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10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ПП1!$5:$6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ПП1!$A$1:$S$82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R75" i="4"/>
  <c r="R79"/>
  <c r="O75"/>
  <c r="O79"/>
  <c r="R73"/>
  <c r="R64"/>
  <c r="R70"/>
  <c r="R67"/>
  <c r="R37"/>
  <c r="R40"/>
  <c r="P75"/>
  <c r="Q75"/>
  <c r="R69"/>
  <c r="R72"/>
  <c r="R66"/>
  <c r="R63"/>
  <c r="Q20"/>
  <c r="Q79" s="1"/>
  <c r="R36"/>
  <c r="R19"/>
  <c r="Q76" l="1"/>
  <c r="N75"/>
  <c r="P20"/>
  <c r="P79" s="1"/>
  <c r="R47"/>
  <c r="P76" l="1"/>
  <c r="R41"/>
  <c r="R52" l="1"/>
  <c r="R42" l="1"/>
  <c r="R45"/>
  <c r="R51"/>
  <c r="R39"/>
  <c r="O20"/>
  <c r="L20"/>
  <c r="L79" s="1"/>
  <c r="M20"/>
  <c r="M79" s="1"/>
  <c r="N20"/>
  <c r="N79" s="1"/>
  <c r="K20"/>
  <c r="K79" s="1"/>
  <c r="J20"/>
  <c r="J79" s="1"/>
  <c r="R18"/>
  <c r="R17"/>
  <c r="K80"/>
  <c r="R57"/>
  <c r="R55"/>
  <c r="R50"/>
  <c r="R46"/>
  <c r="R44"/>
  <c r="R43"/>
  <c r="R38"/>
  <c r="R35"/>
  <c r="J80"/>
  <c r="K78"/>
  <c r="L78"/>
  <c r="J78"/>
  <c r="M75"/>
  <c r="J75"/>
  <c r="K75"/>
  <c r="L75"/>
  <c r="K10"/>
  <c r="K31"/>
  <c r="K23"/>
  <c r="L10"/>
  <c r="L31"/>
  <c r="L23"/>
  <c r="J10"/>
  <c r="J31"/>
  <c r="J23"/>
  <c r="F22"/>
  <c r="R23"/>
  <c r="G25"/>
  <c r="G30"/>
  <c r="R10"/>
  <c r="R78" l="1"/>
  <c r="O76"/>
  <c r="R20"/>
  <c r="R80"/>
  <c r="K76"/>
  <c r="N76"/>
  <c r="R31"/>
  <c r="J76"/>
  <c r="L76"/>
  <c r="M76"/>
  <c r="R76" l="1"/>
</calcChain>
</file>

<file path=xl/sharedStrings.xml><?xml version="1.0" encoding="utf-8"?>
<sst xmlns="http://schemas.openxmlformats.org/spreadsheetml/2006/main" count="404" uniqueCount="143">
  <si>
    <t>федеральный бюджет</t>
  </si>
  <si>
    <t xml:space="preserve">Организация и     
проведение        
информационных    
туров             
</t>
  </si>
  <si>
    <t>4.1.1.</t>
  </si>
  <si>
    <t>4.1.2.</t>
  </si>
  <si>
    <t>4.1.3.</t>
  </si>
  <si>
    <t>4.1.4.</t>
  </si>
  <si>
    <t xml:space="preserve">Поддержка         
событийного       
мероприятия       
("Енисейская уха")
и разработка      
руководства по    
использованию     
фирменного стиля  
"Августовской     
ярмарки" и        
"Енисейской ухи"  
</t>
  </si>
  <si>
    <t xml:space="preserve">Предоставление    
субсидии бюджету  
муниципального    
образования город 
Енисейск на       
создание условий  
для развития      
туризма в городе  
Енисейске         
</t>
  </si>
  <si>
    <t>Итого по задаче 4</t>
  </si>
  <si>
    <t xml:space="preserve">Разработка проекта
развития северного
направления для   
автотуристов (по  
пути следования   
город Красноярск -
город Енисейск)   
</t>
  </si>
  <si>
    <t xml:space="preserve">Подготовка        
справочно-        
информационной,   
сувенирной продукции и       
другого медиа-материала для     
использования в рамках            
информационной    
кампании          
</t>
  </si>
  <si>
    <t xml:space="preserve">Проектная и рабочая документация на   
создание 3        
сервисных точек по
пути следования   
город Красноярск -
город Енисейск    
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</si>
  <si>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</si>
  <si>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</si>
  <si>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</si>
  <si>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</si>
  <si>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</si>
  <si>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</si>
  <si>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</si>
  <si>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</si>
  <si>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</si>
  <si>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</si>
  <si>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</si>
  <si>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</si>
  <si>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</si>
  <si>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Итого  по задаче 1</t>
  </si>
  <si>
    <t>2</t>
  </si>
  <si>
    <t>2.1.</t>
  </si>
  <si>
    <t>Итого  по задаче 2</t>
  </si>
  <si>
    <t>3</t>
  </si>
  <si>
    <t>Задача 3. Модернизация инженерной инфраструктуры исторической части города Енисейска</t>
  </si>
  <si>
    <t>3.1.</t>
  </si>
  <si>
    <t>министерство энергетики и жилищно-коммунального хозяйства Красноярского края</t>
  </si>
  <si>
    <t>Строительство ливневой канализации протяженностью 13,034 км в исторической части города. Строительство системы водоотведения протяженностью 4,3 км в исторической части города</t>
  </si>
  <si>
    <t>Итого  по задаче 3</t>
  </si>
  <si>
    <t>4</t>
  </si>
  <si>
    <t>Задача 4. Содействие развитию туризма в городе Енисейске</t>
  </si>
  <si>
    <t>4.1</t>
  </si>
  <si>
    <t>министерство спорта, туризма и молодежной политики Красноярского края</t>
  </si>
  <si>
    <t>в том числе:</t>
  </si>
  <si>
    <t>244</t>
  </si>
  <si>
    <t>08</t>
  </si>
  <si>
    <t>1.1.</t>
  </si>
  <si>
    <t>01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</si>
  <si>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посредством информационного тура не менее 20 представителей средств  массовой информации и туристской индустрии ежегодно
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</si>
  <si>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не менее 450 тыс. человек ежегодно           
</t>
  </si>
  <si>
    <t>4.2.</t>
  </si>
  <si>
    <t>522</t>
  </si>
  <si>
    <t>164</t>
  </si>
  <si>
    <t>510</t>
  </si>
  <si>
    <t xml:space="preserve">Устройство ливневой  канализации и системы водоотведения в городе Енисейске
</t>
  </si>
  <si>
    <t>0502</t>
  </si>
  <si>
    <t>Создание условий для развития туризма в  городе  Енисейске</t>
  </si>
  <si>
    <t>0412</t>
  </si>
  <si>
    <t>Задача 1. Имущественная поддержка субъектов малого и среднего предпринимательства</t>
  </si>
  <si>
    <t>Оказание имущественной поддержки субъектам малого и среднего предпринимательства осуществляется в виде передачи  во владение и (или) в пользование имущества, находящегося в муниципальной собственности Богучанского района и включенного в перечень муниципального имущества</t>
  </si>
  <si>
    <t>Администрация Богучанского района</t>
  </si>
  <si>
    <t>обеспечить не менее 5 субъектов малого и среднего предпринимательства помещениями, пригодными для осуществления предпринимательской деятельности</t>
  </si>
  <si>
    <t>Задача 2. Информационно-консультационная поддержка субъектов малого и среднего предпринимательства</t>
  </si>
  <si>
    <t xml:space="preserve">Формирование и развитие инфраструктуры поддержки малого и (или) среднего предпринимательства, развитие единой системы информационно-консультационной и образовательной поддержки субъектов малого и (или) среднего предпринимательства  </t>
  </si>
  <si>
    <t>2.2</t>
  </si>
  <si>
    <t>Оказание содействия субъектам малого и среднего предпринимательства в получении муниципальной поддержки по подпрограмме «Развитие субъектов малого и среднего  предпринимательства в  Богучанском районе» на 2014-2016 годы (предварительная экспертиза заявок и прилагаемых документов, помощь в оформлении документов)</t>
  </si>
  <si>
    <t xml:space="preserve">Консультационная и информационная поддержка  – не менее 30 субъектов МСП ежегодно; </t>
  </si>
  <si>
    <t xml:space="preserve">Проведение и организация семинаров для субъектов малого и среднего  предпринимательства  по вопросам ведения предпринимательской деятельности </t>
  </si>
  <si>
    <t>2.3</t>
  </si>
  <si>
    <t>Создание интернет-ресурсов для  субъектов малого и среднего  предпринимательства</t>
  </si>
  <si>
    <t>2.4</t>
  </si>
  <si>
    <t xml:space="preserve">Опубликование информации  в средствах массовой информации о формах муниципальной поддержки субъектов малого и среднего предпринимательства </t>
  </si>
  <si>
    <t>2.5</t>
  </si>
  <si>
    <t xml:space="preserve">Разместить не менее 4-х публикаций в средствах  массовой информации;
Не менее 4 объявлений ТРК «Спектр» для субъектов МСП
</t>
  </si>
  <si>
    <t xml:space="preserve">Организация торжественных мероприятий, посвященных профессиональному празднику –Дню предпринимателя </t>
  </si>
  <si>
    <t>2.6</t>
  </si>
  <si>
    <t>Задача 3.Финансовая поддержка субъектов малого и среднего предпринимательства</t>
  </si>
  <si>
    <t>3.2</t>
  </si>
  <si>
    <t xml:space="preserve">Субсидии субъектам малого и среднего предпринимательства на возмещение части затрат по разработке бизнес-планов проектов, планирующих реализацию инвестиционных проектов </t>
  </si>
  <si>
    <t>3.3</t>
  </si>
  <si>
    <t>3.4</t>
  </si>
  <si>
    <t>3.7</t>
  </si>
  <si>
    <t xml:space="preserve">
Поддержано   субъектов МСП – не менее 1 ежегодно;
создано рабочих мест – не менее 2 ежегодно; привлечено инвестиций  ежегодно– более 40,0 тыс.руб. 
</t>
  </si>
  <si>
    <t>3.5.</t>
  </si>
  <si>
    <t>3.6.</t>
  </si>
  <si>
    <r>
      <t xml:space="preserve">Количество посетителей событийных мероприятий в городе Енисейске и Енисейском районе составит не менее </t>
    </r>
    <r>
      <rPr>
        <sz val="14"/>
        <color indexed="12"/>
        <rFont val="Times New Roman"/>
        <family val="1"/>
        <charset val="204"/>
      </rPr>
      <t xml:space="preserve">45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</si>
  <si>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r>
      <t>Количество  проинформированных лиц о туристско-рекреационных возможностях и услугах на территории города Енисейск и Енисейского района  не менее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color indexed="12"/>
        <rFont val="Times New Roman"/>
        <family val="1"/>
        <charset val="204"/>
      </rPr>
      <t xml:space="preserve">290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</si>
  <si>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t>Итого по подпрограмме</t>
  </si>
  <si>
    <t>-</t>
  </si>
  <si>
    <t>Расходы (руб.), годы</t>
  </si>
  <si>
    <t xml:space="preserve">краевой бюджет </t>
  </si>
  <si>
    <t>районный бюджет</t>
  </si>
  <si>
    <t>810</t>
  </si>
  <si>
    <t>8201</t>
  </si>
  <si>
    <t>2017 год</t>
  </si>
  <si>
    <t>Обеспечение доступности информационно-консультационных ресурсов. Количество посещений специализированного сайта – более 50 ежегодно</t>
  </si>
  <si>
    <t>Информационно-консультационная поддержка на бесплатной и льготной основе – более 10 субъектов МСП ежегодно</t>
  </si>
  <si>
    <t>Консультационная поддержка – не менее 2 субъектов МСП ежегодно;</t>
  </si>
  <si>
    <t xml:space="preserve">Субсидирование части затрат субъектов малого и среднего предпринимательства,  связанных  с уплатой  процентов по кредитам, привлеченным в российских  кредитных организациях на строительство (реконструкцию), для собственных нужд производственных зданий, строений и сооружений либо приобретение  оборудования, включая затраты на монтаж оборудования, в целях создания и (или) развития, либо модернизации производства товаров (работ, услуг). </t>
  </si>
  <si>
    <t>Субсидии на возмещение части затрат, связанных с приобретением  основных средств для  организации деятельности вновь созданных  субъектов малого и среднего предпринимательства, включая крестьянские (фермерские) хозяйства  и потребительские кооперативы</t>
  </si>
  <si>
    <t>2018 год</t>
  </si>
  <si>
    <t>Приобрести грамоты, багетные  рамки, блокноты для записей, шариковые ручки  для награждения  не менее 15 единиц ежегодно</t>
  </si>
  <si>
    <t>100</t>
  </si>
  <si>
    <t>80020</t>
  </si>
  <si>
    <t>80010</t>
  </si>
  <si>
    <t>8002</t>
  </si>
  <si>
    <t>3.1</t>
  </si>
  <si>
    <t xml:space="preserve">"Субсидии субъектам малого и среднего предпринимательства, на возмещение части затрат, связанных с реализацией мер по энергосбережению и
 повышению энергетической 
эффективности"
</t>
  </si>
  <si>
    <t>50640</t>
  </si>
  <si>
    <t>2019 год</t>
  </si>
  <si>
    <t xml:space="preserve">Субсидии   на возмещение части затрат  субъектов малого и  среднего предпринимательства, связанных с приобретением оборудования в целях создания и (или) развития, и  либо модернизации производства товаров (работ, услуг)                   </t>
  </si>
  <si>
    <t>Субсидии субъектам малого и  среднего предпринимательства на возмещение  затрат на уплату первого взноса (аванса) при заключении договоров лизинга оборудования, с российскими лизинговыми организациями в целях создания и (или) развития либо модернизации производства товаров (работ,услуг)</t>
  </si>
  <si>
    <t>Субсидирование части затрат субъектов малого и среднего предпринимательства  субъектам малого и 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</t>
  </si>
  <si>
    <t>8L010</t>
  </si>
  <si>
    <t>814</t>
  </si>
  <si>
    <t>S6070</t>
  </si>
  <si>
    <t>76070</t>
  </si>
  <si>
    <t xml:space="preserve">Приложение № 2
к  подпрограмме "Развитие субъектов малого и среднего  предпринимательства в  Богучанском районе" 
</t>
  </si>
  <si>
    <t xml:space="preserve">Перечень мероприятий подпрограммы " Развитие субъектов малого и среднего  предпринимательства в  Богучанском районе"   с указанием объема средств на их реализацию и ожидаемых результатов
</t>
  </si>
  <si>
    <t>3.8</t>
  </si>
  <si>
    <t>Субсидии на поддержку  и развитие субъектов малого и среднего предпринимательства, занимающихся  социально значимыми видами деятельности</t>
  </si>
  <si>
    <t>2020 год</t>
  </si>
  <si>
    <t>Цель подпрограммы 1 – Создание благоприятных условий для развития малого и среднего предпринимательства в Богучанском районе, улучшения нвестиционного климата на территории Богучанского района</t>
  </si>
  <si>
    <t>82010</t>
  </si>
  <si>
    <t>2021 год</t>
  </si>
  <si>
    <t>Итого на 2014 -2021 годы</t>
  </si>
  <si>
    <t xml:space="preserve">Поддержано не менее -1 субъектов МСП ежегодно
сохранено  рабочих мест – не менее 15 ежегодно; привлечено инвестиций  - 6000 тыс. рублей;
до 2018 года включительно
</t>
  </si>
  <si>
    <t xml:space="preserve">Поддержано не менее -1 субъектов МСП ежегодно; 
создано рабочих мест не менее -2 ежегодно;
сохранено рабочих мест-  не менее 10;
привлечено инвестиций – 1000,0 тыс. рублей ежегодно;                                   до 2018 года  включительно
</t>
  </si>
  <si>
    <r>
      <t>Поддержано не менее -1 субъектов МСП ежегодно; 
Сохранено рабочих мест-   не менее – 20</t>
    </r>
    <r>
      <rPr>
        <sz val="14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ежегодно;
создано рабочих мест не менее -4 ежегодно;
привлечено инвестиций – 4402,9  тыс. рублей ежегодно;
до 2018 года включительно</t>
    </r>
  </si>
  <si>
    <t xml:space="preserve">Поддержано не менее -1 субъектов МСП ежегодно; 
сохранено рабочих мест не менее -11 ежегодно;
создано рабочих мест- не менее 4 ежегодно;
привлечено инвестиций – 4402,9 тыс. рублей ежегодно;                             до 2018 года включительно                   
</t>
  </si>
  <si>
    <t>Поддержано субъектов МСП – не менее 1 ежегодно;
Сохранено рабочих мест  - не менее 2 ежегодно
создано рабочих мест – не менее 6 ежегодно; 
привлечено        инвестиций – более 1000 тыс. рублей
до 2018 года включительно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</si>
  <si>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более 1000,0 тыс. рублей; до 2018 года включительно 
</t>
  </si>
  <si>
    <t>3.11.</t>
  </si>
  <si>
    <t>3.10.</t>
  </si>
  <si>
    <t>3.9.</t>
  </si>
  <si>
    <t>3.12</t>
  </si>
  <si>
    <t>Субсидирование части затрат субъектов малого и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</si>
  <si>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более 20000,0 тыс. рублей  
</t>
  </si>
  <si>
    <t xml:space="preserve">Поддержано не менее -1 субъектов МСП ежегодно;  создано рабочих мест не менее -2 ежегодно;
сохранено рабочих мест-  не менее 10;
привлечено инвестиций – 2000,0 тыс. рублей ежегодно                 </t>
  </si>
  <si>
    <t>Субсидии 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</t>
  </si>
  <si>
    <t>Поддержано субъектов МСП – не менее 1 ежегодно;                         создано рабочих мест – не менее 1;
сохранено не менее 2 рабочих мест; 
привлечено        инвестиций –  1000,0 тыс. рублей;                                                           до 2018 года   включительно</t>
  </si>
  <si>
    <t xml:space="preserve">Поддержано не менее -2 субъектов МСП ежегодно;  создано рабочих мест не менее -4 ежегодно;
сохранено рабочих мест-  не менее 15;
привлечено инвестиций – 20000,0 тыс. рублей ежегодно                 </t>
  </si>
  <si>
    <t>Поддержано не менее -2 субъектов МСП ежегодно; 
создано рабочих мест не менее - 4 жегодно; сохранено рабочих мест-   не менее – 15 ежегодно;
привлечено инвестиций – 20000  тыс. рублей ежегодно</t>
  </si>
  <si>
    <t>Субсидии  субъектам малого и среднего предпринимательства на компенсацию затрат, произведенных в целях создания и (или) развития, и (или) модернизации производства товаров (работ, услуг), включая затраты на монтаж оборудования</t>
  </si>
  <si>
    <r>
      <t>Субсидии субъектам малого и (или) среднего предпринимательства  на компенсацию  затрат на уплату первого взноса (аванса) при заключении договоров лизинга оборудования с российскими лизинговыми организациями в целях создания и (или) развития либо модернизации производства товаров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(работ, услуг).</t>
    </r>
  </si>
  <si>
    <t>Приложение № 4  к Постановлению администрации  Богучанского района  от         ________   № -  П</t>
  </si>
  <si>
    <t>813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</si>
</sst>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0_ ;\-#,##0.00\ "/>
  </numFmts>
  <fonts count="14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156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Fill="1" applyBorder="1" applyAlignment="1">
      <alignment horizontal="right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166" fontId="7" fillId="0" borderId="1" xfId="0" applyNumberFormat="1" applyFont="1" applyBorder="1" applyAlignment="1"/>
    <xf numFmtId="49" fontId="7" fillId="0" borderId="1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left"/>
    </xf>
    <xf numFmtId="165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166" fontId="7" fillId="0" borderId="1" xfId="0" applyNumberFormat="1" applyFont="1" applyBorder="1" applyAlignment="1">
      <alignment horizontal="left" vertical="top"/>
    </xf>
    <xf numFmtId="166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5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165" fontId="7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wrapText="1"/>
    </xf>
    <xf numFmtId="2" fontId="12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/>
    <xf numFmtId="166" fontId="7" fillId="0" borderId="1" xfId="0" applyNumberFormat="1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/>
    <xf numFmtId="167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Border="1" applyAlignment="1">
      <alignment horizontal="right"/>
    </xf>
    <xf numFmtId="167" fontId="4" fillId="0" borderId="1" xfId="0" applyNumberFormat="1" applyFont="1" applyFill="1" applyBorder="1" applyAlignment="1">
      <alignment wrapText="1"/>
    </xf>
    <xf numFmtId="167" fontId="4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2" fontId="7" fillId="2" borderId="0" xfId="0" applyNumberFormat="1" applyFont="1" applyFill="1" applyAlignment="1">
      <alignment vertical="top" wrapText="1"/>
    </xf>
    <xf numFmtId="166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43" fontId="11" fillId="0" borderId="1" xfId="0" applyNumberFormat="1" applyFont="1" applyFill="1" applyBorder="1" applyAlignment="1">
      <alignment horizontal="right" vertical="top" wrapText="1"/>
    </xf>
    <xf numFmtId="43" fontId="12" fillId="0" borderId="1" xfId="0" applyNumberFormat="1" applyFont="1" applyFill="1" applyBorder="1" applyAlignment="1">
      <alignment horizontal="right" vertical="top" wrapText="1"/>
    </xf>
    <xf numFmtId="43" fontId="7" fillId="0" borderId="1" xfId="0" applyNumberFormat="1" applyFont="1" applyFill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9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justify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U85"/>
  <sheetViews>
    <sheetView tabSelected="1" view="pageBreakPreview" zoomScale="55" zoomScaleNormal="75" zoomScaleSheetLayoutView="5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79" sqref="R79"/>
    </sheetView>
  </sheetViews>
  <sheetFormatPr defaultColWidth="9.140625" defaultRowHeight="15.75"/>
  <cols>
    <col min="1" max="1" width="7.7109375" style="11" customWidth="1"/>
    <col min="2" max="2" width="49.42578125" style="8" customWidth="1"/>
    <col min="3" max="3" width="20.7109375" style="8" customWidth="1"/>
    <col min="4" max="4" width="15.7109375" style="8" bestFit="1" customWidth="1"/>
    <col min="5" max="5" width="7.7109375" style="8" customWidth="1"/>
    <col min="6" max="6" width="4.28515625" style="8" customWidth="1"/>
    <col min="7" max="7" width="5.5703125" style="8" customWidth="1"/>
    <col min="8" max="8" width="8.140625" style="8" customWidth="1"/>
    <col min="9" max="9" width="9.140625" style="8"/>
    <col min="10" max="10" width="18.5703125" style="8" customWidth="1"/>
    <col min="11" max="11" width="19.28515625" style="8" customWidth="1"/>
    <col min="12" max="12" width="20.42578125" style="8" customWidth="1"/>
    <col min="13" max="13" width="19.42578125" style="8" customWidth="1"/>
    <col min="14" max="14" width="17.7109375" style="8" customWidth="1"/>
    <col min="15" max="15" width="18.28515625" style="71" customWidth="1"/>
    <col min="16" max="16" width="17.28515625" style="80" customWidth="1"/>
    <col min="17" max="17" width="17.5703125" style="89" customWidth="1"/>
    <col min="18" max="18" width="19.28515625" style="8" customWidth="1"/>
    <col min="19" max="19" width="31.85546875" style="8" customWidth="1"/>
    <col min="20" max="20" width="10.42578125" style="8" bestFit="1" customWidth="1"/>
    <col min="21" max="21" width="16.7109375" style="8" customWidth="1"/>
    <col min="22" max="16384" width="9.140625" style="8"/>
  </cols>
  <sheetData>
    <row r="1" spans="1:20" s="71" customFormat="1" ht="43.15" customHeight="1">
      <c r="A1" s="11"/>
      <c r="K1" s="112" t="s">
        <v>141</v>
      </c>
      <c r="L1" s="113"/>
      <c r="M1" s="113"/>
      <c r="N1" s="113"/>
      <c r="O1" s="113"/>
      <c r="P1" s="113"/>
      <c r="Q1" s="113"/>
      <c r="R1" s="113"/>
      <c r="S1" s="113"/>
    </row>
    <row r="2" spans="1:20" ht="57" customHeight="1">
      <c r="E2" s="5"/>
      <c r="F2" s="5"/>
      <c r="G2" s="5"/>
      <c r="H2" s="5"/>
      <c r="I2" s="5"/>
      <c r="K2" s="130" t="s">
        <v>113</v>
      </c>
      <c r="L2" s="130"/>
      <c r="M2" s="130"/>
      <c r="N2" s="130"/>
      <c r="O2" s="130"/>
      <c r="P2" s="130"/>
      <c r="Q2" s="130"/>
      <c r="R2" s="130"/>
      <c r="S2" s="130"/>
      <c r="T2" s="5"/>
    </row>
    <row r="3" spans="1:20" ht="39" customHeight="1">
      <c r="A3" s="134" t="s">
        <v>114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20">
      <c r="E4" s="4"/>
      <c r="F4" s="3" t="s">
        <v>41</v>
      </c>
      <c r="G4" s="4">
        <v>2</v>
      </c>
      <c r="H4" s="4"/>
    </row>
    <row r="5" spans="1:20" ht="104.25" customHeight="1">
      <c r="A5" s="135" t="s">
        <v>12</v>
      </c>
      <c r="B5" s="122" t="s">
        <v>13</v>
      </c>
      <c r="C5" s="114" t="s">
        <v>14</v>
      </c>
      <c r="D5" s="115" t="s">
        <v>15</v>
      </c>
      <c r="E5" s="116"/>
      <c r="F5" s="116"/>
      <c r="G5" s="116"/>
      <c r="H5" s="116"/>
      <c r="I5" s="117"/>
      <c r="J5" s="115" t="s">
        <v>85</v>
      </c>
      <c r="K5" s="116"/>
      <c r="L5" s="116"/>
      <c r="M5" s="116"/>
      <c r="N5" s="116"/>
      <c r="O5" s="116"/>
      <c r="P5" s="116"/>
      <c r="Q5" s="116"/>
      <c r="R5" s="117"/>
      <c r="S5" s="114" t="s">
        <v>16</v>
      </c>
    </row>
    <row r="6" spans="1:20" ht="41.25" customHeight="1">
      <c r="A6" s="135"/>
      <c r="B6" s="123"/>
      <c r="C6" s="114"/>
      <c r="D6" s="6" t="s">
        <v>17</v>
      </c>
      <c r="E6" s="6" t="s">
        <v>18</v>
      </c>
      <c r="F6" s="115" t="s">
        <v>19</v>
      </c>
      <c r="G6" s="116"/>
      <c r="H6" s="117"/>
      <c r="I6" s="6" t="s">
        <v>20</v>
      </c>
      <c r="J6" s="6" t="s">
        <v>21</v>
      </c>
      <c r="K6" s="6" t="s">
        <v>22</v>
      </c>
      <c r="L6" s="6" t="s">
        <v>23</v>
      </c>
      <c r="M6" s="6" t="s">
        <v>90</v>
      </c>
      <c r="N6" s="6" t="s">
        <v>96</v>
      </c>
      <c r="O6" s="82" t="s">
        <v>105</v>
      </c>
      <c r="P6" s="81" t="s">
        <v>117</v>
      </c>
      <c r="Q6" s="90" t="s">
        <v>120</v>
      </c>
      <c r="R6" s="90" t="s">
        <v>121</v>
      </c>
      <c r="S6" s="114"/>
    </row>
    <row r="7" spans="1:20" s="10" customFormat="1" ht="24" customHeight="1">
      <c r="A7" s="14"/>
      <c r="B7" s="131" t="s">
        <v>118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3"/>
    </row>
    <row r="8" spans="1:20" s="10" customFormat="1" ht="32.1" customHeight="1">
      <c r="A8" s="14" t="s">
        <v>24</v>
      </c>
      <c r="B8" s="118" t="s">
        <v>54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26"/>
      <c r="S8" s="13"/>
    </row>
    <row r="9" spans="1:20" s="10" customFormat="1" ht="177.75" customHeight="1">
      <c r="A9" s="14" t="s">
        <v>42</v>
      </c>
      <c r="B9" s="20" t="s">
        <v>55</v>
      </c>
      <c r="C9" s="12" t="s">
        <v>56</v>
      </c>
      <c r="D9" s="14"/>
      <c r="E9" s="14"/>
      <c r="F9" s="14"/>
      <c r="G9" s="14"/>
      <c r="H9" s="13"/>
      <c r="I9" s="13"/>
      <c r="J9" s="19"/>
      <c r="K9" s="19"/>
      <c r="L9" s="19"/>
      <c r="M9" s="19"/>
      <c r="N9" s="19"/>
      <c r="O9" s="19"/>
      <c r="P9" s="19"/>
      <c r="Q9" s="19"/>
      <c r="R9" s="19"/>
      <c r="S9" s="22" t="s">
        <v>57</v>
      </c>
    </row>
    <row r="10" spans="1:20" s="10" customFormat="1" ht="18.75">
      <c r="A10" s="14"/>
      <c r="B10" s="22" t="s">
        <v>25</v>
      </c>
      <c r="C10" s="12"/>
      <c r="D10" s="22"/>
      <c r="E10" s="22"/>
      <c r="F10" s="14"/>
      <c r="G10" s="13"/>
      <c r="H10" s="14"/>
      <c r="I10" s="22"/>
      <c r="J10" s="19">
        <f>SUM(J9:J9)</f>
        <v>0</v>
      </c>
      <c r="K10" s="19">
        <f>SUM(K9:K9)</f>
        <v>0</v>
      </c>
      <c r="L10" s="19">
        <f>SUM(L9:L9)</f>
        <v>0</v>
      </c>
      <c r="M10" s="19" t="s">
        <v>84</v>
      </c>
      <c r="N10" s="19" t="s">
        <v>84</v>
      </c>
      <c r="O10" s="19" t="s">
        <v>84</v>
      </c>
      <c r="P10" s="19"/>
      <c r="Q10" s="19"/>
      <c r="R10" s="19">
        <f>SUM(R9:R9)</f>
        <v>0</v>
      </c>
      <c r="S10" s="12"/>
      <c r="T10" s="9"/>
    </row>
    <row r="11" spans="1:20" s="10" customFormat="1" ht="21" customHeight="1">
      <c r="A11" s="14" t="s">
        <v>26</v>
      </c>
      <c r="B11" s="118" t="s">
        <v>58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26"/>
      <c r="S11" s="22"/>
    </row>
    <row r="12" spans="1:20" s="10" customFormat="1" ht="176.25" customHeight="1">
      <c r="A12" s="14" t="s">
        <v>27</v>
      </c>
      <c r="B12" s="22" t="s">
        <v>59</v>
      </c>
      <c r="C12" s="12" t="s">
        <v>56</v>
      </c>
      <c r="D12" s="13"/>
      <c r="E12" s="14"/>
      <c r="F12" s="14"/>
      <c r="G12" s="13"/>
      <c r="H12" s="44"/>
      <c r="I12" s="13"/>
      <c r="J12" s="19"/>
      <c r="K12" s="19"/>
      <c r="L12" s="24"/>
      <c r="M12" s="24"/>
      <c r="N12" s="24"/>
      <c r="O12" s="24"/>
      <c r="P12" s="24"/>
      <c r="Q12" s="24"/>
      <c r="R12" s="19"/>
      <c r="S12" s="42" t="s">
        <v>62</v>
      </c>
    </row>
    <row r="13" spans="1:20" s="10" customFormat="1" ht="176.25" customHeight="1">
      <c r="A13" s="14" t="s">
        <v>60</v>
      </c>
      <c r="B13" s="22" t="s">
        <v>61</v>
      </c>
      <c r="C13" s="12" t="s">
        <v>56</v>
      </c>
      <c r="D13" s="13"/>
      <c r="E13" s="14"/>
      <c r="F13" s="14"/>
      <c r="G13" s="14"/>
      <c r="H13" s="44"/>
      <c r="I13" s="13"/>
      <c r="J13" s="19"/>
      <c r="K13" s="19"/>
      <c r="L13" s="24"/>
      <c r="M13" s="24"/>
      <c r="N13" s="24"/>
      <c r="O13" s="24"/>
      <c r="P13" s="24"/>
      <c r="Q13" s="24"/>
      <c r="R13" s="19"/>
      <c r="S13" s="41" t="s">
        <v>93</v>
      </c>
    </row>
    <row r="14" spans="1:20" s="10" customFormat="1" ht="155.44999999999999" customHeight="1">
      <c r="A14" s="14" t="s">
        <v>64</v>
      </c>
      <c r="B14" s="22" t="s">
        <v>63</v>
      </c>
      <c r="C14" s="12" t="s">
        <v>56</v>
      </c>
      <c r="D14" s="13"/>
      <c r="E14" s="14"/>
      <c r="F14" s="14"/>
      <c r="G14" s="14"/>
      <c r="H14" s="44"/>
      <c r="I14" s="13"/>
      <c r="J14" s="19"/>
      <c r="K14" s="19"/>
      <c r="L14" s="24"/>
      <c r="M14" s="24"/>
      <c r="N14" s="24"/>
      <c r="O14" s="24"/>
      <c r="P14" s="24"/>
      <c r="Q14" s="24"/>
      <c r="R14" s="19"/>
      <c r="S14" s="12" t="s">
        <v>92</v>
      </c>
    </row>
    <row r="15" spans="1:20" s="10" customFormat="1" ht="175.5" customHeight="1">
      <c r="A15" s="14" t="s">
        <v>66</v>
      </c>
      <c r="B15" s="22" t="s">
        <v>65</v>
      </c>
      <c r="C15" s="12" t="s">
        <v>56</v>
      </c>
      <c r="D15" s="13"/>
      <c r="E15" s="14"/>
      <c r="F15" s="14"/>
      <c r="G15" s="14"/>
      <c r="H15" s="44"/>
      <c r="I15" s="13"/>
      <c r="J15" s="19"/>
      <c r="K15" s="19"/>
      <c r="L15" s="24"/>
      <c r="M15" s="24"/>
      <c r="N15" s="24"/>
      <c r="O15" s="24"/>
      <c r="P15" s="24"/>
      <c r="Q15" s="24"/>
      <c r="R15" s="19"/>
      <c r="S15" s="12" t="s">
        <v>91</v>
      </c>
    </row>
    <row r="16" spans="1:20" s="10" customFormat="1" ht="120.75" customHeight="1">
      <c r="A16" s="14" t="s">
        <v>68</v>
      </c>
      <c r="B16" s="22" t="s">
        <v>67</v>
      </c>
      <c r="C16" s="12" t="s">
        <v>56</v>
      </c>
      <c r="D16" s="13"/>
      <c r="E16" s="14"/>
      <c r="F16" s="14"/>
      <c r="G16" s="14"/>
      <c r="H16" s="44"/>
      <c r="I16" s="13"/>
      <c r="J16" s="25"/>
      <c r="K16" s="25"/>
      <c r="L16" s="26"/>
      <c r="M16" s="26"/>
      <c r="N16" s="26"/>
      <c r="O16" s="26"/>
      <c r="P16" s="26"/>
      <c r="Q16" s="26"/>
      <c r="R16" s="25"/>
      <c r="S16" s="12" t="s">
        <v>69</v>
      </c>
    </row>
    <row r="17" spans="1:20" s="10" customFormat="1" ht="59.25" customHeight="1">
      <c r="A17" s="107" t="s">
        <v>71</v>
      </c>
      <c r="B17" s="100" t="s">
        <v>70</v>
      </c>
      <c r="C17" s="12" t="s">
        <v>56</v>
      </c>
      <c r="D17" s="60">
        <v>806</v>
      </c>
      <c r="E17" s="61" t="s">
        <v>53</v>
      </c>
      <c r="F17" s="61" t="s">
        <v>41</v>
      </c>
      <c r="G17" s="61" t="s">
        <v>24</v>
      </c>
      <c r="H17" s="62" t="s">
        <v>101</v>
      </c>
      <c r="I17" s="61" t="s">
        <v>40</v>
      </c>
      <c r="J17" s="49">
        <v>3000</v>
      </c>
      <c r="K17" s="40">
        <v>0</v>
      </c>
      <c r="L17" s="40">
        <v>0</v>
      </c>
      <c r="M17" s="40" t="s">
        <v>84</v>
      </c>
      <c r="N17" s="40" t="s">
        <v>84</v>
      </c>
      <c r="O17" s="40"/>
      <c r="P17" s="40"/>
      <c r="Q17" s="40"/>
      <c r="R17" s="50">
        <f>SUM(J17:N17)</f>
        <v>3000</v>
      </c>
      <c r="S17" s="103" t="s">
        <v>97</v>
      </c>
    </row>
    <row r="18" spans="1:20" s="10" customFormat="1" ht="60" customHeight="1">
      <c r="A18" s="108"/>
      <c r="B18" s="101"/>
      <c r="C18" s="12" t="s">
        <v>56</v>
      </c>
      <c r="D18" s="43">
        <v>806</v>
      </c>
      <c r="E18" s="58" t="s">
        <v>53</v>
      </c>
      <c r="F18" s="58" t="s">
        <v>41</v>
      </c>
      <c r="G18" s="58" t="s">
        <v>24</v>
      </c>
      <c r="H18" s="59" t="s">
        <v>89</v>
      </c>
      <c r="I18" s="58" t="s">
        <v>40</v>
      </c>
      <c r="J18" s="40">
        <v>0</v>
      </c>
      <c r="K18" s="50">
        <v>3000</v>
      </c>
      <c r="L18" s="40">
        <v>0</v>
      </c>
      <c r="M18" s="40">
        <v>0</v>
      </c>
      <c r="N18" s="40">
        <v>0</v>
      </c>
      <c r="O18" s="40"/>
      <c r="P18" s="40"/>
      <c r="Q18" s="40"/>
      <c r="R18" s="51">
        <f>SUM(J18:N18)</f>
        <v>3000</v>
      </c>
      <c r="S18" s="104"/>
    </row>
    <row r="19" spans="1:20" s="10" customFormat="1" ht="58.5" customHeight="1">
      <c r="A19" s="125"/>
      <c r="B19" s="110"/>
      <c r="C19" s="12" t="s">
        <v>56</v>
      </c>
      <c r="D19" s="60">
        <v>806</v>
      </c>
      <c r="E19" s="61" t="s">
        <v>53</v>
      </c>
      <c r="F19" s="61" t="s">
        <v>41</v>
      </c>
      <c r="G19" s="61" t="s">
        <v>98</v>
      </c>
      <c r="H19" s="62" t="s">
        <v>99</v>
      </c>
      <c r="I19" s="61" t="s">
        <v>40</v>
      </c>
      <c r="J19" s="40">
        <v>0</v>
      </c>
      <c r="K19" s="40">
        <v>0</v>
      </c>
      <c r="L19" s="50">
        <v>10000</v>
      </c>
      <c r="M19" s="50">
        <v>10000</v>
      </c>
      <c r="N19" s="50">
        <v>0</v>
      </c>
      <c r="O19" s="50">
        <v>10000</v>
      </c>
      <c r="P19" s="50">
        <v>10000</v>
      </c>
      <c r="Q19" s="50">
        <v>10000</v>
      </c>
      <c r="R19" s="51">
        <f>SUM(J19:Q19)</f>
        <v>50000</v>
      </c>
      <c r="S19" s="105"/>
    </row>
    <row r="20" spans="1:20" s="10" customFormat="1" ht="18.75">
      <c r="A20" s="14"/>
      <c r="B20" s="64" t="s">
        <v>28</v>
      </c>
      <c r="C20" s="12"/>
      <c r="D20" s="22"/>
      <c r="E20" s="22"/>
      <c r="F20" s="14"/>
      <c r="G20" s="13"/>
      <c r="H20" s="14"/>
      <c r="I20" s="22"/>
      <c r="J20" s="63">
        <f>SUM(J12:$J$19)</f>
        <v>3000</v>
      </c>
      <c r="K20" s="63">
        <f>SUM(K17:K19)</f>
        <v>3000</v>
      </c>
      <c r="L20" s="63">
        <f t="shared" ref="L20:R20" si="0">SUM(L17:L19)</f>
        <v>10000</v>
      </c>
      <c r="M20" s="63">
        <f t="shared" si="0"/>
        <v>10000</v>
      </c>
      <c r="N20" s="63">
        <f t="shared" si="0"/>
        <v>0</v>
      </c>
      <c r="O20" s="63">
        <f t="shared" si="0"/>
        <v>10000</v>
      </c>
      <c r="P20" s="63">
        <f t="shared" si="0"/>
        <v>10000</v>
      </c>
      <c r="Q20" s="63">
        <f t="shared" si="0"/>
        <v>10000</v>
      </c>
      <c r="R20" s="63">
        <f t="shared" si="0"/>
        <v>56000</v>
      </c>
      <c r="S20" s="12"/>
      <c r="T20" s="9"/>
    </row>
    <row r="21" spans="1:20" s="10" customFormat="1" ht="15.75" hidden="1" customHeight="1">
      <c r="A21" s="14" t="s">
        <v>29</v>
      </c>
      <c r="B21" s="118" t="s">
        <v>30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26"/>
      <c r="S21" s="12"/>
    </row>
    <row r="22" spans="1:20" s="10" customFormat="1" ht="150.75" hidden="1" customHeight="1">
      <c r="A22" s="14" t="s">
        <v>31</v>
      </c>
      <c r="B22" s="22" t="s">
        <v>50</v>
      </c>
      <c r="C22" s="12" t="s">
        <v>32</v>
      </c>
      <c r="D22" s="14" t="s">
        <v>49</v>
      </c>
      <c r="E22" s="14" t="s">
        <v>51</v>
      </c>
      <c r="F22" s="15" t="str">
        <f>$F$4</f>
        <v>08</v>
      </c>
      <c r="G22" s="16" t="s">
        <v>43</v>
      </c>
      <c r="H22" s="27">
        <v>7472</v>
      </c>
      <c r="I22" s="14" t="s">
        <v>47</v>
      </c>
      <c r="J22" s="19"/>
      <c r="K22" s="19"/>
      <c r="L22" s="19"/>
      <c r="M22" s="19"/>
      <c r="N22" s="19"/>
      <c r="O22" s="19"/>
      <c r="P22" s="19"/>
      <c r="Q22" s="19"/>
      <c r="R22" s="19"/>
      <c r="S22" s="12" t="s">
        <v>33</v>
      </c>
    </row>
    <row r="23" spans="1:20" s="10" customFormat="1" ht="18.75" hidden="1">
      <c r="A23" s="14"/>
      <c r="B23" s="22" t="s">
        <v>34</v>
      </c>
      <c r="C23" s="12"/>
      <c r="D23" s="22"/>
      <c r="E23" s="22"/>
      <c r="F23" s="15"/>
      <c r="G23" s="23"/>
      <c r="H23" s="18"/>
      <c r="I23" s="22"/>
      <c r="J23" s="19">
        <f>SUM(J22)</f>
        <v>0</v>
      </c>
      <c r="K23" s="19">
        <f>SUM(K22)</f>
        <v>0</v>
      </c>
      <c r="L23" s="19">
        <f>SUM(L22)</f>
        <v>0</v>
      </c>
      <c r="M23" s="19"/>
      <c r="N23" s="19"/>
      <c r="O23" s="19"/>
      <c r="P23" s="19"/>
      <c r="Q23" s="19"/>
      <c r="R23" s="19">
        <f>SUM(R22)</f>
        <v>0</v>
      </c>
      <c r="S23" s="12"/>
      <c r="T23" s="9"/>
    </row>
    <row r="24" spans="1:20" s="10" customFormat="1" ht="15.75" hidden="1" customHeight="1">
      <c r="A24" s="14" t="s">
        <v>35</v>
      </c>
      <c r="B24" s="118" t="s">
        <v>36</v>
      </c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26"/>
      <c r="S24" s="22"/>
    </row>
    <row r="25" spans="1:20" s="10" customFormat="1" ht="112.5" hidden="1">
      <c r="A25" s="14" t="s">
        <v>37</v>
      </c>
      <c r="B25" s="12" t="s">
        <v>52</v>
      </c>
      <c r="C25" s="12" t="s">
        <v>38</v>
      </c>
      <c r="D25" s="13" t="s">
        <v>48</v>
      </c>
      <c r="E25" s="13" t="s">
        <v>53</v>
      </c>
      <c r="F25" s="15" t="s">
        <v>41</v>
      </c>
      <c r="G25" s="23">
        <f>$G$4</f>
        <v>2</v>
      </c>
      <c r="H25" s="21">
        <v>2165</v>
      </c>
      <c r="I25" s="13" t="s">
        <v>40</v>
      </c>
      <c r="J25" s="19"/>
      <c r="K25" s="19"/>
      <c r="L25" s="24"/>
      <c r="M25" s="24"/>
      <c r="N25" s="24"/>
      <c r="O25" s="24"/>
      <c r="P25" s="24"/>
      <c r="Q25" s="24"/>
      <c r="R25" s="19"/>
      <c r="S25" s="22"/>
    </row>
    <row r="26" spans="1:20" s="10" customFormat="1" ht="281.25" hidden="1">
      <c r="A26" s="14" t="s">
        <v>2</v>
      </c>
      <c r="B26" s="22" t="s">
        <v>1</v>
      </c>
      <c r="C26" s="12"/>
      <c r="D26" s="13"/>
      <c r="E26" s="13"/>
      <c r="F26" s="15"/>
      <c r="G26" s="23"/>
      <c r="H26" s="21"/>
      <c r="I26" s="13"/>
      <c r="J26" s="19"/>
      <c r="K26" s="19"/>
      <c r="L26" s="24"/>
      <c r="M26" s="24"/>
      <c r="N26" s="24"/>
      <c r="O26" s="24"/>
      <c r="P26" s="24"/>
      <c r="Q26" s="24"/>
      <c r="R26" s="19"/>
      <c r="S26" s="22" t="s">
        <v>44</v>
      </c>
    </row>
    <row r="27" spans="1:20" s="10" customFormat="1" ht="131.25" hidden="1" customHeight="1">
      <c r="A27" s="17" t="s">
        <v>3</v>
      </c>
      <c r="B27" s="22" t="s">
        <v>10</v>
      </c>
      <c r="C27" s="12"/>
      <c r="D27" s="13"/>
      <c r="E27" s="13"/>
      <c r="F27" s="15"/>
      <c r="G27" s="23"/>
      <c r="H27" s="21"/>
      <c r="I27" s="13"/>
      <c r="J27" s="19"/>
      <c r="K27" s="19"/>
      <c r="L27" s="24"/>
      <c r="M27" s="24"/>
      <c r="N27" s="24"/>
      <c r="O27" s="24"/>
      <c r="P27" s="24"/>
      <c r="Q27" s="24"/>
      <c r="R27" s="19"/>
      <c r="S27" s="22" t="s">
        <v>45</v>
      </c>
    </row>
    <row r="28" spans="1:20" s="10" customFormat="1" ht="182.25" hidden="1" customHeight="1">
      <c r="A28" s="17" t="s">
        <v>4</v>
      </c>
      <c r="B28" s="22" t="s">
        <v>6</v>
      </c>
      <c r="C28" s="12"/>
      <c r="D28" s="13"/>
      <c r="E28" s="13"/>
      <c r="F28" s="15"/>
      <c r="G28" s="23"/>
      <c r="H28" s="21"/>
      <c r="I28" s="13"/>
      <c r="J28" s="19"/>
      <c r="K28" s="19"/>
      <c r="L28" s="24"/>
      <c r="M28" s="24"/>
      <c r="N28" s="24"/>
      <c r="O28" s="24"/>
      <c r="P28" s="24"/>
      <c r="Q28" s="24"/>
      <c r="R28" s="19"/>
      <c r="S28" s="22" t="s">
        <v>81</v>
      </c>
    </row>
    <row r="29" spans="1:20" s="34" customFormat="1" ht="120.75" hidden="1" customHeight="1">
      <c r="A29" s="28" t="s">
        <v>5</v>
      </c>
      <c r="B29" s="29" t="s">
        <v>9</v>
      </c>
      <c r="C29" s="30"/>
      <c r="D29" s="31"/>
      <c r="E29" s="31"/>
      <c r="F29" s="32"/>
      <c r="G29" s="33"/>
      <c r="H29" s="27"/>
      <c r="I29" s="31"/>
      <c r="J29" s="19">
        <v>0</v>
      </c>
      <c r="K29" s="19"/>
      <c r="L29" s="24"/>
      <c r="M29" s="24"/>
      <c r="N29" s="24"/>
      <c r="O29" s="24"/>
      <c r="P29" s="24"/>
      <c r="Q29" s="24"/>
      <c r="R29" s="24"/>
      <c r="S29" s="29" t="s">
        <v>11</v>
      </c>
    </row>
    <row r="30" spans="1:20" s="10" customFormat="1" ht="187.5" hidden="1">
      <c r="A30" s="17" t="s">
        <v>46</v>
      </c>
      <c r="B30" s="22" t="s">
        <v>7</v>
      </c>
      <c r="C30" s="12" t="s">
        <v>38</v>
      </c>
      <c r="D30" s="13" t="s">
        <v>48</v>
      </c>
      <c r="E30" s="13" t="s">
        <v>53</v>
      </c>
      <c r="F30" s="15" t="s">
        <v>41</v>
      </c>
      <c r="G30" s="23">
        <f>$G$4</f>
        <v>2</v>
      </c>
      <c r="H30" s="27">
        <v>7473</v>
      </c>
      <c r="I30" s="13" t="s">
        <v>47</v>
      </c>
      <c r="J30" s="19"/>
      <c r="K30" s="19"/>
      <c r="L30" s="24"/>
      <c r="M30" s="24"/>
      <c r="N30" s="24"/>
      <c r="O30" s="24"/>
      <c r="P30" s="24"/>
      <c r="Q30" s="24"/>
      <c r="R30" s="19"/>
      <c r="S30" s="22" t="s">
        <v>82</v>
      </c>
    </row>
    <row r="31" spans="1:20" s="10" customFormat="1" ht="18.75" hidden="1">
      <c r="A31" s="17"/>
      <c r="B31" s="22" t="s">
        <v>8</v>
      </c>
      <c r="C31" s="12"/>
      <c r="D31" s="13"/>
      <c r="E31" s="13"/>
      <c r="F31" s="15"/>
      <c r="G31" s="23"/>
      <c r="H31" s="21"/>
      <c r="I31" s="13"/>
      <c r="J31" s="19">
        <f>J25+J30</f>
        <v>0</v>
      </c>
      <c r="K31" s="19">
        <f>K25+K30</f>
        <v>0</v>
      </c>
      <c r="L31" s="19">
        <f>L25+L30</f>
        <v>0</v>
      </c>
      <c r="M31" s="19"/>
      <c r="N31" s="19"/>
      <c r="O31" s="19"/>
      <c r="P31" s="19"/>
      <c r="Q31" s="19"/>
      <c r="R31" s="19">
        <f>SUM(J31:L31)</f>
        <v>0</v>
      </c>
      <c r="S31" s="22"/>
    </row>
    <row r="32" spans="1:20" s="10" customFormat="1" ht="32.450000000000003" customHeight="1">
      <c r="A32" s="17" t="s">
        <v>29</v>
      </c>
      <c r="B32" s="118" t="s">
        <v>72</v>
      </c>
      <c r="C32" s="119"/>
      <c r="D32" s="119"/>
      <c r="E32" s="119"/>
      <c r="F32" s="119"/>
      <c r="G32" s="119"/>
      <c r="H32" s="119"/>
      <c r="I32" s="119"/>
      <c r="J32" s="120"/>
      <c r="K32" s="120"/>
      <c r="L32" s="120"/>
      <c r="M32" s="120"/>
      <c r="N32" s="120"/>
      <c r="O32" s="120"/>
      <c r="P32" s="120"/>
      <c r="Q32" s="120"/>
      <c r="R32" s="121"/>
      <c r="S32" s="22"/>
    </row>
    <row r="33" spans="1:19" s="10" customFormat="1" ht="48.75" customHeight="1">
      <c r="A33" s="127" t="s">
        <v>102</v>
      </c>
      <c r="B33" s="106" t="s">
        <v>103</v>
      </c>
      <c r="C33" s="12"/>
      <c r="D33" s="35">
        <v>806</v>
      </c>
      <c r="E33" s="36" t="s">
        <v>53</v>
      </c>
      <c r="F33" s="36" t="s">
        <v>41</v>
      </c>
      <c r="G33" s="36" t="s">
        <v>98</v>
      </c>
      <c r="H33" s="48" t="s">
        <v>100</v>
      </c>
      <c r="I33" s="36" t="s">
        <v>110</v>
      </c>
      <c r="J33" s="40">
        <v>0</v>
      </c>
      <c r="K33" s="40">
        <v>0</v>
      </c>
      <c r="L33" s="37"/>
      <c r="M33" s="77"/>
      <c r="N33" s="37">
        <v>0</v>
      </c>
      <c r="O33" s="40">
        <v>0</v>
      </c>
      <c r="P33" s="40">
        <v>0</v>
      </c>
      <c r="Q33" s="40">
        <v>0</v>
      </c>
      <c r="R33" s="40">
        <v>0</v>
      </c>
      <c r="S33" s="106" t="s">
        <v>122</v>
      </c>
    </row>
    <row r="34" spans="1:19" s="10" customFormat="1" ht="118.5" customHeight="1">
      <c r="A34" s="127"/>
      <c r="B34" s="106"/>
      <c r="C34" s="12" t="s">
        <v>56</v>
      </c>
      <c r="D34" s="35">
        <v>806</v>
      </c>
      <c r="E34" s="36" t="s">
        <v>53</v>
      </c>
      <c r="F34" s="36" t="s">
        <v>41</v>
      </c>
      <c r="G34" s="48" t="s">
        <v>98</v>
      </c>
      <c r="H34" s="36" t="s">
        <v>112</v>
      </c>
      <c r="I34" s="36" t="s">
        <v>88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106"/>
    </row>
    <row r="35" spans="1:19" s="10" customFormat="1" ht="74.25" customHeight="1">
      <c r="A35" s="107" t="s">
        <v>73</v>
      </c>
      <c r="B35" s="100" t="s">
        <v>74</v>
      </c>
      <c r="C35" s="12" t="s">
        <v>56</v>
      </c>
      <c r="D35" s="35">
        <v>806</v>
      </c>
      <c r="E35" s="36" t="s">
        <v>53</v>
      </c>
      <c r="F35" s="36" t="s">
        <v>41</v>
      </c>
      <c r="G35" s="48" t="s">
        <v>98</v>
      </c>
      <c r="H35" s="48" t="s">
        <v>119</v>
      </c>
      <c r="I35" s="36" t="s">
        <v>88</v>
      </c>
      <c r="J35" s="54">
        <v>18750</v>
      </c>
      <c r="K35" s="54">
        <v>13500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55">
        <f t="shared" ref="R35:R57" si="1">SUM(J35:N35)</f>
        <v>32250</v>
      </c>
      <c r="S35" s="100" t="s">
        <v>78</v>
      </c>
    </row>
    <row r="36" spans="1:19" s="10" customFormat="1" ht="75" customHeight="1">
      <c r="A36" s="128"/>
      <c r="B36" s="124"/>
      <c r="C36" s="12"/>
      <c r="D36" s="35">
        <v>806</v>
      </c>
      <c r="E36" s="36" t="s">
        <v>53</v>
      </c>
      <c r="F36" s="36" t="s">
        <v>41</v>
      </c>
      <c r="G36" s="36" t="s">
        <v>98</v>
      </c>
      <c r="H36" s="48" t="s">
        <v>100</v>
      </c>
      <c r="I36" s="36" t="s">
        <v>110</v>
      </c>
      <c r="J36" s="40">
        <v>0</v>
      </c>
      <c r="K36" s="40">
        <v>0</v>
      </c>
      <c r="L36" s="39"/>
      <c r="M36" s="78"/>
      <c r="N36" s="85">
        <v>0</v>
      </c>
      <c r="O36" s="39">
        <v>0</v>
      </c>
      <c r="P36" s="39">
        <v>30000</v>
      </c>
      <c r="Q36" s="39">
        <v>30000</v>
      </c>
      <c r="R36" s="55">
        <f>SUM(J36:Q36)</f>
        <v>60000</v>
      </c>
      <c r="S36" s="110"/>
    </row>
    <row r="37" spans="1:19" s="10" customFormat="1" ht="73.5" customHeight="1">
      <c r="A37" s="125"/>
      <c r="B37" s="110"/>
      <c r="C37" s="12"/>
      <c r="D37" s="35">
        <v>806</v>
      </c>
      <c r="E37" s="36" t="s">
        <v>53</v>
      </c>
      <c r="F37" s="36" t="s">
        <v>41</v>
      </c>
      <c r="G37" s="36" t="s">
        <v>98</v>
      </c>
      <c r="H37" s="48" t="s">
        <v>100</v>
      </c>
      <c r="I37" s="36" t="s">
        <v>142</v>
      </c>
      <c r="J37" s="40"/>
      <c r="K37" s="40"/>
      <c r="L37" s="39"/>
      <c r="M37" s="78"/>
      <c r="N37" s="85"/>
      <c r="O37" s="39">
        <v>30000</v>
      </c>
      <c r="P37" s="39"/>
      <c r="Q37" s="39"/>
      <c r="R37" s="55">
        <f>SUM(J37:Q37)</f>
        <v>30000</v>
      </c>
      <c r="S37" s="99"/>
    </row>
    <row r="38" spans="1:19" s="92" customFormat="1" ht="143.25" customHeight="1">
      <c r="A38" s="139" t="s">
        <v>75</v>
      </c>
      <c r="B38" s="137" t="s">
        <v>106</v>
      </c>
      <c r="C38" s="12" t="s">
        <v>56</v>
      </c>
      <c r="D38" s="35">
        <v>806</v>
      </c>
      <c r="E38" s="36" t="s">
        <v>53</v>
      </c>
      <c r="F38" s="36" t="s">
        <v>41</v>
      </c>
      <c r="G38" s="48" t="s">
        <v>98</v>
      </c>
      <c r="H38" s="48" t="s">
        <v>119</v>
      </c>
      <c r="I38" s="36" t="s">
        <v>88</v>
      </c>
      <c r="J38" s="77">
        <v>40405</v>
      </c>
      <c r="K38" s="77">
        <v>216500</v>
      </c>
      <c r="L38" s="40">
        <v>0</v>
      </c>
      <c r="M38" s="40" t="s">
        <v>84</v>
      </c>
      <c r="N38" s="40" t="s">
        <v>84</v>
      </c>
      <c r="O38" s="88">
        <v>0</v>
      </c>
      <c r="P38" s="88">
        <v>0</v>
      </c>
      <c r="Q38" s="88">
        <v>0</v>
      </c>
      <c r="R38" s="94">
        <f t="shared" si="1"/>
        <v>256905</v>
      </c>
      <c r="S38" s="100" t="s">
        <v>123</v>
      </c>
    </row>
    <row r="39" spans="1:19" s="10" customFormat="1" ht="62.25" customHeight="1">
      <c r="A39" s="143"/>
      <c r="B39" s="141"/>
      <c r="C39" s="12" t="s">
        <v>56</v>
      </c>
      <c r="D39" s="35">
        <v>806</v>
      </c>
      <c r="E39" s="36" t="s">
        <v>53</v>
      </c>
      <c r="F39" s="36" t="s">
        <v>41</v>
      </c>
      <c r="G39" s="36" t="s">
        <v>98</v>
      </c>
      <c r="H39" s="48" t="s">
        <v>100</v>
      </c>
      <c r="I39" s="36" t="s">
        <v>88</v>
      </c>
      <c r="J39" s="40">
        <v>0</v>
      </c>
      <c r="K39" s="40">
        <v>0</v>
      </c>
      <c r="L39" s="83">
        <v>277566.96000000002</v>
      </c>
      <c r="M39" s="77"/>
      <c r="N39" s="77"/>
      <c r="O39" s="88">
        <v>0</v>
      </c>
      <c r="P39" s="88">
        <v>0</v>
      </c>
      <c r="Q39" s="88">
        <v>0</v>
      </c>
      <c r="R39" s="95">
        <f>SUM(J39:O39)</f>
        <v>277566.96000000002</v>
      </c>
      <c r="S39" s="101"/>
    </row>
    <row r="40" spans="1:19" s="10" customFormat="1" ht="62.25" customHeight="1">
      <c r="A40" s="143"/>
      <c r="B40" s="141"/>
      <c r="C40" s="12" t="s">
        <v>56</v>
      </c>
      <c r="D40" s="35">
        <v>806</v>
      </c>
      <c r="E40" s="36" t="s">
        <v>53</v>
      </c>
      <c r="F40" s="36" t="s">
        <v>41</v>
      </c>
      <c r="G40" s="36" t="s">
        <v>98</v>
      </c>
      <c r="H40" s="48" t="s">
        <v>100</v>
      </c>
      <c r="I40" s="36" t="s">
        <v>110</v>
      </c>
      <c r="J40" s="40"/>
      <c r="K40" s="40"/>
      <c r="L40" s="83"/>
      <c r="M40" s="84">
        <v>865052.63</v>
      </c>
      <c r="N40" s="77">
        <v>0</v>
      </c>
      <c r="O40" s="88">
        <v>0</v>
      </c>
      <c r="P40" s="88">
        <v>0</v>
      </c>
      <c r="Q40" s="88">
        <v>0</v>
      </c>
      <c r="R40" s="95">
        <f>SUM(J40:O40)</f>
        <v>865052.63</v>
      </c>
      <c r="S40" s="101"/>
    </row>
    <row r="41" spans="1:19" s="10" customFormat="1" ht="62.25" customHeight="1">
      <c r="A41" s="143"/>
      <c r="B41" s="141"/>
      <c r="C41" s="12"/>
      <c r="D41" s="47">
        <v>806</v>
      </c>
      <c r="E41" s="48" t="s">
        <v>53</v>
      </c>
      <c r="F41" s="48" t="s">
        <v>41</v>
      </c>
      <c r="G41" s="48" t="s">
        <v>98</v>
      </c>
      <c r="H41" s="48" t="s">
        <v>112</v>
      </c>
      <c r="I41" s="48" t="s">
        <v>110</v>
      </c>
      <c r="J41" s="40"/>
      <c r="K41" s="40"/>
      <c r="L41" s="83"/>
      <c r="M41" s="77">
        <v>1000000</v>
      </c>
      <c r="N41" s="88">
        <v>500000</v>
      </c>
      <c r="O41" s="88">
        <v>0</v>
      </c>
      <c r="P41" s="88">
        <v>0</v>
      </c>
      <c r="Q41" s="88">
        <v>0</v>
      </c>
      <c r="R41" s="95">
        <f>SUM(J41:O41)</f>
        <v>1500000</v>
      </c>
      <c r="S41" s="101"/>
    </row>
    <row r="42" spans="1:19" s="10" customFormat="1" ht="62.25" customHeight="1">
      <c r="A42" s="143"/>
      <c r="B42" s="141"/>
      <c r="C42" s="12" t="s">
        <v>56</v>
      </c>
      <c r="D42" s="35">
        <v>806</v>
      </c>
      <c r="E42" s="36" t="s">
        <v>53</v>
      </c>
      <c r="F42" s="36" t="s">
        <v>41</v>
      </c>
      <c r="G42" s="36" t="s">
        <v>98</v>
      </c>
      <c r="H42" s="48" t="s">
        <v>109</v>
      </c>
      <c r="I42" s="36" t="s">
        <v>88</v>
      </c>
      <c r="J42" s="40"/>
      <c r="K42" s="40"/>
      <c r="L42" s="83">
        <v>131578.95000000001</v>
      </c>
      <c r="M42" s="77"/>
      <c r="N42" s="77"/>
      <c r="O42" s="88">
        <v>0</v>
      </c>
      <c r="P42" s="88">
        <v>0</v>
      </c>
      <c r="Q42" s="88">
        <v>0</v>
      </c>
      <c r="R42" s="95">
        <f>SUM(J42:O42)</f>
        <v>131578.95000000001</v>
      </c>
      <c r="S42" s="101"/>
    </row>
    <row r="43" spans="1:19" s="10" customFormat="1" ht="101.25" customHeight="1">
      <c r="A43" s="143"/>
      <c r="B43" s="141"/>
      <c r="C43" s="12" t="s">
        <v>56</v>
      </c>
      <c r="D43" s="35">
        <v>806</v>
      </c>
      <c r="E43" s="36" t="s">
        <v>53</v>
      </c>
      <c r="F43" s="36" t="s">
        <v>41</v>
      </c>
      <c r="G43" s="36" t="s">
        <v>98</v>
      </c>
      <c r="H43" s="36" t="s">
        <v>112</v>
      </c>
      <c r="I43" s="36" t="s">
        <v>88</v>
      </c>
      <c r="J43" s="40">
        <v>905000</v>
      </c>
      <c r="K43" s="70">
        <v>385534.59</v>
      </c>
      <c r="L43" s="40">
        <v>0</v>
      </c>
      <c r="M43" s="40" t="s">
        <v>84</v>
      </c>
      <c r="N43" s="91"/>
      <c r="O43" s="88">
        <v>0</v>
      </c>
      <c r="P43" s="88">
        <v>0</v>
      </c>
      <c r="Q43" s="88">
        <v>0</v>
      </c>
      <c r="R43" s="95">
        <f t="shared" si="1"/>
        <v>1290534.5900000001</v>
      </c>
      <c r="S43" s="101"/>
    </row>
    <row r="44" spans="1:19" s="10" customFormat="1" ht="67.5" customHeight="1">
      <c r="A44" s="144"/>
      <c r="B44" s="142"/>
      <c r="C44" s="52" t="s">
        <v>56</v>
      </c>
      <c r="D44" s="47">
        <v>806</v>
      </c>
      <c r="E44" s="48" t="s">
        <v>53</v>
      </c>
      <c r="F44" s="48" t="s">
        <v>41</v>
      </c>
      <c r="G44" s="36" t="s">
        <v>98</v>
      </c>
      <c r="H44" s="48" t="s">
        <v>104</v>
      </c>
      <c r="I44" s="48" t="s">
        <v>88</v>
      </c>
      <c r="J44" s="53">
        <v>3054595</v>
      </c>
      <c r="K44" s="46">
        <v>2348000</v>
      </c>
      <c r="L44" s="40"/>
      <c r="M44" s="40">
        <v>0</v>
      </c>
      <c r="N44" s="46" t="s">
        <v>84</v>
      </c>
      <c r="O44" s="88">
        <v>0</v>
      </c>
      <c r="P44" s="88">
        <v>0</v>
      </c>
      <c r="Q44" s="88">
        <v>0</v>
      </c>
      <c r="R44" s="94">
        <f t="shared" si="1"/>
        <v>5402595</v>
      </c>
      <c r="S44" s="149"/>
    </row>
    <row r="45" spans="1:19" s="10" customFormat="1" ht="30" customHeight="1">
      <c r="A45" s="144"/>
      <c r="B45" s="142"/>
      <c r="C45" s="52"/>
      <c r="D45" s="47">
        <v>806</v>
      </c>
      <c r="E45" s="48" t="s">
        <v>53</v>
      </c>
      <c r="F45" s="48" t="s">
        <v>41</v>
      </c>
      <c r="G45" s="48" t="s">
        <v>98</v>
      </c>
      <c r="H45" s="48" t="s">
        <v>104</v>
      </c>
      <c r="I45" s="48" t="s">
        <v>88</v>
      </c>
      <c r="J45" s="53"/>
      <c r="K45" s="46"/>
      <c r="L45" s="40">
        <v>1000000</v>
      </c>
      <c r="M45" s="40"/>
      <c r="N45" s="46"/>
      <c r="O45" s="88">
        <v>0</v>
      </c>
      <c r="P45" s="88">
        <v>0</v>
      </c>
      <c r="Q45" s="88">
        <v>0</v>
      </c>
      <c r="R45" s="94">
        <f t="shared" si="1"/>
        <v>1000000</v>
      </c>
      <c r="S45" s="149"/>
    </row>
    <row r="46" spans="1:19" s="92" customFormat="1" ht="33.950000000000003" customHeight="1">
      <c r="A46" s="139" t="s">
        <v>76</v>
      </c>
      <c r="B46" s="137" t="s">
        <v>107</v>
      </c>
      <c r="C46" s="12" t="s">
        <v>56</v>
      </c>
      <c r="D46" s="35">
        <v>806</v>
      </c>
      <c r="E46" s="36" t="s">
        <v>53</v>
      </c>
      <c r="F46" s="36" t="s">
        <v>41</v>
      </c>
      <c r="G46" s="36" t="s">
        <v>98</v>
      </c>
      <c r="H46" s="48" t="s">
        <v>119</v>
      </c>
      <c r="I46" s="36" t="s">
        <v>88</v>
      </c>
      <c r="J46" s="40">
        <v>884845</v>
      </c>
      <c r="K46" s="40">
        <v>416000</v>
      </c>
      <c r="L46" s="72">
        <v>0</v>
      </c>
      <c r="M46" s="40">
        <v>0</v>
      </c>
      <c r="N46" s="40">
        <v>0</v>
      </c>
      <c r="O46" s="88">
        <v>0</v>
      </c>
      <c r="P46" s="88">
        <v>0</v>
      </c>
      <c r="Q46" s="88">
        <v>0</v>
      </c>
      <c r="R46" s="94">
        <f t="shared" si="1"/>
        <v>1300845</v>
      </c>
      <c r="S46" s="100" t="s">
        <v>124</v>
      </c>
    </row>
    <row r="47" spans="1:19" s="92" customFormat="1" ht="37.5" customHeight="1">
      <c r="A47" s="143"/>
      <c r="B47" s="141"/>
      <c r="C47" s="12"/>
      <c r="D47" s="35">
        <v>806</v>
      </c>
      <c r="E47" s="36" t="s">
        <v>53</v>
      </c>
      <c r="F47" s="36" t="s">
        <v>41</v>
      </c>
      <c r="G47" s="36" t="s">
        <v>98</v>
      </c>
      <c r="H47" s="48" t="s">
        <v>111</v>
      </c>
      <c r="I47" s="36" t="s">
        <v>110</v>
      </c>
      <c r="J47" s="40">
        <v>0</v>
      </c>
      <c r="K47" s="40">
        <v>0</v>
      </c>
      <c r="L47" s="72" t="s">
        <v>84</v>
      </c>
      <c r="M47" s="86">
        <v>78947.37</v>
      </c>
      <c r="N47" s="40">
        <v>128500</v>
      </c>
      <c r="O47" s="88">
        <v>0</v>
      </c>
      <c r="P47" s="88">
        <v>0</v>
      </c>
      <c r="Q47" s="88">
        <v>0</v>
      </c>
      <c r="R47" s="94">
        <f>SUM(J47:P47)</f>
        <v>207447.37</v>
      </c>
      <c r="S47" s="101"/>
    </row>
    <row r="48" spans="1:19" s="92" customFormat="1" ht="37.5" customHeight="1">
      <c r="A48" s="143"/>
      <c r="B48" s="141"/>
      <c r="C48" s="12"/>
      <c r="D48" s="35">
        <v>806</v>
      </c>
      <c r="E48" s="36" t="s">
        <v>53</v>
      </c>
      <c r="F48" s="36" t="s">
        <v>41</v>
      </c>
      <c r="G48" s="36" t="s">
        <v>98</v>
      </c>
      <c r="H48" s="48" t="s">
        <v>100</v>
      </c>
      <c r="I48" s="36" t="s">
        <v>110</v>
      </c>
      <c r="J48" s="40"/>
      <c r="K48" s="40"/>
      <c r="L48" s="72"/>
      <c r="M48" s="87"/>
      <c r="N48" s="40"/>
      <c r="O48" s="40">
        <v>0</v>
      </c>
      <c r="P48" s="40">
        <v>0</v>
      </c>
      <c r="Q48" s="40">
        <v>0</v>
      </c>
      <c r="R48" s="40">
        <v>0</v>
      </c>
      <c r="S48" s="101"/>
    </row>
    <row r="49" spans="1:21" s="92" customFormat="1" ht="21" customHeight="1">
      <c r="A49" s="143"/>
      <c r="B49" s="141"/>
      <c r="C49" s="12"/>
      <c r="D49" s="47">
        <v>806</v>
      </c>
      <c r="E49" s="48" t="s">
        <v>53</v>
      </c>
      <c r="F49" s="48" t="s">
        <v>41</v>
      </c>
      <c r="G49" s="48" t="s">
        <v>98</v>
      </c>
      <c r="H49" s="48" t="s">
        <v>112</v>
      </c>
      <c r="I49" s="36" t="s">
        <v>110</v>
      </c>
      <c r="J49" s="40"/>
      <c r="K49" s="40"/>
      <c r="L49" s="72"/>
      <c r="M49" s="87"/>
      <c r="N49" s="91"/>
      <c r="O49" s="88">
        <v>0</v>
      </c>
      <c r="P49" s="88">
        <v>0</v>
      </c>
      <c r="Q49" s="88">
        <v>0</v>
      </c>
      <c r="R49" s="91"/>
      <c r="S49" s="101"/>
    </row>
    <row r="50" spans="1:21" s="92" customFormat="1" ht="21.95" customHeight="1">
      <c r="A50" s="143"/>
      <c r="B50" s="141"/>
      <c r="C50" s="12" t="s">
        <v>56</v>
      </c>
      <c r="D50" s="47">
        <v>806</v>
      </c>
      <c r="E50" s="48" t="s">
        <v>53</v>
      </c>
      <c r="F50" s="48" t="s">
        <v>41</v>
      </c>
      <c r="G50" s="36" t="s">
        <v>98</v>
      </c>
      <c r="H50" s="48" t="s">
        <v>104</v>
      </c>
      <c r="I50" s="48" t="s">
        <v>88</v>
      </c>
      <c r="J50" s="40">
        <v>40405</v>
      </c>
      <c r="K50" s="40">
        <v>1500000</v>
      </c>
      <c r="L50" s="40"/>
      <c r="M50" s="88"/>
      <c r="N50" s="40"/>
      <c r="O50" s="88">
        <v>0</v>
      </c>
      <c r="P50" s="88">
        <v>0</v>
      </c>
      <c r="Q50" s="88">
        <v>0</v>
      </c>
      <c r="R50" s="94">
        <f t="shared" si="1"/>
        <v>1540405</v>
      </c>
      <c r="S50" s="101"/>
    </row>
    <row r="51" spans="1:21" s="92" customFormat="1" ht="32.450000000000003" customHeight="1">
      <c r="A51" s="147"/>
      <c r="B51" s="145"/>
      <c r="C51" s="12"/>
      <c r="D51" s="47">
        <v>806</v>
      </c>
      <c r="E51" s="48" t="s">
        <v>53</v>
      </c>
      <c r="F51" s="48" t="s">
        <v>41</v>
      </c>
      <c r="G51" s="48" t="s">
        <v>98</v>
      </c>
      <c r="H51" s="48" t="s">
        <v>104</v>
      </c>
      <c r="I51" s="48" t="s">
        <v>88</v>
      </c>
      <c r="J51" s="40"/>
      <c r="K51" s="40"/>
      <c r="L51" s="40">
        <v>1500000</v>
      </c>
      <c r="M51" s="88"/>
      <c r="N51" s="40"/>
      <c r="O51" s="88">
        <v>0</v>
      </c>
      <c r="P51" s="88">
        <v>0</v>
      </c>
      <c r="Q51" s="88">
        <v>0</v>
      </c>
      <c r="R51" s="94">
        <f t="shared" si="1"/>
        <v>1500000</v>
      </c>
      <c r="S51" s="149"/>
      <c r="U51" s="93">
        <v>500</v>
      </c>
    </row>
    <row r="52" spans="1:21" s="92" customFormat="1" ht="28.5" customHeight="1">
      <c r="A52" s="148"/>
      <c r="B52" s="146"/>
      <c r="C52" s="12"/>
      <c r="D52" s="47">
        <v>806</v>
      </c>
      <c r="E52" s="48" t="s">
        <v>53</v>
      </c>
      <c r="F52" s="48" t="s">
        <v>41</v>
      </c>
      <c r="G52" s="48" t="s">
        <v>98</v>
      </c>
      <c r="H52" s="48" t="s">
        <v>112</v>
      </c>
      <c r="I52" s="48" t="s">
        <v>110</v>
      </c>
      <c r="J52" s="40"/>
      <c r="K52" s="40"/>
      <c r="L52" s="40"/>
      <c r="M52" s="88">
        <v>500000</v>
      </c>
      <c r="N52" s="88">
        <v>1941500</v>
      </c>
      <c r="O52" s="88">
        <v>0</v>
      </c>
      <c r="P52" s="88">
        <v>0</v>
      </c>
      <c r="Q52" s="88">
        <v>0</v>
      </c>
      <c r="R52" s="94">
        <f t="shared" si="1"/>
        <v>2441500</v>
      </c>
      <c r="S52" s="150"/>
    </row>
    <row r="53" spans="1:21" s="10" customFormat="1" ht="123" customHeight="1">
      <c r="A53" s="139" t="s">
        <v>79</v>
      </c>
      <c r="B53" s="137" t="s">
        <v>94</v>
      </c>
      <c r="C53" s="52" t="s">
        <v>56</v>
      </c>
      <c r="D53" s="47">
        <v>806</v>
      </c>
      <c r="E53" s="48" t="s">
        <v>53</v>
      </c>
      <c r="F53" s="48" t="s">
        <v>41</v>
      </c>
      <c r="G53" s="48" t="s">
        <v>98</v>
      </c>
      <c r="H53" s="48" t="s">
        <v>100</v>
      </c>
      <c r="I53" s="48" t="s">
        <v>110</v>
      </c>
      <c r="J53" s="88">
        <v>0</v>
      </c>
      <c r="K53" s="88">
        <v>0</v>
      </c>
      <c r="L53" s="88"/>
      <c r="M53" s="88"/>
      <c r="N53" s="88">
        <v>0</v>
      </c>
      <c r="O53" s="88">
        <v>0</v>
      </c>
      <c r="P53" s="88">
        <v>0</v>
      </c>
      <c r="Q53" s="88">
        <v>0</v>
      </c>
      <c r="R53" s="88">
        <v>0</v>
      </c>
      <c r="S53" s="100" t="s">
        <v>125</v>
      </c>
    </row>
    <row r="54" spans="1:21" s="10" customFormat="1" ht="208.5" customHeight="1">
      <c r="A54" s="140"/>
      <c r="B54" s="138"/>
      <c r="C54" s="52" t="s">
        <v>56</v>
      </c>
      <c r="D54" s="47">
        <v>806</v>
      </c>
      <c r="E54" s="48" t="s">
        <v>53</v>
      </c>
      <c r="F54" s="48" t="s">
        <v>41</v>
      </c>
      <c r="G54" s="48" t="s">
        <v>98</v>
      </c>
      <c r="H54" s="48" t="s">
        <v>112</v>
      </c>
      <c r="I54" s="48" t="s">
        <v>88</v>
      </c>
      <c r="J54" s="88">
        <v>0</v>
      </c>
      <c r="K54" s="88">
        <v>0</v>
      </c>
      <c r="L54" s="88">
        <v>0</v>
      </c>
      <c r="M54" s="88">
        <v>0</v>
      </c>
      <c r="N54" s="88">
        <v>0</v>
      </c>
      <c r="O54" s="88">
        <v>0</v>
      </c>
      <c r="P54" s="88">
        <v>0</v>
      </c>
      <c r="Q54" s="88">
        <v>0</v>
      </c>
      <c r="R54" s="88">
        <v>0</v>
      </c>
      <c r="S54" s="102"/>
    </row>
    <row r="55" spans="1:21" s="10" customFormat="1" ht="68.099999999999994" customHeight="1">
      <c r="A55" s="107" t="s">
        <v>80</v>
      </c>
      <c r="B55" s="100" t="s">
        <v>95</v>
      </c>
      <c r="C55" s="12" t="s">
        <v>56</v>
      </c>
      <c r="D55" s="35">
        <v>806</v>
      </c>
      <c r="E55" s="36" t="s">
        <v>53</v>
      </c>
      <c r="F55" s="36" t="s">
        <v>41</v>
      </c>
      <c r="G55" s="48" t="s">
        <v>98</v>
      </c>
      <c r="H55" s="48" t="s">
        <v>119</v>
      </c>
      <c r="I55" s="36" t="s">
        <v>88</v>
      </c>
      <c r="J55" s="40">
        <v>0</v>
      </c>
      <c r="K55" s="40">
        <v>198000</v>
      </c>
      <c r="L55" s="40">
        <v>0</v>
      </c>
      <c r="M55" s="40">
        <v>0</v>
      </c>
      <c r="N55" s="40">
        <v>0</v>
      </c>
      <c r="O55" s="88">
        <v>0</v>
      </c>
      <c r="P55" s="88">
        <v>0</v>
      </c>
      <c r="Q55" s="88">
        <v>0</v>
      </c>
      <c r="R55" s="55">
        <f t="shared" si="1"/>
        <v>198000</v>
      </c>
      <c r="S55" s="100" t="s">
        <v>126</v>
      </c>
    </row>
    <row r="56" spans="1:21" s="10" customFormat="1" ht="47.45" customHeight="1">
      <c r="A56" s="108"/>
      <c r="B56" s="101"/>
      <c r="C56" s="12"/>
      <c r="D56" s="35">
        <v>806</v>
      </c>
      <c r="E56" s="36" t="s">
        <v>53</v>
      </c>
      <c r="F56" s="36" t="s">
        <v>41</v>
      </c>
      <c r="G56" s="36" t="s">
        <v>98</v>
      </c>
      <c r="H56" s="48" t="s">
        <v>100</v>
      </c>
      <c r="I56" s="36" t="s">
        <v>110</v>
      </c>
      <c r="J56" s="40"/>
      <c r="K56" s="40"/>
      <c r="L56" s="40"/>
      <c r="M56" s="40"/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101"/>
    </row>
    <row r="57" spans="1:21" s="10" customFormat="1" ht="56.1" customHeight="1">
      <c r="A57" s="108"/>
      <c r="B57" s="101"/>
      <c r="C57" s="12" t="s">
        <v>56</v>
      </c>
      <c r="D57" s="35">
        <v>806</v>
      </c>
      <c r="E57" s="36" t="s">
        <v>53</v>
      </c>
      <c r="F57" s="36" t="s">
        <v>41</v>
      </c>
      <c r="G57" s="48" t="s">
        <v>98</v>
      </c>
      <c r="H57" s="36" t="s">
        <v>112</v>
      </c>
      <c r="I57" s="36" t="s">
        <v>88</v>
      </c>
      <c r="J57" s="40">
        <v>0</v>
      </c>
      <c r="K57" s="70">
        <v>485465.41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69">
        <f t="shared" si="1"/>
        <v>485465.41</v>
      </c>
      <c r="S57" s="101"/>
    </row>
    <row r="58" spans="1:21" s="10" customFormat="1" ht="54.6" customHeight="1">
      <c r="A58" s="125"/>
      <c r="B58" s="110"/>
      <c r="C58" s="12" t="s">
        <v>56</v>
      </c>
      <c r="D58" s="47">
        <v>806</v>
      </c>
      <c r="E58" s="48" t="s">
        <v>53</v>
      </c>
      <c r="F58" s="48" t="s">
        <v>41</v>
      </c>
      <c r="G58" s="48" t="s">
        <v>98</v>
      </c>
      <c r="H58" s="48" t="s">
        <v>104</v>
      </c>
      <c r="I58" s="48" t="s">
        <v>88</v>
      </c>
      <c r="J58" s="40">
        <v>0</v>
      </c>
      <c r="K58" s="40"/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110"/>
    </row>
    <row r="59" spans="1:21" s="10" customFormat="1" ht="60.95" customHeight="1">
      <c r="A59" s="107" t="s">
        <v>77</v>
      </c>
      <c r="B59" s="100" t="s">
        <v>108</v>
      </c>
      <c r="C59" s="12" t="s">
        <v>56</v>
      </c>
      <c r="D59" s="35">
        <v>806</v>
      </c>
      <c r="E59" s="36" t="s">
        <v>53</v>
      </c>
      <c r="F59" s="36" t="s">
        <v>41</v>
      </c>
      <c r="G59" s="36" t="s">
        <v>98</v>
      </c>
      <c r="H59" s="48" t="s">
        <v>100</v>
      </c>
      <c r="I59" s="36" t="s">
        <v>110</v>
      </c>
      <c r="J59" s="40">
        <v>0</v>
      </c>
      <c r="K59" s="40" t="s">
        <v>84</v>
      </c>
      <c r="L59" s="40"/>
      <c r="M59" s="40"/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100" t="s">
        <v>127</v>
      </c>
    </row>
    <row r="60" spans="1:21" s="10" customFormat="1" ht="168.75" customHeight="1">
      <c r="A60" s="109"/>
      <c r="B60" s="102"/>
      <c r="C60" s="12" t="s">
        <v>56</v>
      </c>
      <c r="D60" s="35">
        <v>806</v>
      </c>
      <c r="E60" s="36" t="s">
        <v>53</v>
      </c>
      <c r="F60" s="36" t="s">
        <v>41</v>
      </c>
      <c r="G60" s="48" t="s">
        <v>98</v>
      </c>
      <c r="H60" s="36" t="s">
        <v>112</v>
      </c>
      <c r="I60" s="36" t="s">
        <v>88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102"/>
    </row>
    <row r="61" spans="1:21" s="10" customFormat="1" ht="228.75" customHeight="1">
      <c r="A61" s="107" t="s">
        <v>115</v>
      </c>
      <c r="B61" s="100" t="s">
        <v>116</v>
      </c>
      <c r="C61" s="103" t="s">
        <v>56</v>
      </c>
      <c r="D61" s="35">
        <v>806</v>
      </c>
      <c r="E61" s="36" t="s">
        <v>53</v>
      </c>
      <c r="F61" s="36" t="s">
        <v>41</v>
      </c>
      <c r="G61" s="36" t="s">
        <v>98</v>
      </c>
      <c r="H61" s="48" t="s">
        <v>100</v>
      </c>
      <c r="I61" s="36" t="s">
        <v>110</v>
      </c>
      <c r="J61" s="40"/>
      <c r="K61" s="40"/>
      <c r="L61" s="40"/>
      <c r="M61" s="40"/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100" t="s">
        <v>136</v>
      </c>
    </row>
    <row r="62" spans="1:21" s="10" customFormat="1" ht="42" customHeight="1">
      <c r="A62" s="109"/>
      <c r="B62" s="102"/>
      <c r="C62" s="151"/>
      <c r="D62" s="35">
        <v>806</v>
      </c>
      <c r="E62" s="36" t="s">
        <v>53</v>
      </c>
      <c r="F62" s="36" t="s">
        <v>41</v>
      </c>
      <c r="G62" s="48" t="s">
        <v>98</v>
      </c>
      <c r="H62" s="36" t="s">
        <v>112</v>
      </c>
      <c r="I62" s="36" t="s">
        <v>88</v>
      </c>
      <c r="J62" s="40"/>
      <c r="K62" s="40"/>
      <c r="L62" s="40"/>
      <c r="M62" s="40"/>
      <c r="N62" s="40"/>
      <c r="O62" s="40"/>
      <c r="P62" s="40"/>
      <c r="Q62" s="40"/>
      <c r="R62" s="40"/>
      <c r="S62" s="110"/>
    </row>
    <row r="63" spans="1:21" s="10" customFormat="1" ht="87.75" customHeight="1">
      <c r="A63" s="107" t="s">
        <v>130</v>
      </c>
      <c r="B63" s="152" t="s">
        <v>139</v>
      </c>
      <c r="C63" s="103" t="s">
        <v>56</v>
      </c>
      <c r="D63" s="35">
        <v>806</v>
      </c>
      <c r="E63" s="36" t="s">
        <v>53</v>
      </c>
      <c r="F63" s="36" t="s">
        <v>41</v>
      </c>
      <c r="G63" s="36" t="s">
        <v>98</v>
      </c>
      <c r="H63" s="48" t="s">
        <v>100</v>
      </c>
      <c r="I63" s="36" t="s">
        <v>110</v>
      </c>
      <c r="J63" s="40"/>
      <c r="K63" s="40"/>
      <c r="L63" s="40"/>
      <c r="M63" s="40"/>
      <c r="N63" s="40"/>
      <c r="O63" s="37">
        <v>0</v>
      </c>
      <c r="P63" s="37">
        <v>130000</v>
      </c>
      <c r="Q63" s="37">
        <v>130000</v>
      </c>
      <c r="R63" s="69">
        <f>SUM(O63:Q63)</f>
        <v>260000</v>
      </c>
      <c r="S63" s="106" t="s">
        <v>137</v>
      </c>
    </row>
    <row r="64" spans="1:21" s="10" customFormat="1" ht="44.25" customHeight="1">
      <c r="A64" s="108"/>
      <c r="B64" s="153"/>
      <c r="C64" s="104"/>
      <c r="D64" s="35">
        <v>806</v>
      </c>
      <c r="E64" s="36" t="s">
        <v>53</v>
      </c>
      <c r="F64" s="36" t="s">
        <v>41</v>
      </c>
      <c r="G64" s="36" t="s">
        <v>98</v>
      </c>
      <c r="H64" s="48" t="s">
        <v>100</v>
      </c>
      <c r="I64" s="36" t="s">
        <v>142</v>
      </c>
      <c r="J64" s="40"/>
      <c r="K64" s="40"/>
      <c r="L64" s="40"/>
      <c r="M64" s="40"/>
      <c r="N64" s="40"/>
      <c r="O64" s="37">
        <v>130000</v>
      </c>
      <c r="P64" s="37"/>
      <c r="Q64" s="37"/>
      <c r="R64" s="69">
        <f>SUM(O64:Q64)</f>
        <v>130000</v>
      </c>
      <c r="S64" s="106"/>
    </row>
    <row r="65" spans="1:20" s="10" customFormat="1" ht="45.75" customHeight="1">
      <c r="A65" s="109"/>
      <c r="B65" s="154"/>
      <c r="C65" s="105"/>
      <c r="D65" s="47">
        <v>806</v>
      </c>
      <c r="E65" s="48" t="s">
        <v>53</v>
      </c>
      <c r="F65" s="48" t="s">
        <v>41</v>
      </c>
      <c r="G65" s="48" t="s">
        <v>98</v>
      </c>
      <c r="H65" s="48" t="s">
        <v>112</v>
      </c>
      <c r="I65" s="36" t="s">
        <v>110</v>
      </c>
      <c r="J65" s="40"/>
      <c r="K65" s="40"/>
      <c r="L65" s="40"/>
      <c r="M65" s="40"/>
      <c r="N65" s="40"/>
      <c r="O65" s="40"/>
      <c r="P65" s="40"/>
      <c r="Q65" s="40"/>
      <c r="R65" s="40"/>
      <c r="S65" s="106"/>
    </row>
    <row r="66" spans="1:20" s="10" customFormat="1" ht="64.5" customHeight="1">
      <c r="A66" s="107" t="s">
        <v>129</v>
      </c>
      <c r="B66" s="155" t="s">
        <v>140</v>
      </c>
      <c r="C66" s="103" t="s">
        <v>56</v>
      </c>
      <c r="D66" s="35">
        <v>806</v>
      </c>
      <c r="E66" s="36" t="s">
        <v>53</v>
      </c>
      <c r="F66" s="36" t="s">
        <v>41</v>
      </c>
      <c r="G66" s="36" t="s">
        <v>98</v>
      </c>
      <c r="H66" s="48" t="s">
        <v>100</v>
      </c>
      <c r="I66" s="36" t="s">
        <v>110</v>
      </c>
      <c r="J66" s="40"/>
      <c r="K66" s="40"/>
      <c r="L66" s="40"/>
      <c r="M66" s="40"/>
      <c r="N66" s="40"/>
      <c r="O66" s="84">
        <v>0</v>
      </c>
      <c r="P66" s="40">
        <v>130000</v>
      </c>
      <c r="Q66" s="40">
        <v>130000</v>
      </c>
      <c r="R66" s="69">
        <f>SUM(J66:Q66)</f>
        <v>260000</v>
      </c>
      <c r="S66" s="106" t="s">
        <v>138</v>
      </c>
    </row>
    <row r="67" spans="1:20" s="10" customFormat="1" ht="43.5" customHeight="1">
      <c r="A67" s="108"/>
      <c r="B67" s="155"/>
      <c r="C67" s="104"/>
      <c r="D67" s="35">
        <v>806</v>
      </c>
      <c r="E67" s="36" t="s">
        <v>53</v>
      </c>
      <c r="F67" s="36" t="s">
        <v>41</v>
      </c>
      <c r="G67" s="36" t="s">
        <v>98</v>
      </c>
      <c r="H67" s="48" t="s">
        <v>100</v>
      </c>
      <c r="I67" s="36" t="s">
        <v>142</v>
      </c>
      <c r="J67" s="40"/>
      <c r="K67" s="40"/>
      <c r="L67" s="40"/>
      <c r="M67" s="40"/>
      <c r="N67" s="40"/>
      <c r="O67" s="84">
        <v>559896.87</v>
      </c>
      <c r="P67" s="40"/>
      <c r="Q67" s="40"/>
      <c r="R67" s="69">
        <f>SUM(J67:Q67)</f>
        <v>559896.87</v>
      </c>
      <c r="S67" s="106"/>
    </row>
    <row r="68" spans="1:20" s="10" customFormat="1" ht="64.5" customHeight="1">
      <c r="A68" s="109"/>
      <c r="B68" s="155"/>
      <c r="C68" s="105"/>
      <c r="D68" s="35">
        <v>806</v>
      </c>
      <c r="E68" s="36" t="s">
        <v>53</v>
      </c>
      <c r="F68" s="36" t="s">
        <v>41</v>
      </c>
      <c r="G68" s="48" t="s">
        <v>98</v>
      </c>
      <c r="H68" s="36" t="s">
        <v>112</v>
      </c>
      <c r="I68" s="36" t="s">
        <v>88</v>
      </c>
      <c r="J68" s="40"/>
      <c r="K68" s="40"/>
      <c r="L68" s="40"/>
      <c r="M68" s="40"/>
      <c r="N68" s="40"/>
      <c r="O68" s="40"/>
      <c r="P68" s="40"/>
      <c r="Q68" s="40"/>
      <c r="R68" s="40"/>
      <c r="S68" s="106"/>
    </row>
    <row r="69" spans="1:20" s="10" customFormat="1" ht="111.75" customHeight="1">
      <c r="A69" s="107" t="s">
        <v>128</v>
      </c>
      <c r="B69" s="111" t="s">
        <v>132</v>
      </c>
      <c r="C69" s="103" t="s">
        <v>56</v>
      </c>
      <c r="D69" s="35">
        <v>806</v>
      </c>
      <c r="E69" s="36" t="s">
        <v>53</v>
      </c>
      <c r="F69" s="36" t="s">
        <v>41</v>
      </c>
      <c r="G69" s="36" t="s">
        <v>98</v>
      </c>
      <c r="H69" s="48" t="s">
        <v>100</v>
      </c>
      <c r="I69" s="36" t="s">
        <v>110</v>
      </c>
      <c r="J69" s="40"/>
      <c r="K69" s="40"/>
      <c r="L69" s="40"/>
      <c r="M69" s="40"/>
      <c r="N69" s="40"/>
      <c r="O69" s="84">
        <v>0</v>
      </c>
      <c r="P69" s="40">
        <v>30000</v>
      </c>
      <c r="Q69" s="40">
        <v>30000</v>
      </c>
      <c r="R69" s="55">
        <f>SUM(J69:Q69)</f>
        <v>60000</v>
      </c>
      <c r="S69" s="100" t="s">
        <v>133</v>
      </c>
    </row>
    <row r="70" spans="1:20" s="10" customFormat="1" ht="46.5" customHeight="1">
      <c r="A70" s="108"/>
      <c r="B70" s="111"/>
      <c r="C70" s="104"/>
      <c r="D70" s="35">
        <v>806</v>
      </c>
      <c r="E70" s="36" t="s">
        <v>53</v>
      </c>
      <c r="F70" s="36" t="s">
        <v>41</v>
      </c>
      <c r="G70" s="36" t="s">
        <v>98</v>
      </c>
      <c r="H70" s="48" t="s">
        <v>100</v>
      </c>
      <c r="I70" s="36" t="s">
        <v>142</v>
      </c>
      <c r="J70" s="40"/>
      <c r="K70" s="40"/>
      <c r="L70" s="40"/>
      <c r="M70" s="40"/>
      <c r="N70" s="40"/>
      <c r="O70" s="40">
        <v>30000</v>
      </c>
      <c r="P70" s="40"/>
      <c r="Q70" s="40"/>
      <c r="R70" s="55">
        <f>SUM(J70:Q70)</f>
        <v>30000</v>
      </c>
      <c r="S70" s="101"/>
    </row>
    <row r="71" spans="1:20" s="10" customFormat="1" ht="87" customHeight="1">
      <c r="A71" s="109"/>
      <c r="B71" s="111"/>
      <c r="C71" s="105"/>
      <c r="D71" s="35">
        <v>806</v>
      </c>
      <c r="E71" s="36" t="s">
        <v>53</v>
      </c>
      <c r="F71" s="36" t="s">
        <v>41</v>
      </c>
      <c r="G71" s="48" t="s">
        <v>98</v>
      </c>
      <c r="H71" s="36" t="s">
        <v>112</v>
      </c>
      <c r="I71" s="36" t="s">
        <v>88</v>
      </c>
      <c r="J71" s="40"/>
      <c r="K71" s="40"/>
      <c r="L71" s="40"/>
      <c r="M71" s="40"/>
      <c r="N71" s="40"/>
      <c r="O71" s="40"/>
      <c r="P71" s="40"/>
      <c r="Q71" s="40"/>
      <c r="R71" s="40"/>
      <c r="S71" s="102"/>
    </row>
    <row r="72" spans="1:20" s="10" customFormat="1" ht="42" customHeight="1">
      <c r="A72" s="107" t="s">
        <v>131</v>
      </c>
      <c r="B72" s="100" t="s">
        <v>135</v>
      </c>
      <c r="C72" s="103" t="s">
        <v>56</v>
      </c>
      <c r="D72" s="35">
        <v>806</v>
      </c>
      <c r="E72" s="36" t="s">
        <v>53</v>
      </c>
      <c r="F72" s="36" t="s">
        <v>41</v>
      </c>
      <c r="G72" s="36" t="s">
        <v>98</v>
      </c>
      <c r="H72" s="48" t="s">
        <v>100</v>
      </c>
      <c r="I72" s="36" t="s">
        <v>110</v>
      </c>
      <c r="J72" s="40"/>
      <c r="K72" s="40"/>
      <c r="L72" s="40"/>
      <c r="M72" s="40"/>
      <c r="N72" s="40"/>
      <c r="O72" s="84">
        <v>0</v>
      </c>
      <c r="P72" s="40">
        <v>60000</v>
      </c>
      <c r="Q72" s="40">
        <v>60000</v>
      </c>
      <c r="R72" s="55">
        <f>SUM(J72:Q72)</f>
        <v>120000</v>
      </c>
      <c r="S72" s="106" t="s">
        <v>134</v>
      </c>
    </row>
    <row r="73" spans="1:20" s="10" customFormat="1" ht="42" customHeight="1">
      <c r="A73" s="108"/>
      <c r="B73" s="101"/>
      <c r="C73" s="104"/>
      <c r="D73" s="35">
        <v>806</v>
      </c>
      <c r="E73" s="36" t="s">
        <v>53</v>
      </c>
      <c r="F73" s="36" t="s">
        <v>41</v>
      </c>
      <c r="G73" s="36" t="s">
        <v>98</v>
      </c>
      <c r="H73" s="48" t="s">
        <v>100</v>
      </c>
      <c r="I73" s="36" t="s">
        <v>142</v>
      </c>
      <c r="J73" s="40"/>
      <c r="K73" s="40"/>
      <c r="L73" s="40"/>
      <c r="M73" s="40"/>
      <c r="N73" s="40"/>
      <c r="O73" s="40">
        <v>60000</v>
      </c>
      <c r="P73" s="40"/>
      <c r="Q73" s="40"/>
      <c r="R73" s="55">
        <f>SUM(J73:Q73)</f>
        <v>60000</v>
      </c>
      <c r="S73" s="106"/>
    </row>
    <row r="74" spans="1:20" s="10" customFormat="1" ht="134.25" customHeight="1">
      <c r="A74" s="109"/>
      <c r="B74" s="102"/>
      <c r="C74" s="105"/>
      <c r="D74" s="35">
        <v>806</v>
      </c>
      <c r="E74" s="36" t="s">
        <v>53</v>
      </c>
      <c r="F74" s="36" t="s">
        <v>41</v>
      </c>
      <c r="G74" s="48" t="s">
        <v>98</v>
      </c>
      <c r="H74" s="36" t="s">
        <v>112</v>
      </c>
      <c r="I74" s="36" t="s">
        <v>88</v>
      </c>
      <c r="J74" s="40"/>
      <c r="K74" s="40"/>
      <c r="L74" s="40"/>
      <c r="M74" s="40"/>
      <c r="N74" s="40"/>
      <c r="O74" s="91"/>
      <c r="P74" s="91"/>
      <c r="Q74" s="91"/>
      <c r="R74" s="91"/>
      <c r="S74" s="106"/>
    </row>
    <row r="75" spans="1:20" s="10" customFormat="1" ht="18.75">
      <c r="A75" s="17"/>
      <c r="B75" s="64" t="s">
        <v>34</v>
      </c>
      <c r="C75" s="65"/>
      <c r="D75" s="66"/>
      <c r="E75" s="66"/>
      <c r="F75" s="67"/>
      <c r="G75" s="66"/>
      <c r="H75" s="66"/>
      <c r="I75" s="66"/>
      <c r="J75" s="63">
        <f t="shared" ref="J75:M75" si="2">SUM(J33:J60)</f>
        <v>4944000</v>
      </c>
      <c r="K75" s="63">
        <f t="shared" si="2"/>
        <v>5563000</v>
      </c>
      <c r="L75" s="73">
        <f t="shared" si="2"/>
        <v>2909145.91</v>
      </c>
      <c r="M75" s="63">
        <f t="shared" si="2"/>
        <v>2444000</v>
      </c>
      <c r="N75" s="63">
        <f>SUM(N33:N61)</f>
        <v>2570000</v>
      </c>
      <c r="O75" s="96">
        <f>SUM(O33:O73)</f>
        <v>809896.87</v>
      </c>
      <c r="P75" s="63">
        <f t="shared" ref="P75:Q75" si="3">SUM(P33:P72)</f>
        <v>380000</v>
      </c>
      <c r="Q75" s="63">
        <f t="shared" si="3"/>
        <v>380000</v>
      </c>
      <c r="R75" s="63">
        <f>SUM(R33:R73)</f>
        <v>20000042.780000001</v>
      </c>
      <c r="S75" s="100"/>
    </row>
    <row r="76" spans="1:20" s="10" customFormat="1" ht="18.75">
      <c r="A76" s="14"/>
      <c r="B76" s="22" t="s">
        <v>83</v>
      </c>
      <c r="C76" s="22"/>
      <c r="D76" s="22"/>
      <c r="E76" s="22"/>
      <c r="F76" s="14"/>
      <c r="G76" s="13"/>
      <c r="H76" s="13"/>
      <c r="I76" s="22"/>
      <c r="J76" s="63">
        <f t="shared" ref="J76:Q76" si="4">SUM(J20,J75)</f>
        <v>4947000</v>
      </c>
      <c r="K76" s="63">
        <f t="shared" si="4"/>
        <v>5566000</v>
      </c>
      <c r="L76" s="73">
        <f t="shared" si="4"/>
        <v>2919145.91</v>
      </c>
      <c r="M76" s="63">
        <f t="shared" si="4"/>
        <v>2454000</v>
      </c>
      <c r="N76" s="63">
        <f t="shared" si="4"/>
        <v>2570000</v>
      </c>
      <c r="O76" s="96">
        <f t="shared" si="4"/>
        <v>819896.87</v>
      </c>
      <c r="P76" s="63">
        <f t="shared" si="4"/>
        <v>390000</v>
      </c>
      <c r="Q76" s="63">
        <f t="shared" si="4"/>
        <v>390000</v>
      </c>
      <c r="R76" s="73">
        <f>SUM($R$20,$R$75)</f>
        <v>20056042.780000001</v>
      </c>
      <c r="S76" s="124"/>
      <c r="T76" s="9"/>
    </row>
    <row r="77" spans="1:20" s="10" customFormat="1" ht="18.75">
      <c r="A77" s="14"/>
      <c r="B77" s="22" t="s">
        <v>39</v>
      </c>
      <c r="C77" s="22"/>
      <c r="D77" s="22"/>
      <c r="E77" s="22"/>
      <c r="F77" s="14"/>
      <c r="G77" s="13"/>
      <c r="H77" s="13"/>
      <c r="I77" s="22"/>
      <c r="J77" s="63"/>
      <c r="K77" s="63"/>
      <c r="L77" s="76"/>
      <c r="M77" s="68"/>
      <c r="N77" s="68"/>
      <c r="O77" s="97"/>
      <c r="P77" s="68"/>
      <c r="Q77" s="68"/>
      <c r="R77" s="73"/>
      <c r="S77" s="124"/>
    </row>
    <row r="78" spans="1:20" s="10" customFormat="1" ht="18.75">
      <c r="A78" s="14"/>
      <c r="B78" s="22" t="s">
        <v>86</v>
      </c>
      <c r="C78" s="12"/>
      <c r="D78" s="35"/>
      <c r="E78" s="36"/>
      <c r="F78" s="36"/>
      <c r="G78" s="36"/>
      <c r="H78" s="36"/>
      <c r="I78" s="36"/>
      <c r="J78" s="19">
        <f>SUM(J34,J43,J54,J57,J60)</f>
        <v>905000</v>
      </c>
      <c r="K78" s="19">
        <f>SUM(K34,K43,K54,K57,K60)</f>
        <v>871000</v>
      </c>
      <c r="L78" s="74">
        <f>SUM(L34,L43,L54,L57,L60)</f>
        <v>0</v>
      </c>
      <c r="M78" s="79">
        <v>1500000</v>
      </c>
      <c r="N78" s="40">
        <v>2441500</v>
      </c>
      <c r="O78" s="70" t="s">
        <v>84</v>
      </c>
      <c r="P78" s="40"/>
      <c r="Q78" s="40"/>
      <c r="R78" s="74">
        <f>SUM($R$34,$R$43,R54,$R$57,$R$60,M78,R52)</f>
        <v>5717500</v>
      </c>
      <c r="S78" s="124"/>
      <c r="T78" s="9"/>
    </row>
    <row r="79" spans="1:20" s="10" customFormat="1" ht="25.5" customHeight="1">
      <c r="A79" s="14"/>
      <c r="B79" s="22" t="s">
        <v>87</v>
      </c>
      <c r="C79" s="22"/>
      <c r="D79" s="43"/>
      <c r="E79" s="38"/>
      <c r="F79" s="38"/>
      <c r="G79" s="38"/>
      <c r="H79" s="45"/>
      <c r="I79" s="38"/>
      <c r="J79" s="19">
        <f>J35+J38+J46+J55+J20</f>
        <v>947000</v>
      </c>
      <c r="K79" s="19">
        <f>K35+K38+K46+K55+K20</f>
        <v>847000</v>
      </c>
      <c r="L79" s="74">
        <f>L36+L39+L53+L42+L20</f>
        <v>419145.91000000003</v>
      </c>
      <c r="M79" s="19">
        <f>M4799+M36+M40+M47+M53+M56+M20+M59+M48</f>
        <v>954000</v>
      </c>
      <c r="N79" s="19">
        <f>N33+N36+N40+N48+N53+N56+N59+N61+N20+N47</f>
        <v>128500</v>
      </c>
      <c r="O79" s="98">
        <f>O33+O37+O63+O48+O53+O56+O59+O61+O20+O66+O69+O72+O64+O67+O70+O73</f>
        <v>819896.87</v>
      </c>
      <c r="P79" s="19">
        <f>P33+P36+P63+P48+P53+P56+P59+P61+P20+P66+P69+P72</f>
        <v>390000</v>
      </c>
      <c r="Q79" s="19">
        <f>Q33+Q36+Q63+Q48+Q53+Q56+Q59+Q61+Q20+Q66+Q69+Q72</f>
        <v>390000</v>
      </c>
      <c r="R79" s="74">
        <f>R20+R33+R35+R36+R38+R37+R39+R63+R42+R46+R47+R53+R55+R56+R59+R61+R48+R66+R69+R72+R40+R64+R70+R73+R67</f>
        <v>4895542.78</v>
      </c>
      <c r="S79" s="124"/>
      <c r="T79" s="9"/>
    </row>
    <row r="80" spans="1:20" ht="18.75">
      <c r="A80" s="1"/>
      <c r="B80" s="2" t="s">
        <v>0</v>
      </c>
      <c r="C80" s="2"/>
      <c r="D80" s="2"/>
      <c r="E80" s="2"/>
      <c r="F80" s="2"/>
      <c r="G80" s="2"/>
      <c r="H80" s="2"/>
      <c r="I80" s="2"/>
      <c r="J80" s="56">
        <f>J44+J50</f>
        <v>3095000</v>
      </c>
      <c r="K80" s="57">
        <f>K44+K58+K50</f>
        <v>3848000</v>
      </c>
      <c r="L80" s="74">
        <v>2500000</v>
      </c>
      <c r="M80" s="57"/>
      <c r="N80" s="40">
        <v>0</v>
      </c>
      <c r="O80" s="70">
        <v>0</v>
      </c>
      <c r="P80" s="40"/>
      <c r="Q80" s="40"/>
      <c r="R80" s="75">
        <f>$R$44+$R$50+R58+R45+R51</f>
        <v>9443000</v>
      </c>
      <c r="S80" s="110"/>
    </row>
    <row r="82" spans="1:20" s="10" customFormat="1" ht="35.25" customHeight="1">
      <c r="A82" s="136"/>
      <c r="B82" s="136"/>
      <c r="C82" s="136"/>
      <c r="D82" s="136"/>
      <c r="E82" s="136"/>
      <c r="F82" s="136"/>
      <c r="G82" s="136"/>
      <c r="H82" s="136"/>
      <c r="I82" s="136"/>
      <c r="J82" s="129"/>
      <c r="K82" s="129"/>
      <c r="L82" s="129"/>
      <c r="M82" s="129"/>
      <c r="N82" s="129"/>
      <c r="O82" s="129"/>
      <c r="P82" s="129"/>
      <c r="Q82" s="129"/>
      <c r="R82" s="129"/>
      <c r="S82" s="113"/>
    </row>
    <row r="84" spans="1:20">
      <c r="J84" s="7"/>
      <c r="K84" s="7"/>
      <c r="L84" s="7"/>
      <c r="M84" s="7"/>
      <c r="N84" s="7"/>
      <c r="O84" s="7"/>
      <c r="P84" s="7"/>
      <c r="Q84" s="7"/>
      <c r="R84" s="7"/>
    </row>
    <row r="85" spans="1:20">
      <c r="J85" s="7"/>
      <c r="K85" s="7"/>
      <c r="L85" s="7"/>
      <c r="M85" s="7"/>
      <c r="N85" s="7"/>
      <c r="O85" s="7"/>
      <c r="P85" s="7"/>
      <c r="Q85" s="7"/>
      <c r="R85" s="7"/>
      <c r="T85" s="7"/>
    </row>
  </sheetData>
  <mergeCells count="63">
    <mergeCell ref="S75:S80"/>
    <mergeCell ref="B38:B45"/>
    <mergeCell ref="A38:A45"/>
    <mergeCell ref="B46:B52"/>
    <mergeCell ref="A46:A52"/>
    <mergeCell ref="S46:S52"/>
    <mergeCell ref="S38:S45"/>
    <mergeCell ref="B61:B62"/>
    <mergeCell ref="A61:A62"/>
    <mergeCell ref="C61:C62"/>
    <mergeCell ref="A63:A65"/>
    <mergeCell ref="B63:B65"/>
    <mergeCell ref="S63:S65"/>
    <mergeCell ref="A66:A68"/>
    <mergeCell ref="B66:B68"/>
    <mergeCell ref="C63:C65"/>
    <mergeCell ref="J82:S82"/>
    <mergeCell ref="S59:S60"/>
    <mergeCell ref="S53:S54"/>
    <mergeCell ref="K2:S2"/>
    <mergeCell ref="B7:R7"/>
    <mergeCell ref="B8:R8"/>
    <mergeCell ref="B11:R11"/>
    <mergeCell ref="A3:S3"/>
    <mergeCell ref="A5:A6"/>
    <mergeCell ref="A59:A60"/>
    <mergeCell ref="A82:I82"/>
    <mergeCell ref="B59:B60"/>
    <mergeCell ref="B53:B54"/>
    <mergeCell ref="A53:A54"/>
    <mergeCell ref="B55:B58"/>
    <mergeCell ref="S55:S58"/>
    <mergeCell ref="A17:A19"/>
    <mergeCell ref="A55:A58"/>
    <mergeCell ref="B33:B34"/>
    <mergeCell ref="B21:R21"/>
    <mergeCell ref="B24:R24"/>
    <mergeCell ref="A33:A34"/>
    <mergeCell ref="B17:B19"/>
    <mergeCell ref="A35:A37"/>
    <mergeCell ref="S35:S36"/>
    <mergeCell ref="K1:S1"/>
    <mergeCell ref="S5:S6"/>
    <mergeCell ref="J5:R5"/>
    <mergeCell ref="B32:R32"/>
    <mergeCell ref="S33:S34"/>
    <mergeCell ref="F6:H6"/>
    <mergeCell ref="S17:S19"/>
    <mergeCell ref="B5:B6"/>
    <mergeCell ref="C5:C6"/>
    <mergeCell ref="D5:I5"/>
    <mergeCell ref="B35:B37"/>
    <mergeCell ref="B72:B74"/>
    <mergeCell ref="C72:C74"/>
    <mergeCell ref="S72:S74"/>
    <mergeCell ref="A72:A74"/>
    <mergeCell ref="S61:S62"/>
    <mergeCell ref="C66:C68"/>
    <mergeCell ref="S66:S68"/>
    <mergeCell ref="B69:B71"/>
    <mergeCell ref="C69:C71"/>
    <mergeCell ref="A69:A71"/>
    <mergeCell ref="S69:S71"/>
  </mergeCells>
  <phoneticPr fontId="0" type="noConversion"/>
  <pageMargins left="0.19685039370078741" right="0" top="0.43307086614173229" bottom="0.55118110236220474" header="0.39370078740157483" footer="0.31496062992125984"/>
  <pageSetup paperSize="9" scale="44" fitToHeight="17" orientation="landscape" r:id="rId1"/>
  <headerFooter alignWithMargins="0"/>
  <rowBreaks count="2" manualBreakCount="2">
    <brk id="38" max="18" man="1"/>
    <brk id="5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2019-04-02T07:10:48Z</cp:lastPrinted>
  <dcterms:created xsi:type="dcterms:W3CDTF">2013-07-29T03:10:57Z</dcterms:created>
  <dcterms:modified xsi:type="dcterms:W3CDTF">2019-04-02T07:28:22Z</dcterms:modified>
</cp:coreProperties>
</file>