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5480" windowHeight="11250" firstSheet="1" activeTab="1"/>
  </bookViews>
  <sheets>
    <sheet name="Лист1" sheetId="6" state="hidden" r:id="rId1"/>
    <sheet name="Исп" sheetId="5" r:id="rId2"/>
    <sheet name="Числ" sheetId="2" state="hidden" r:id="rId3"/>
    <sheet name="Скиф" sheetId="7" state="hidden" r:id="rId4"/>
    <sheet name="дох" sheetId="8" state="hidden" r:id="rId5"/>
    <sheet name="скифр" sheetId="9" r:id="rId6"/>
    <sheet name="скифд" sheetId="11" r:id="rId7"/>
  </sheets>
  <externalReferences>
    <externalReference r:id="rId8"/>
  </externalReferences>
  <definedNames>
    <definedName name="_xlnm._FilterDatabase" localSheetId="4" hidden="1">дох!$A$4:$W$182</definedName>
    <definedName name="_xlnm._FilterDatabase" localSheetId="1" hidden="1">Исп!$A$46:$I$103</definedName>
    <definedName name="_xlnm._FilterDatabase" localSheetId="3" hidden="1">Скиф!$A$4:$W$607</definedName>
    <definedName name="_xlnm._FilterDatabase" localSheetId="6" hidden="1">скифд!$A$3:$G$3</definedName>
    <definedName name="_xlnm._FilterDatabase" localSheetId="5" hidden="1">скифр!$A$2:$W$632</definedName>
    <definedName name="дох">дох!$C$4:$W$182</definedName>
    <definedName name="_xlnm.Print_Titles" localSheetId="1">Исп!$4:$5</definedName>
    <definedName name="исп">скифр!$V$3:$V$10718</definedName>
    <definedName name="квр">скифр!$D$3:$D$448</definedName>
    <definedName name="клИспДох">[1]ИспДох!$F$1:$F$4223</definedName>
    <definedName name="клНевыясненных">[1]Невыясненные!$F$1:$F$79</definedName>
    <definedName name="клРосДох">[1]РосДох!$V$1:$V$435</definedName>
    <definedName name="косгу">скифр!$E$3:$E$10718</definedName>
    <definedName name="план">скифр!$N$3:$N$448</definedName>
    <definedName name="РоспДохНараст">[1]РосДох!$W$1:$W$435</definedName>
    <definedName name="скиф">Скиф!$C$4:$W$662</definedName>
    <definedName name="скиф1">скифр!$F$1:$Z$1887</definedName>
    <definedName name="скифд">скифд!$C$4:$E$397</definedName>
    <definedName name="скифр">скифр!$A$1:$W$448</definedName>
    <definedName name="скифр2">скифр!$E$1:$W$448</definedName>
    <definedName name="сумИспДохНараст">[1]ИспДох!$I$1:$I$4223</definedName>
    <definedName name="суммаНевыясненных">[1]Невыясненные!$B$1:$B$79</definedName>
  </definedNames>
  <calcPr calcId="125725"/>
</workbook>
</file>

<file path=xl/calcChain.xml><?xml version="1.0" encoding="utf-8"?>
<calcChain xmlns="http://schemas.openxmlformats.org/spreadsheetml/2006/main">
  <c r="D50" i="5"/>
  <c r="C50"/>
  <c r="D12"/>
  <c r="C20"/>
  <c r="F223" i="11"/>
  <c r="G223"/>
  <c r="F224"/>
  <c r="G224"/>
  <c r="F225"/>
  <c r="G225"/>
  <c r="F226"/>
  <c r="G226"/>
  <c r="C12" i="5"/>
  <c r="F658" i="9"/>
  <c r="F659"/>
  <c r="F660"/>
  <c r="F661"/>
  <c r="F662"/>
  <c r="F663"/>
  <c r="F664"/>
  <c r="F665"/>
  <c r="D10" i="5"/>
  <c r="F222" i="11"/>
  <c r="G222"/>
  <c r="F642" i="9"/>
  <c r="F643"/>
  <c r="F644"/>
  <c r="F645"/>
  <c r="F646"/>
  <c r="F647"/>
  <c r="F648"/>
  <c r="F649"/>
  <c r="F650"/>
  <c r="F651"/>
  <c r="F652"/>
  <c r="F653"/>
  <c r="F654"/>
  <c r="F655"/>
  <c r="F656"/>
  <c r="F657"/>
  <c r="F220" i="11"/>
  <c r="G220"/>
  <c r="F221"/>
  <c r="G221"/>
  <c r="F633" i="9"/>
  <c r="F634"/>
  <c r="F635"/>
  <c r="F636"/>
  <c r="F637"/>
  <c r="F638"/>
  <c r="F639"/>
  <c r="F640"/>
  <c r="F641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D17" i="5"/>
  <c r="D35"/>
  <c r="C35"/>
  <c r="D9"/>
  <c r="F214" i="11"/>
  <c r="G214"/>
  <c r="F215"/>
  <c r="G215"/>
  <c r="F216"/>
  <c r="G216"/>
  <c r="F217"/>
  <c r="G217"/>
  <c r="F218"/>
  <c r="G218"/>
  <c r="F219"/>
  <c r="G219"/>
  <c r="F610" i="9"/>
  <c r="F611"/>
  <c r="F612"/>
  <c r="F613"/>
  <c r="F212" i="11"/>
  <c r="G212"/>
  <c r="F213"/>
  <c r="G213"/>
  <c r="F602" i="9"/>
  <c r="F603"/>
  <c r="F604"/>
  <c r="F605"/>
  <c r="F606"/>
  <c r="F607"/>
  <c r="F608"/>
  <c r="F609"/>
  <c r="F5" i="11"/>
  <c r="G5"/>
  <c r="F6"/>
  <c r="G6"/>
  <c r="F7"/>
  <c r="G7"/>
  <c r="F8"/>
  <c r="G8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G4"/>
  <c r="F4"/>
  <c r="F600" i="9"/>
  <c r="F601"/>
  <c r="F594"/>
  <c r="F595"/>
  <c r="F596"/>
  <c r="F597"/>
  <c r="F598"/>
  <c r="F599"/>
  <c r="D43" i="5"/>
  <c r="D39"/>
  <c r="D37" s="1"/>
  <c r="D38"/>
  <c r="D36"/>
  <c r="D31"/>
  <c r="D30"/>
  <c r="D28"/>
  <c r="D27"/>
  <c r="D24"/>
  <c r="D23"/>
  <c r="D22"/>
  <c r="D21"/>
  <c r="D20"/>
  <c r="D19"/>
  <c r="D14"/>
  <c r="D13"/>
  <c r="D11"/>
  <c r="C43"/>
  <c r="C39"/>
  <c r="C37" s="1"/>
  <c r="C38"/>
  <c r="C36"/>
  <c r="C31"/>
  <c r="C30"/>
  <c r="C28"/>
  <c r="C27"/>
  <c r="C24"/>
  <c r="C23"/>
  <c r="C22"/>
  <c r="C21"/>
  <c r="C19"/>
  <c r="C17"/>
  <c r="C13"/>
  <c r="C14"/>
  <c r="C10"/>
  <c r="C11"/>
  <c r="C9"/>
  <c r="F582" i="9"/>
  <c r="F583"/>
  <c r="F584"/>
  <c r="F585"/>
  <c r="F586"/>
  <c r="F587"/>
  <c r="F588"/>
  <c r="F589"/>
  <c r="F590"/>
  <c r="F591"/>
  <c r="F592"/>
  <c r="F593"/>
  <c r="F578"/>
  <c r="F579"/>
  <c r="F580"/>
  <c r="F581"/>
  <c r="C16" i="5" l="1"/>
  <c r="C33" l="1"/>
  <c r="D33"/>
  <c r="F3" i="9" l="1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D64" i="5" l="1"/>
  <c r="D78"/>
  <c r="C48"/>
  <c r="D93"/>
  <c r="C94"/>
  <c r="C64"/>
  <c r="D77"/>
  <c r="D49"/>
  <c r="D59"/>
  <c r="D84"/>
  <c r="D75"/>
  <c r="C75"/>
  <c r="D103"/>
  <c r="D97"/>
  <c r="D91"/>
  <c r="D81"/>
  <c r="D70"/>
  <c r="D63"/>
  <c r="D55"/>
  <c r="D51"/>
  <c r="C98"/>
  <c r="C93"/>
  <c r="C83"/>
  <c r="C78"/>
  <c r="C71"/>
  <c r="C65"/>
  <c r="C57"/>
  <c r="C52"/>
  <c r="D98"/>
  <c r="D83"/>
  <c r="D65"/>
  <c r="D52"/>
  <c r="C100"/>
  <c r="C84"/>
  <c r="C72"/>
  <c r="C59"/>
  <c r="C49"/>
  <c r="D100"/>
  <c r="D72"/>
  <c r="C95"/>
  <c r="C80"/>
  <c r="C68"/>
  <c r="C54"/>
  <c r="D102"/>
  <c r="D95"/>
  <c r="D89"/>
  <c r="D80"/>
  <c r="D73"/>
  <c r="D68"/>
  <c r="D60"/>
  <c r="D54"/>
  <c r="C103"/>
  <c r="C97"/>
  <c r="C91"/>
  <c r="C81"/>
  <c r="C77"/>
  <c r="C70"/>
  <c r="C63"/>
  <c r="C55"/>
  <c r="C51"/>
  <c r="D71"/>
  <c r="D57"/>
  <c r="D48"/>
  <c r="C79"/>
  <c r="C66"/>
  <c r="C53"/>
  <c r="D94"/>
  <c r="D79"/>
  <c r="D66"/>
  <c r="D53"/>
  <c r="C102"/>
  <c r="C89"/>
  <c r="C73"/>
  <c r="C60"/>
  <c r="E39"/>
  <c r="F39"/>
  <c r="E43"/>
  <c r="F43"/>
  <c r="C42"/>
  <c r="C32" s="1"/>
  <c r="D42"/>
  <c r="D32" s="1"/>
  <c r="C25"/>
  <c r="D25"/>
  <c r="E9"/>
  <c r="E22"/>
  <c r="F22"/>
  <c r="C117"/>
  <c r="D117"/>
  <c r="D16"/>
  <c r="F2" i="9"/>
  <c r="Y143" i="8"/>
  <c r="Y139"/>
  <c r="E10" i="5"/>
  <c r="F87"/>
  <c r="F88"/>
  <c r="E35"/>
  <c r="F35"/>
  <c r="L109" i="6"/>
  <c r="K109"/>
  <c r="J109"/>
  <c r="F109"/>
  <c r="E109"/>
  <c r="L108"/>
  <c r="K108"/>
  <c r="J108"/>
  <c r="F108"/>
  <c r="E108"/>
  <c r="L107"/>
  <c r="K107"/>
  <c r="J107"/>
  <c r="F107"/>
  <c r="E107"/>
  <c r="L106"/>
  <c r="K106"/>
  <c r="J106"/>
  <c r="F106"/>
  <c r="E106"/>
  <c r="L105"/>
  <c r="K105"/>
  <c r="J105"/>
  <c r="F105"/>
  <c r="E105"/>
  <c r="L104"/>
  <c r="K104"/>
  <c r="J104"/>
  <c r="F104"/>
  <c r="E104"/>
  <c r="L103"/>
  <c r="K103"/>
  <c r="J103"/>
  <c r="D41"/>
  <c r="E41" s="1"/>
  <c r="D51"/>
  <c r="D55"/>
  <c r="D59"/>
  <c r="D64"/>
  <c r="D69"/>
  <c r="D79"/>
  <c r="D85"/>
  <c r="D72"/>
  <c r="D97"/>
  <c r="K102"/>
  <c r="C41"/>
  <c r="C51"/>
  <c r="E51"/>
  <c r="C55"/>
  <c r="E55" s="1"/>
  <c r="F55"/>
  <c r="C59"/>
  <c r="E59" s="1"/>
  <c r="F59"/>
  <c r="C64"/>
  <c r="F64"/>
  <c r="C69"/>
  <c r="E69" s="1"/>
  <c r="F69"/>
  <c r="C79"/>
  <c r="E79" s="1"/>
  <c r="F79"/>
  <c r="C85"/>
  <c r="E85" s="1"/>
  <c r="C72"/>
  <c r="F72" s="1"/>
  <c r="C97"/>
  <c r="F97" s="1"/>
  <c r="D15"/>
  <c r="D8" s="1"/>
  <c r="D24"/>
  <c r="D31"/>
  <c r="D34"/>
  <c r="D94"/>
  <c r="D93"/>
  <c r="D92"/>
  <c r="K101"/>
  <c r="C15"/>
  <c r="C8" s="1"/>
  <c r="C24"/>
  <c r="F24" s="1"/>
  <c r="C31"/>
  <c r="F31"/>
  <c r="C34"/>
  <c r="E34" s="1"/>
  <c r="F34"/>
  <c r="C94"/>
  <c r="E94" s="1"/>
  <c r="C93"/>
  <c r="I100"/>
  <c r="H100"/>
  <c r="K100" s="1"/>
  <c r="G100"/>
  <c r="L99"/>
  <c r="K99"/>
  <c r="J99"/>
  <c r="F99"/>
  <c r="E99"/>
  <c r="L98"/>
  <c r="K98"/>
  <c r="J98"/>
  <c r="F98"/>
  <c r="E98"/>
  <c r="I97"/>
  <c r="H97"/>
  <c r="K97" s="1"/>
  <c r="G97"/>
  <c r="J97" s="1"/>
  <c r="L96"/>
  <c r="K96"/>
  <c r="J96"/>
  <c r="F96"/>
  <c r="E96"/>
  <c r="L95"/>
  <c r="K95"/>
  <c r="J95"/>
  <c r="F95"/>
  <c r="E95"/>
  <c r="I94"/>
  <c r="I93" s="1"/>
  <c r="H94"/>
  <c r="K94"/>
  <c r="G94"/>
  <c r="J94"/>
  <c r="L89"/>
  <c r="H89"/>
  <c r="K89" s="1"/>
  <c r="G89"/>
  <c r="J89" s="1"/>
  <c r="F89"/>
  <c r="E89"/>
  <c r="H88"/>
  <c r="G88"/>
  <c r="F88"/>
  <c r="E88"/>
  <c r="L87"/>
  <c r="H87"/>
  <c r="K87"/>
  <c r="G87"/>
  <c r="J87"/>
  <c r="F87"/>
  <c r="E87"/>
  <c r="L86"/>
  <c r="H86"/>
  <c r="H85" s="1"/>
  <c r="K85" s="1"/>
  <c r="G86"/>
  <c r="G85" s="1"/>
  <c r="J85" s="1"/>
  <c r="F86"/>
  <c r="E86"/>
  <c r="I85"/>
  <c r="L85"/>
  <c r="L84"/>
  <c r="H84"/>
  <c r="K84" s="1"/>
  <c r="G84"/>
  <c r="J84" s="1"/>
  <c r="F84"/>
  <c r="E84"/>
  <c r="H83"/>
  <c r="G83"/>
  <c r="F83"/>
  <c r="E83"/>
  <c r="L82"/>
  <c r="H82"/>
  <c r="K82"/>
  <c r="G82"/>
  <c r="J82"/>
  <c r="F82"/>
  <c r="E82"/>
  <c r="L81"/>
  <c r="H81"/>
  <c r="K81" s="1"/>
  <c r="G81"/>
  <c r="J81" s="1"/>
  <c r="F81"/>
  <c r="E81"/>
  <c r="L80"/>
  <c r="H80"/>
  <c r="H79"/>
  <c r="K79" s="1"/>
  <c r="G80"/>
  <c r="G79" s="1"/>
  <c r="F80"/>
  <c r="E80"/>
  <c r="I79"/>
  <c r="L79"/>
  <c r="L78"/>
  <c r="H78"/>
  <c r="K78" s="1"/>
  <c r="G78"/>
  <c r="J78" s="1"/>
  <c r="F78"/>
  <c r="E78"/>
  <c r="L77"/>
  <c r="H77"/>
  <c r="K77"/>
  <c r="G77"/>
  <c r="J77"/>
  <c r="F77"/>
  <c r="E77"/>
  <c r="F76"/>
  <c r="E76"/>
  <c r="F75"/>
  <c r="E75"/>
  <c r="F74"/>
  <c r="E74"/>
  <c r="L73"/>
  <c r="H73"/>
  <c r="H72" s="1"/>
  <c r="K72" s="1"/>
  <c r="G73"/>
  <c r="J73"/>
  <c r="F73"/>
  <c r="E73"/>
  <c r="I72"/>
  <c r="L72"/>
  <c r="L71"/>
  <c r="H71"/>
  <c r="K71" s="1"/>
  <c r="G71"/>
  <c r="J71" s="1"/>
  <c r="F71"/>
  <c r="E71"/>
  <c r="L70"/>
  <c r="H70"/>
  <c r="K70"/>
  <c r="G70"/>
  <c r="J70"/>
  <c r="F70"/>
  <c r="E70"/>
  <c r="I69"/>
  <c r="L69"/>
  <c r="L68"/>
  <c r="H68"/>
  <c r="K68" s="1"/>
  <c r="G68"/>
  <c r="J68" s="1"/>
  <c r="F68"/>
  <c r="E68"/>
  <c r="L67"/>
  <c r="H67"/>
  <c r="K67"/>
  <c r="G67"/>
  <c r="J67"/>
  <c r="F67"/>
  <c r="E67"/>
  <c r="L66"/>
  <c r="H66"/>
  <c r="K66" s="1"/>
  <c r="G66"/>
  <c r="J66" s="1"/>
  <c r="F66"/>
  <c r="E66"/>
  <c r="L65"/>
  <c r="H65"/>
  <c r="K65"/>
  <c r="G65"/>
  <c r="G64"/>
  <c r="J64" s="1"/>
  <c r="F65"/>
  <c r="E65"/>
  <c r="I64"/>
  <c r="L64" s="1"/>
  <c r="E64"/>
  <c r="L63"/>
  <c r="H63"/>
  <c r="K63" s="1"/>
  <c r="G63"/>
  <c r="J63" s="1"/>
  <c r="F63"/>
  <c r="E63"/>
  <c r="H62"/>
  <c r="G62"/>
  <c r="F62"/>
  <c r="E62"/>
  <c r="L61"/>
  <c r="H61"/>
  <c r="K61"/>
  <c r="G61"/>
  <c r="J61"/>
  <c r="F61"/>
  <c r="E61"/>
  <c r="L60"/>
  <c r="H60"/>
  <c r="H59" s="1"/>
  <c r="K59" s="1"/>
  <c r="G60"/>
  <c r="G59"/>
  <c r="J59" s="1"/>
  <c r="F60"/>
  <c r="E60"/>
  <c r="I59"/>
  <c r="L59" s="1"/>
  <c r="L58"/>
  <c r="H58"/>
  <c r="K58"/>
  <c r="G58"/>
  <c r="J58"/>
  <c r="F58"/>
  <c r="E58"/>
  <c r="L57"/>
  <c r="H57"/>
  <c r="K57" s="1"/>
  <c r="G57"/>
  <c r="J57" s="1"/>
  <c r="F57"/>
  <c r="E57"/>
  <c r="L56"/>
  <c r="H56"/>
  <c r="H55"/>
  <c r="K55" s="1"/>
  <c r="G56"/>
  <c r="J56" s="1"/>
  <c r="F56"/>
  <c r="E56"/>
  <c r="I55"/>
  <c r="L55" s="1"/>
  <c r="L54"/>
  <c r="H54"/>
  <c r="K54"/>
  <c r="G54"/>
  <c r="J54"/>
  <c r="F54"/>
  <c r="E54"/>
  <c r="F53"/>
  <c r="E53"/>
  <c r="L52"/>
  <c r="H52"/>
  <c r="H51" s="1"/>
  <c r="K51" s="1"/>
  <c r="G52"/>
  <c r="G51"/>
  <c r="J52"/>
  <c r="F52"/>
  <c r="E52"/>
  <c r="I51"/>
  <c r="L51" s="1"/>
  <c r="L50"/>
  <c r="H50"/>
  <c r="K50"/>
  <c r="G50"/>
  <c r="J50"/>
  <c r="F50"/>
  <c r="E50"/>
  <c r="L49"/>
  <c r="H49"/>
  <c r="K49" s="1"/>
  <c r="G49"/>
  <c r="J49" s="1"/>
  <c r="F49"/>
  <c r="E49"/>
  <c r="F48"/>
  <c r="E48"/>
  <c r="L47"/>
  <c r="H47"/>
  <c r="K47"/>
  <c r="G47"/>
  <c r="J47"/>
  <c r="F47"/>
  <c r="E47"/>
  <c r="L46"/>
  <c r="H46"/>
  <c r="K46" s="1"/>
  <c r="G46"/>
  <c r="J46" s="1"/>
  <c r="F46"/>
  <c r="E46"/>
  <c r="L45"/>
  <c r="H45"/>
  <c r="K45"/>
  <c r="G45"/>
  <c r="J45"/>
  <c r="F45"/>
  <c r="E45"/>
  <c r="L44"/>
  <c r="H44"/>
  <c r="K44" s="1"/>
  <c r="G44"/>
  <c r="J44" s="1"/>
  <c r="F44"/>
  <c r="E44"/>
  <c r="L43"/>
  <c r="H43"/>
  <c r="K43"/>
  <c r="G43"/>
  <c r="J43"/>
  <c r="F43"/>
  <c r="E43"/>
  <c r="L42"/>
  <c r="H42"/>
  <c r="H41" s="1"/>
  <c r="G42"/>
  <c r="J42" s="1"/>
  <c r="F42"/>
  <c r="E42"/>
  <c r="I41"/>
  <c r="L41" s="1"/>
  <c r="F38"/>
  <c r="E38"/>
  <c r="F37"/>
  <c r="E37"/>
  <c r="F36"/>
  <c r="E36"/>
  <c r="F35"/>
  <c r="E35"/>
  <c r="F33"/>
  <c r="E33"/>
  <c r="F32"/>
  <c r="E32"/>
  <c r="F30"/>
  <c r="E30"/>
  <c r="F29"/>
  <c r="E29"/>
  <c r="F28"/>
  <c r="E28"/>
  <c r="F27"/>
  <c r="E27"/>
  <c r="F26"/>
  <c r="E26"/>
  <c r="F25"/>
  <c r="E25"/>
  <c r="E24"/>
  <c r="F23"/>
  <c r="E23"/>
  <c r="F22"/>
  <c r="E22"/>
  <c r="F21"/>
  <c r="E21"/>
  <c r="F20"/>
  <c r="E20"/>
  <c r="F19"/>
  <c r="E19"/>
  <c r="F18"/>
  <c r="E18"/>
  <c r="F17"/>
  <c r="E17"/>
  <c r="F16"/>
  <c r="E16"/>
  <c r="F14"/>
  <c r="E14"/>
  <c r="F13"/>
  <c r="E13"/>
  <c r="F12"/>
  <c r="E12"/>
  <c r="F11"/>
  <c r="E11"/>
  <c r="F10"/>
  <c r="E10"/>
  <c r="F9"/>
  <c r="E9"/>
  <c r="F24" i="5"/>
  <c r="E24"/>
  <c r="E19"/>
  <c r="F19"/>
  <c r="E28"/>
  <c r="E27"/>
  <c r="E29"/>
  <c r="F28"/>
  <c r="F29"/>
  <c r="F10"/>
  <c r="D108"/>
  <c r="F108" s="1"/>
  <c r="C111"/>
  <c r="F113"/>
  <c r="F112"/>
  <c r="F110"/>
  <c r="F109"/>
  <c r="F44"/>
  <c r="F38"/>
  <c r="F37"/>
  <c r="F36"/>
  <c r="F34"/>
  <c r="F31"/>
  <c r="F30"/>
  <c r="F27"/>
  <c r="F23"/>
  <c r="F21"/>
  <c r="F20"/>
  <c r="F18"/>
  <c r="F17"/>
  <c r="F15"/>
  <c r="F14"/>
  <c r="F13"/>
  <c r="F12"/>
  <c r="E113"/>
  <c r="E112"/>
  <c r="E110"/>
  <c r="E109"/>
  <c r="E44"/>
  <c r="E38"/>
  <c r="E37"/>
  <c r="E36"/>
  <c r="E34"/>
  <c r="E31"/>
  <c r="E30"/>
  <c r="E23"/>
  <c r="E21"/>
  <c r="E20"/>
  <c r="E18"/>
  <c r="E17"/>
  <c r="E15"/>
  <c r="E14"/>
  <c r="E13"/>
  <c r="E12"/>
  <c r="L97" i="6"/>
  <c r="E15"/>
  <c r="J86"/>
  <c r="K42"/>
  <c r="J60"/>
  <c r="J80"/>
  <c r="G93"/>
  <c r="G92" s="1"/>
  <c r="H93"/>
  <c r="K93"/>
  <c r="H69"/>
  <c r="K69"/>
  <c r="E31"/>
  <c r="J65"/>
  <c r="E88" i="5"/>
  <c r="E87"/>
  <c r="E86"/>
  <c r="F86"/>
  <c r="F9"/>
  <c r="J51" i="6"/>
  <c r="H64"/>
  <c r="K64"/>
  <c r="G69"/>
  <c r="J69"/>
  <c r="G72"/>
  <c r="J72"/>
  <c r="F85"/>
  <c r="H92"/>
  <c r="K92" s="1"/>
  <c r="L94"/>
  <c r="D40"/>
  <c r="E40"/>
  <c r="F41"/>
  <c r="F51"/>
  <c r="C40"/>
  <c r="C102"/>
  <c r="F102" s="1"/>
  <c r="F40"/>
  <c r="D102"/>
  <c r="L102" s="1"/>
  <c r="E93"/>
  <c r="C92"/>
  <c r="E92" s="1"/>
  <c r="F93"/>
  <c r="J102"/>
  <c r="E102"/>
  <c r="E72"/>
  <c r="K60"/>
  <c r="G55"/>
  <c r="J55" s="1"/>
  <c r="I40"/>
  <c r="L40" s="1"/>
  <c r="E97"/>
  <c r="G41"/>
  <c r="K73"/>
  <c r="K52"/>
  <c r="F15"/>
  <c r="K56"/>
  <c r="K80"/>
  <c r="F94"/>
  <c r="J41"/>
  <c r="D47" i="5" l="1"/>
  <c r="C74"/>
  <c r="D74"/>
  <c r="F42"/>
  <c r="E42"/>
  <c r="D8"/>
  <c r="E111"/>
  <c r="C8"/>
  <c r="C7" s="1"/>
  <c r="C115" s="1"/>
  <c r="F111"/>
  <c r="E33"/>
  <c r="D107"/>
  <c r="D106" s="1"/>
  <c r="E108"/>
  <c r="F25"/>
  <c r="F33"/>
  <c r="C107"/>
  <c r="E25"/>
  <c r="H40" i="6"/>
  <c r="K40" s="1"/>
  <c r="K41"/>
  <c r="J79"/>
  <c r="G40"/>
  <c r="J40" s="1"/>
  <c r="D7"/>
  <c r="E8"/>
  <c r="I92"/>
  <c r="L93"/>
  <c r="F8"/>
  <c r="C7"/>
  <c r="J92"/>
  <c r="G91"/>
  <c r="E16" i="5"/>
  <c r="F92" i="6"/>
  <c r="J93"/>
  <c r="H91"/>
  <c r="K86"/>
  <c r="F16" i="5"/>
  <c r="D7" l="1"/>
  <c r="D115" s="1"/>
  <c r="E115" s="1"/>
  <c r="E67"/>
  <c r="C76"/>
  <c r="C62"/>
  <c r="C47"/>
  <c r="C58"/>
  <c r="F67"/>
  <c r="E66"/>
  <c r="F59"/>
  <c r="F66"/>
  <c r="F32"/>
  <c r="E32"/>
  <c r="F68"/>
  <c r="E54"/>
  <c r="D101"/>
  <c r="F52"/>
  <c r="F72"/>
  <c r="E97"/>
  <c r="D96"/>
  <c r="E59"/>
  <c r="E55"/>
  <c r="F73"/>
  <c r="F98"/>
  <c r="F84"/>
  <c r="F50"/>
  <c r="E73"/>
  <c r="F81"/>
  <c r="E95"/>
  <c r="E51"/>
  <c r="F71"/>
  <c r="C90"/>
  <c r="E91"/>
  <c r="F107"/>
  <c r="E107"/>
  <c r="C106"/>
  <c r="E93"/>
  <c r="E74"/>
  <c r="F75"/>
  <c r="E75"/>
  <c r="L92" i="6"/>
  <c r="I91"/>
  <c r="D90"/>
  <c r="E7"/>
  <c r="D101"/>
  <c r="C101"/>
  <c r="F7"/>
  <c r="C90"/>
  <c r="F8" i="5"/>
  <c r="E8"/>
  <c r="F74"/>
  <c r="F77"/>
  <c r="D58"/>
  <c r="E92"/>
  <c r="F93"/>
  <c r="F61"/>
  <c r="F70"/>
  <c r="E77"/>
  <c r="F95"/>
  <c r="F94"/>
  <c r="E53"/>
  <c r="D85"/>
  <c r="E89"/>
  <c r="F83"/>
  <c r="C82"/>
  <c r="D99"/>
  <c r="E100"/>
  <c r="F89"/>
  <c r="C85"/>
  <c r="E98"/>
  <c r="E52"/>
  <c r="F55"/>
  <c r="F97"/>
  <c r="F48"/>
  <c r="E63"/>
  <c r="D62"/>
  <c r="E70"/>
  <c r="D69"/>
  <c r="F103"/>
  <c r="E103"/>
  <c r="F92"/>
  <c r="F53"/>
  <c r="E94"/>
  <c r="C96"/>
  <c r="F91"/>
  <c r="E72"/>
  <c r="D56"/>
  <c r="E57"/>
  <c r="F65"/>
  <c r="E65"/>
  <c r="C56"/>
  <c r="F57"/>
  <c r="E102"/>
  <c r="C101"/>
  <c r="F102"/>
  <c r="F63"/>
  <c r="E84"/>
  <c r="F49"/>
  <c r="E50"/>
  <c r="E68"/>
  <c r="C69"/>
  <c r="E81"/>
  <c r="F54"/>
  <c r="E49"/>
  <c r="E80"/>
  <c r="D76"/>
  <c r="C99"/>
  <c r="F100"/>
  <c r="E83"/>
  <c r="D82"/>
  <c r="E78"/>
  <c r="F78"/>
  <c r="D90"/>
  <c r="F51"/>
  <c r="E61"/>
  <c r="E48"/>
  <c r="F80"/>
  <c r="E71"/>
  <c r="C46" l="1"/>
  <c r="F7"/>
  <c r="E7"/>
  <c r="F90"/>
  <c r="F101"/>
  <c r="D46"/>
  <c r="D116" s="1"/>
  <c r="F56"/>
  <c r="E96"/>
  <c r="E58"/>
  <c r="F58"/>
  <c r="E82"/>
  <c r="F106"/>
  <c r="E106"/>
  <c r="F76"/>
  <c r="E47"/>
  <c r="F69"/>
  <c r="F90" i="6"/>
  <c r="G90"/>
  <c r="J90" s="1"/>
  <c r="C100"/>
  <c r="F101"/>
  <c r="J101"/>
  <c r="L101"/>
  <c r="E101"/>
  <c r="D100"/>
  <c r="L90"/>
  <c r="E90"/>
  <c r="H90"/>
  <c r="K90" s="1"/>
  <c r="F115" i="5"/>
  <c r="F99"/>
  <c r="E90"/>
  <c r="F85"/>
  <c r="F96"/>
  <c r="E101"/>
  <c r="E76"/>
  <c r="F62"/>
  <c r="E62"/>
  <c r="E56"/>
  <c r="F82"/>
  <c r="E99"/>
  <c r="E85"/>
  <c r="F47"/>
  <c r="E69"/>
  <c r="F100" i="6" l="1"/>
  <c r="J100"/>
  <c r="C91"/>
  <c r="L100"/>
  <c r="D91"/>
  <c r="E100"/>
  <c r="E46" i="5"/>
  <c r="D104"/>
  <c r="C116"/>
  <c r="E116" s="1"/>
  <c r="F46"/>
  <c r="C104"/>
  <c r="D114"/>
  <c r="E91" i="6" l="1"/>
  <c r="K91"/>
  <c r="L91"/>
  <c r="F91"/>
  <c r="J91"/>
  <c r="E104" i="5"/>
  <c r="F116"/>
  <c r="C114"/>
  <c r="E114" s="1"/>
  <c r="F104"/>
  <c r="D105"/>
  <c r="F114" l="1"/>
  <c r="C105"/>
  <c r="F105" s="1"/>
  <c r="E105" l="1"/>
</calcChain>
</file>

<file path=xl/sharedStrings.xml><?xml version="1.0" encoding="utf-8"?>
<sst xmlns="http://schemas.openxmlformats.org/spreadsheetml/2006/main" count="5133" uniqueCount="1685">
  <si>
    <t>Межбюджетные трансферты общего характера бюджетам субъектов Российской Федерации и муниципальных образований</t>
  </si>
  <si>
    <t>000  1400  0000000  000  000</t>
  </si>
  <si>
    <t>000  1400  0000000  000  200</t>
  </si>
  <si>
    <t>000  1400  0000000  000  250</t>
  </si>
  <si>
    <t>000  1400  0000000  000  251</t>
  </si>
  <si>
    <t>000  1401  0000000  000  000</t>
  </si>
  <si>
    <t>000  1401  0000000  000  200</t>
  </si>
  <si>
    <t>000  1401  0000000  000  250</t>
  </si>
  <si>
    <t>000  1401  0000000  000  251</t>
  </si>
  <si>
    <t>000  1403  0000000  000  000</t>
  </si>
  <si>
    <t>000  1403  0000000  000  200</t>
  </si>
  <si>
    <t>000  1403  0000000  000  250</t>
  </si>
  <si>
    <t>000  1403  0000000  000  251</t>
  </si>
  <si>
    <t>000  7900  0000000  000  000</t>
  </si>
  <si>
    <t>0107</t>
  </si>
  <si>
    <t>0111</t>
  </si>
  <si>
    <t>0503</t>
  </si>
  <si>
    <t>0909</t>
  </si>
  <si>
    <t>1101</t>
  </si>
  <si>
    <t>1300</t>
  </si>
  <si>
    <t>1301</t>
  </si>
  <si>
    <t>ДОХОДЫ ОТ ПРЕДПРИНИМАТЕЛЬСКОЙ И ИНОЙ ПРИНОСЯЩЕЙ ДОХОД ДЕЯТЕЛЬНОСТИ</t>
  </si>
  <si>
    <t>РАСХОДЫ</t>
  </si>
  <si>
    <t>Наименование показателя</t>
  </si>
  <si>
    <t>Расходы бюджета - ИТОГО</t>
  </si>
  <si>
    <t>Общегосударственные вопросы</t>
  </si>
  <si>
    <t>Судебная система</t>
  </si>
  <si>
    <t>Обеспечение проведения выборов и референдумов</t>
  </si>
  <si>
    <t>Резервные фонды</t>
  </si>
  <si>
    <t>Другие общегосударственные вопросы</t>
  </si>
  <si>
    <t>Национальная безопасность и правоохранительная деятельность</t>
  </si>
  <si>
    <t>Органы внутренних дел</t>
  </si>
  <si>
    <t>Сельское хозяйство и рыболовство</t>
  </si>
  <si>
    <t>Транспорт</t>
  </si>
  <si>
    <t>Другие вопросы в области национальной экономики</t>
  </si>
  <si>
    <t>Жилищно-коммунальное хозяйство</t>
  </si>
  <si>
    <t>Жилищное хозяйство</t>
  </si>
  <si>
    <t>Коммунальное хозяйство</t>
  </si>
  <si>
    <t>Другие вопросы в области жилищно-коммунального хозяйства</t>
  </si>
  <si>
    <t>Образование</t>
  </si>
  <si>
    <t>Дошкольное образование</t>
  </si>
  <si>
    <t>Общее образование</t>
  </si>
  <si>
    <t>Молодежная политика и оздоровление детей</t>
  </si>
  <si>
    <t>Другие вопросы в области образования</t>
  </si>
  <si>
    <t>Культура</t>
  </si>
  <si>
    <t>Другие вопросы в области культуры, кинематографии и средств массовой информации</t>
  </si>
  <si>
    <t>Социальная политика</t>
  </si>
  <si>
    <t>Пенсионное обеспечение</t>
  </si>
  <si>
    <t>Социальное обслуживание населения</t>
  </si>
  <si>
    <t>Социальное обеспечение населения</t>
  </si>
  <si>
    <t>Другие вопросы в области социальной политики</t>
  </si>
  <si>
    <t>Межбюджетные трансферты</t>
  </si>
  <si>
    <t>Результат исполнения бюджета (дефицит "--", профицит "+")</t>
  </si>
  <si>
    <t>% исполнения</t>
  </si>
  <si>
    <t>Справочно:</t>
  </si>
  <si>
    <t>Заработная плата</t>
  </si>
  <si>
    <t>Прочие выплаты</t>
  </si>
  <si>
    <t>Начисления на оплату труда</t>
  </si>
  <si>
    <t>Коммунальные услуги</t>
  </si>
  <si>
    <t>Увеличение стоимости основных средств</t>
  </si>
  <si>
    <t>Увеличение стоимости материальный запасов</t>
  </si>
  <si>
    <t>Источники финансирования дефицита бюджетов - всего</t>
  </si>
  <si>
    <t>источники внутреннего финансирования бюджета</t>
  </si>
  <si>
    <t xml:space="preserve">Кредитные соглашения и договоры, заключенные  от имени Российской Федерации, субъектов Российской Федерации, муниципальных образований, государственных внебюджетных фондов,указанные в валюте Российской Федерации </t>
  </si>
  <si>
    <t xml:space="preserve">Получение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фондов,указанным в валюте Российской Федерации </t>
  </si>
  <si>
    <t>Бюджетные кредиты, полученные от других бюджетов бюджетной системы Российской Федерации</t>
  </si>
  <si>
    <t>Кредиты, полученные в валюте Российской Федерации от кредитных организаций</t>
  </si>
  <si>
    <t>Погашение кредитов по кредитным соглашениям и договорам, заключенным от имени Российской Федерации, субъектов Российской Федерации, муниципальных образований, государственных внебюджетных фондов, указанным в валюте Российской Федерации</t>
  </si>
  <si>
    <t>Земельные участки, находящиеся в государственной и муниципальной собственности</t>
  </si>
  <si>
    <t>Остатки средств бюджетов</t>
  </si>
  <si>
    <t>Увеличение остатков средств бюджетов</t>
  </si>
  <si>
    <t>Доходы бюджета - ИТОГО</t>
  </si>
  <si>
    <t>ДОХОДЫ</t>
  </si>
  <si>
    <t>НАЛОГИ НА СОВОКУПНЫЙ ДОХОД</t>
  </si>
  <si>
    <t>НАЛОГИ НА ИМУЩЕСТВО</t>
  </si>
  <si>
    <t>ГОСУДАРСТВЕННАЯ ПОШЛИНА, СБОРЫ</t>
  </si>
  <si>
    <t>ЗАДОЛЖЕННОСТЬ И ПЕРЕРАСЧЕТЫ ПО ОТМЕНЕННЫМ НАЛОГАМ, СБОРАМ И ИНЫМ ОБЯЗАТЕЛЬНЫМ ПЛАТЕЖАМ</t>
  </si>
  <si>
    <t>ДОХОДЫ ОТ ИСПОЛЬЗОВАНИЯ ИМУЩЕСТВА, НАХОДЯЩЕГОСЯ В ГОСУДАРСТВЕННОЙ И МУНИЦИПАЛЬНОЙ СОБСТВЕННОСТИ</t>
  </si>
  <si>
    <t>ПЛАТЕЖИ ПРИ ПОЛЬЗОВАНИИ ПРИРОДНЫМИ РЕСУРСАМИ</t>
  </si>
  <si>
    <t>ДОХОДЫ ОТ ПРОДАЖИ МАТЕРИАЛЬНЫХ И НЕМАТЕРИАЛЬНЫХ АКТИВОВ</t>
  </si>
  <si>
    <t>Доходы от реализации имущества, находящегося в государственной и муниципальной собственности</t>
  </si>
  <si>
    <t>АДМИНИСТРАТИВНЫЕ ПЛАТЕЖИ И СБОРЫ</t>
  </si>
  <si>
    <t>ШТРАФЫ, САНКЦИИ, ВОЗМЕЩЕНИЕ УЩЕРБА</t>
  </si>
  <si>
    <t>ПРОЧИЕ НЕНАЛОГОВЫЕ ДОХОДЫ</t>
  </si>
  <si>
    <t>ДОХОДЫ БЮДЖЕТОВ БЮДЖЕТНОЙ СИСТЕМЫ РОССИЙСКОЙ ФЕДЕРАЦИИ ОТ ВОЗВРАТА ОСТАТКОВ СУБСИДИЙ И СУБВЕНЦИЙ ПРОШЛЫХ ЛЕТ</t>
  </si>
  <si>
    <t>Доходы бюджетов муниципальных районов от возврата остатков субсидий и субвенций прошлых лет</t>
  </si>
  <si>
    <t>ВОЗВРАТ ОСТАТКОВ СУБСИДИЙ И СУБВЕНЦИЙ ПРОШЛЫХ ЛЕТ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</si>
  <si>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</si>
  <si>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</si>
  <si>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ПРОЧИЕ БЕЗВОЗМЕЗДНЫЕ ПОСТУПЛЕНИЯ</t>
  </si>
  <si>
    <t>НАЛОГИ НА ПРИБЫЛЬ</t>
  </si>
  <si>
    <t>НАЛОГ НА ДОХОДЫ ФИЗИЧЕСКИХ ЛИЦ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</si>
  <si>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</si>
  <si>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тыс.руб.</t>
  </si>
  <si>
    <t>В т.ч. фонд финансовой поддержки</t>
  </si>
  <si>
    <t>№ п/п</t>
  </si>
  <si>
    <t>Фактические затраты на денежное содержание муниципальных служащих за отчётный квартал, тыс.руб.</t>
  </si>
  <si>
    <t>Среднесписочная численность работников районных государственных учреждений, оплата труда которых осуществляется на основе краевой тарифной сетки, за отчётный квартал, человек</t>
  </si>
  <si>
    <t>Среднесписочная численность муниципальных служащих района за отчётный квартал, человек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</si>
  <si>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</si>
  <si>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</si>
  <si>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</si>
  <si>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</si>
  <si>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Обеспечение пожарной безопасности</t>
  </si>
  <si>
    <t>НАЦИОНАЛЬНАЯ ЭКОНОМИКА</t>
  </si>
  <si>
    <t>Благоустройство</t>
  </si>
  <si>
    <t>Культура, кинематография и средства массовой информации</t>
  </si>
  <si>
    <t>Здравоохранение, физическая культура и спорт</t>
  </si>
  <si>
    <t>Стационарная медицинская помощь</t>
  </si>
  <si>
    <t>Физическая культура и спорт</t>
  </si>
  <si>
    <t>Другие вопросы в области здравоохранения, физической культуры и спорта</t>
  </si>
  <si>
    <t>Охрана семьи и детства</t>
  </si>
  <si>
    <t>Дотации бюджетам субъектов Российской Федерации и муниципальных образований</t>
  </si>
  <si>
    <t>Субсидии бюджетам субъектов Российской Федерации и муниципальных образований (межбюджетные субсидии)</t>
  </si>
  <si>
    <t>Субвенции бюджетам субъектов Российской Федерации и муниципальных образований</t>
  </si>
  <si>
    <t>Иные межбюджетные трансферты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</si>
  <si>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</si>
  <si>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</si>
  <si>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автономных учреждений)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</si>
  <si>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</si>
  <si>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Доходы от продажи земельных участков, государственная собственность на которые не разграничена и которые расположены в границах поселений</t>
  </si>
  <si>
    <t>Начальник финансового управления</t>
  </si>
  <si>
    <t>администрации Богучанского района_____________________В.И.Монахова</t>
  </si>
  <si>
    <t>Уменьшение остатков средств бюджета</t>
  </si>
  <si>
    <t>Проценты, полученные от предоставления бюджетных кредитов внутри страны за счет средств бюджетов муниципальных районов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</si>
  <si>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автономных учреждений)</t>
  </si>
  <si>
    <t>Другие вопросы в области национальной безопасности и правоохранительной деятельности</t>
  </si>
  <si>
    <t>Сведения о численности муниципальных гражданских служащих 
Богучанского района, работников районных муниципальных учреждений 
на 1 апреля 2009 года</t>
  </si>
  <si>
    <t>Значение</t>
  </si>
  <si>
    <t>Отклонение от плана</t>
  </si>
  <si>
    <t xml:space="preserve">01 02 </t>
  </si>
  <si>
    <t xml:space="preserve">01 03 </t>
  </si>
  <si>
    <t xml:space="preserve">01 04 </t>
  </si>
  <si>
    <t xml:space="preserve">01 06 </t>
  </si>
  <si>
    <t xml:space="preserve">01 07 </t>
  </si>
  <si>
    <t xml:space="preserve">01 12 </t>
  </si>
  <si>
    <t xml:space="preserve">01 14 </t>
  </si>
  <si>
    <t>Обслуживание государственного и муниципального долга</t>
  </si>
  <si>
    <t xml:space="preserve">01 11 </t>
  </si>
  <si>
    <t xml:space="preserve">03 02 </t>
  </si>
  <si>
    <t xml:space="preserve">03 10 </t>
  </si>
  <si>
    <t xml:space="preserve">04 05 </t>
  </si>
  <si>
    <t xml:space="preserve">04 08 </t>
  </si>
  <si>
    <t xml:space="preserve">04 12 </t>
  </si>
  <si>
    <t xml:space="preserve">05 01 </t>
  </si>
  <si>
    <t xml:space="preserve">05 02 </t>
  </si>
  <si>
    <t xml:space="preserve">05 05 </t>
  </si>
  <si>
    <t>07 01</t>
  </si>
  <si>
    <t>07 02</t>
  </si>
  <si>
    <t>07 07</t>
  </si>
  <si>
    <t>07 09</t>
  </si>
  <si>
    <t>08 01</t>
  </si>
  <si>
    <t>08 06</t>
  </si>
  <si>
    <t xml:space="preserve">09 01 </t>
  </si>
  <si>
    <t xml:space="preserve">09 02 </t>
  </si>
  <si>
    <t xml:space="preserve">09 03 </t>
  </si>
  <si>
    <t xml:space="preserve">09 04 </t>
  </si>
  <si>
    <t xml:space="preserve">09 08 </t>
  </si>
  <si>
    <t xml:space="preserve">09 10 </t>
  </si>
  <si>
    <t>Амбулаторная помощь</t>
  </si>
  <si>
    <t>Медицинская помощь в дневных стационарах всех типов</t>
  </si>
  <si>
    <t>Скорая медицинская помощь</t>
  </si>
  <si>
    <t xml:space="preserve">10 01 </t>
  </si>
  <si>
    <t xml:space="preserve">10 02 </t>
  </si>
  <si>
    <t xml:space="preserve">10 03 </t>
  </si>
  <si>
    <t xml:space="preserve">10 04 </t>
  </si>
  <si>
    <t xml:space="preserve">10 06 </t>
  </si>
  <si>
    <t xml:space="preserve">11 01 </t>
  </si>
  <si>
    <t xml:space="preserve">11 03 </t>
  </si>
  <si>
    <t xml:space="preserve">11 04 </t>
  </si>
  <si>
    <t xml:space="preserve">11 02 </t>
  </si>
  <si>
    <t>ДОХОДЫ ОТ ОКАЗАНИЯ ПЛАТНЫХ УСЛУГ И КОМПЕНСАЦИИ ЗАТРАТ ГОСУДАРСТВА</t>
  </si>
  <si>
    <t>Приложение
к постановлению администрации Богучанского района
от _________________ №_______</t>
  </si>
  <si>
    <t>План на 6 месяцев 2010 года</t>
  </si>
  <si>
    <t>Исполнено за 6 месяцев 2010 года</t>
  </si>
  <si>
    <t>Отчёт по исполнению районного бюджета за 6 месяцев 2010 года Богучанского района</t>
  </si>
  <si>
    <t>Сведения о численности муниципальных  служащих Богучанского района, работников 
районных муниципальных учреждений на 1 июля 2010 года</t>
  </si>
  <si>
    <t>Национальная экономика</t>
  </si>
  <si>
    <t>Доходы</t>
  </si>
  <si>
    <t>Безвозмездные поступления</t>
  </si>
  <si>
    <t>Национальная оборона</t>
  </si>
  <si>
    <t>Культура и кинематография</t>
  </si>
  <si>
    <t>Другие вопросы в области культуры, кинематографии</t>
  </si>
  <si>
    <t>Здравоохранение</t>
  </si>
  <si>
    <t>Массовый спорт</t>
  </si>
  <si>
    <t>Межбюджетные трансферты бюджетам субъектов Российской Федерации и муниципальных образований общего характера</t>
  </si>
  <si>
    <t>Дотации на выравнивание бюджетной обеспеченности субъектов Российской Федерации и муниципальных образований</t>
  </si>
  <si>
    <t>0102</t>
  </si>
  <si>
    <t>0103</t>
  </si>
  <si>
    <t>0104</t>
  </si>
  <si>
    <t>0106</t>
  </si>
  <si>
    <t>0113</t>
  </si>
  <si>
    <t>Мобилизационная и вневойсковая подготовка</t>
  </si>
  <si>
    <t>0203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</si>
  <si>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</si>
  <si>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</si>
  <si>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0310</t>
  </si>
  <si>
    <t>0314</t>
  </si>
  <si>
    <t>0405</t>
  </si>
  <si>
    <t>0408</t>
  </si>
  <si>
    <t>Дорожное хозяйство (дорожные фонды)</t>
  </si>
  <si>
    <t>0409</t>
  </si>
  <si>
    <t>0412</t>
  </si>
  <si>
    <t>0501</t>
  </si>
  <si>
    <t>0502</t>
  </si>
  <si>
    <t>0505</t>
  </si>
  <si>
    <t>0701</t>
  </si>
  <si>
    <t>0702</t>
  </si>
  <si>
    <t>0707</t>
  </si>
  <si>
    <t>0709</t>
  </si>
  <si>
    <t>0801</t>
  </si>
  <si>
    <t>0804</t>
  </si>
  <si>
    <t>0901</t>
  </si>
  <si>
    <t>0902</t>
  </si>
  <si>
    <t>0904</t>
  </si>
  <si>
    <t>1001</t>
  </si>
  <si>
    <t>1002</t>
  </si>
  <si>
    <t>1003</t>
  </si>
  <si>
    <t>1004</t>
  </si>
  <si>
    <t>1006</t>
  </si>
  <si>
    <t>1102</t>
  </si>
  <si>
    <t>1401</t>
  </si>
  <si>
    <t>Прочие межбюджетные трансферты общего характера</t>
  </si>
  <si>
    <t>1403</t>
  </si>
  <si>
    <t>310</t>
  </si>
  <si>
    <t>9600</t>
  </si>
  <si>
    <t>0100</t>
  </si>
  <si>
    <t>0200</t>
  </si>
  <si>
    <t>0300</t>
  </si>
  <si>
    <t>0400</t>
  </si>
  <si>
    <t>0500</t>
  </si>
  <si>
    <t>0700</t>
  </si>
  <si>
    <t>0800</t>
  </si>
  <si>
    <t>0900</t>
  </si>
  <si>
    <t>1000</t>
  </si>
  <si>
    <t>1100</t>
  </si>
  <si>
    <t>1400</t>
  </si>
  <si>
    <t>План на год</t>
  </si>
  <si>
    <t>Форма:42802 - Расходы бюджета</t>
  </si>
  <si>
    <t>Код строки</t>
  </si>
  <si>
    <t>Код расхода по ФКР,ЭКР</t>
  </si>
  <si>
    <t>Утверждено консол.бюджет субъекта РФ и бюджет территориального фонда обязательного медицинского страхования</t>
  </si>
  <si>
    <t>Утверждено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</si>
  <si>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Утверждено консол. бюджет субъекта РФ</t>
  </si>
  <si>
    <t>Утверждено суммы, подлежащие исключению в рамках консолидированного бюджета субъекта Российской Федерации</t>
  </si>
  <si>
    <t>Утвеждено бюджет субъекта РФ</t>
  </si>
  <si>
    <t>Утверждено бюджеты  внутригородских муниципальных образований городов федерального значения Москвы и Санкт-Петербурга</t>
  </si>
  <si>
    <t>Утверждено бюджеты городских округов</t>
  </si>
  <si>
    <t>Утверждено бюджеты муниципальных районов</t>
  </si>
  <si>
    <t>Утверждено бюджеты городских и сельских поселений</t>
  </si>
  <si>
    <t>Исполнено консолид. бюджет субъекта РФ и бюджет территориального фонда обязательного медицинского страхования</t>
  </si>
  <si>
    <t>Исполнено суммы, подлежащие исключению в рамках консолидированного бюджета субъекта Российской Федерации и бюджета территориального государственного внебюджетного фонда</t>
  </si>
  <si>
    <t>Исполнение консолидированного бюджета субъекта РФ</t>
  </si>
  <si>
    <t>Исполнено суммы, подлежащие исключению в рамках консолидированного бюджета субъекта Российской Федерации</t>
  </si>
  <si>
    <t>Исполнено бюджет субъекта РФ</t>
  </si>
  <si>
    <t>Исполнено бюджеты  внутригородских муниципальных образований городов федерального значения Москвы и Санкт-Петербурга</t>
  </si>
  <si>
    <t>Исполнено бюджеты городских округов</t>
  </si>
  <si>
    <t>Исполнено по бюджетам муниципальных районов</t>
  </si>
  <si>
    <t>Исполнено по бюджетам городских и сельских поселений</t>
  </si>
  <si>
    <t>000  9600  0000000  000  000</t>
  </si>
  <si>
    <t>000  0100  0000000  000  000</t>
  </si>
  <si>
    <t>Расходы</t>
  </si>
  <si>
    <t>000  0100  0000000  000  200</t>
  </si>
  <si>
    <t>000  0100  0000000  000  210</t>
  </si>
  <si>
    <t>000  0100  0000000  000  211</t>
  </si>
  <si>
    <t>000  0100  0000000  000  212</t>
  </si>
  <si>
    <t>Начисления на выплаты по оплате труда</t>
  </si>
  <si>
    <t>000  0100  0000000  000  213</t>
  </si>
  <si>
    <t>000  0100  0000000  000  220</t>
  </si>
  <si>
    <t>Услуги связи</t>
  </si>
  <si>
    <t>000  0100  0000000  000  221</t>
  </si>
  <si>
    <t>Транспортные услуги</t>
  </si>
  <si>
    <t>000  0100  0000000  000  222</t>
  </si>
  <si>
    <t>000  0100  0000000  000  223</t>
  </si>
  <si>
    <t>Арендная плата за пользование имуществом</t>
  </si>
  <si>
    <t>000  0100  0000000  000  224</t>
  </si>
  <si>
    <t>000  0100  0000000  000  225</t>
  </si>
  <si>
    <t>000  0100  0000000  000  226</t>
  </si>
  <si>
    <t>000  0100  0000000  000  250</t>
  </si>
  <si>
    <t>Перечисления другим бюджетам бюджетной системы Российской Федерации</t>
  </si>
  <si>
    <t>000  0100  0000000  000  251</t>
  </si>
  <si>
    <t>Прочие расходы</t>
  </si>
  <si>
    <t>000  0100  0000000  000  290</t>
  </si>
  <si>
    <t>Поступление нефинансовых активов</t>
  </si>
  <si>
    <t>000  0100  0000000  000  300</t>
  </si>
  <si>
    <t>000  0100  0000000  000  310</t>
  </si>
  <si>
    <t>Увеличение стоимости материальных запасов</t>
  </si>
  <si>
    <t>000  0100  0000000  000  340</t>
  </si>
  <si>
    <t>000  0102  0000000  000  000</t>
  </si>
  <si>
    <t>000  0102  0000000  000  200</t>
  </si>
  <si>
    <t>000  0102  0000000  000  210</t>
  </si>
  <si>
    <t>000  0102  0000000  000  211</t>
  </si>
  <si>
    <t>000  0102  0000000  000  212</t>
  </si>
  <si>
    <t>000  0102  0000000  000  213</t>
  </si>
  <si>
    <t>000  0103  0000000  000  000</t>
  </si>
  <si>
    <t>000  0103  0000000  000  200</t>
  </si>
  <si>
    <t>000  0103  0000000  000  210</t>
  </si>
  <si>
    <t>000  0103  0000000  000  211</t>
  </si>
  <si>
    <t>000  0103  0000000  000  212</t>
  </si>
  <si>
    <t>000  0103  0000000  000  213</t>
  </si>
  <si>
    <t>000  0103  0000000  000  220</t>
  </si>
  <si>
    <t>000  0103  0000000  000  221</t>
  </si>
  <si>
    <t>000  0103  0000000  000  222</t>
  </si>
  <si>
    <t>000  0103  0000000  000  226</t>
  </si>
  <si>
    <t>000  0103  0000000  000  290</t>
  </si>
  <si>
    <t>000  0103  0000000  000  300</t>
  </si>
  <si>
    <t>000  0103  0000000  000  340</t>
  </si>
  <si>
    <t>000  0104  0000000  000  000</t>
  </si>
  <si>
    <t>000  0104  0000000  000  200</t>
  </si>
  <si>
    <t>000  0104  0000000  000  210</t>
  </si>
  <si>
    <t>000  0104  0000000  000  211</t>
  </si>
  <si>
    <t>000  0104  0000000  000  212</t>
  </si>
  <si>
    <t>000  0104  0000000  000  213</t>
  </si>
  <si>
    <t>000  0104  0000000  000  220</t>
  </si>
  <si>
    <t>000  0104  0000000  000  221</t>
  </si>
  <si>
    <t>000  0104  0000000  000  222</t>
  </si>
  <si>
    <t>000  0104  0000000  000  223</t>
  </si>
  <si>
    <t>000  0104  0000000  000  224</t>
  </si>
  <si>
    <t>000  0104  0000000  000  225</t>
  </si>
  <si>
    <t>000  0104  0000000  000  226</t>
  </si>
  <si>
    <t>000  0104  0000000  000  250</t>
  </si>
  <si>
    <t>000  0104  0000000  000  251</t>
  </si>
  <si>
    <t>000  0104  0000000  000  290</t>
  </si>
  <si>
    <t>000  0104  0000000  000  300</t>
  </si>
  <si>
    <t>000  0104  0000000  000  310</t>
  </si>
  <si>
    <t>000  0104  0000000  000  340</t>
  </si>
  <si>
    <t>000  0106  0000000  000  000</t>
  </si>
  <si>
    <t>000  0106  0000000  000  200</t>
  </si>
  <si>
    <t>000  0106  0000000  000  210</t>
  </si>
  <si>
    <t>000  0106  0000000  000  211</t>
  </si>
  <si>
    <t>000  0106  0000000  000  212</t>
  </si>
  <si>
    <t>000  0106  0000000  000  213</t>
  </si>
  <si>
    <t>000  0106  0000000  000  220</t>
  </si>
  <si>
    <t>000  0106  0000000  000  221</t>
  </si>
  <si>
    <t>000  0106  0000000  000  222</t>
  </si>
  <si>
    <t>000  0106  0000000  000  223</t>
  </si>
  <si>
    <t>000  0106  0000000  000  225</t>
  </si>
  <si>
    <t>000  0106  0000000  000  226</t>
  </si>
  <si>
    <t>000  0106  0000000  000  290</t>
  </si>
  <si>
    <t>000  0106  0000000  000  300</t>
  </si>
  <si>
    <t>000  0106  0000000  000  310</t>
  </si>
  <si>
    <t>000  0106  0000000  000  340</t>
  </si>
  <si>
    <t>000  0107  0000000  000  000</t>
  </si>
  <si>
    <t>000  0107  0000000  000  200</t>
  </si>
  <si>
    <t>000  0107  0000000  000  290</t>
  </si>
  <si>
    <t>000  0111  0000000  000  000</t>
  </si>
  <si>
    <t>000  0111  0000000  000  200</t>
  </si>
  <si>
    <t>000  0111  0000000  000  290</t>
  </si>
  <si>
    <t>000  0113  0000000  000  000</t>
  </si>
  <si>
    <t>000  0113  0000000  000  200</t>
  </si>
  <si>
    <t>000  0113  0000000  000  210</t>
  </si>
  <si>
    <t>000  0113  0000000  000  211</t>
  </si>
  <si>
    <t>000  0113  0000000  000  213</t>
  </si>
  <si>
    <t>000  0113  0000000  000  220</t>
  </si>
  <si>
    <t>000  0113  0000000  000  221</t>
  </si>
  <si>
    <t>000  0113  0000000  000  226</t>
  </si>
  <si>
    <t>000  0113  0000000  000  250</t>
  </si>
  <si>
    <t>000  0113  0000000  000  251</t>
  </si>
  <si>
    <t>000  0113  0000000  000  290</t>
  </si>
  <si>
    <t>000  0113  0000000  000  300</t>
  </si>
  <si>
    <t>000  0113  0000000  000  310</t>
  </si>
  <si>
    <t>000  0113  0000000  000  340</t>
  </si>
  <si>
    <t>000  0200  0000000  000  000</t>
  </si>
  <si>
    <t>000  0200  0000000  000  200</t>
  </si>
  <si>
    <t>000  0200  0000000  000  210</t>
  </si>
  <si>
    <t>000  0200  0000000  000  211</t>
  </si>
  <si>
    <t>000  0200  0000000  000  212</t>
  </si>
  <si>
    <t>000  0200  0000000  000  213</t>
  </si>
  <si>
    <t>000  0200  0000000  000  220</t>
  </si>
  <si>
    <t>000  0200  0000000  000  221</t>
  </si>
  <si>
    <t>000  0200  0000000  000  222</t>
  </si>
  <si>
    <t>000  0200  0000000  000  223</t>
  </si>
  <si>
    <t>000  0200  0000000  000  225</t>
  </si>
  <si>
    <t>000  0200  0000000  000  226</t>
  </si>
  <si>
    <t>000  0200  0000000  000  250</t>
  </si>
  <si>
    <t>000  0200  0000000  000  251</t>
  </si>
  <si>
    <t>000  0200  0000000  000  300</t>
  </si>
  <si>
    <t>000  0200  0000000  000  310</t>
  </si>
  <si>
    <t>000  0200  0000000  000  340</t>
  </si>
  <si>
    <t>000  0203  0000000  000  000</t>
  </si>
  <si>
    <t>000  0203  0000000  000  200</t>
  </si>
  <si>
    <t>000  0203  0000000  000  210</t>
  </si>
  <si>
    <t>000  0203  0000000  000  211</t>
  </si>
  <si>
    <t>000  0203  0000000  000  212</t>
  </si>
  <si>
    <t>000  0203  0000000  000  213</t>
  </si>
  <si>
    <t>000  0203  0000000  000  220</t>
  </si>
  <si>
    <t>000  0203  0000000  000  221</t>
  </si>
  <si>
    <t>000  0203  0000000  000  222</t>
  </si>
  <si>
    <t>000  0203  0000000  000  223</t>
  </si>
  <si>
    <t>000  0203  0000000  000  225</t>
  </si>
  <si>
    <t>000  0203  0000000  000  226</t>
  </si>
  <si>
    <t>000  0203  0000000  000  250</t>
  </si>
  <si>
    <t>000  0203  0000000  000  251</t>
  </si>
  <si>
    <t>000  0203  0000000  000  300</t>
  </si>
  <si>
    <t>000  0203  0000000  000  310</t>
  </si>
  <si>
    <t>000  0203  0000000  000  340</t>
  </si>
  <si>
    <t>000  0300  0000000  000  000</t>
  </si>
  <si>
    <t>000  0300  0000000  000  200</t>
  </si>
  <si>
    <t>000  0300  0000000  000  210</t>
  </si>
  <si>
    <t>000  0300  0000000  000  211</t>
  </si>
  <si>
    <t>000  0300  0000000  000  213</t>
  </si>
  <si>
    <t>000  0300  0000000  000  220</t>
  </si>
  <si>
    <t>000  0300  0000000  000  221</t>
  </si>
  <si>
    <t>000  0300  0000000  000  225</t>
  </si>
  <si>
    <t>000  0300  0000000  000  226</t>
  </si>
  <si>
    <t xml:space="preserve">Безвозмездные перечисления организациям </t>
  </si>
  <si>
    <t>000  0300  0000000  000  240</t>
  </si>
  <si>
    <t>000  0300  0000000  000  241</t>
  </si>
  <si>
    <t>000  0300  0000000  000  290</t>
  </si>
  <si>
    <t>000  0300  0000000  000  300</t>
  </si>
  <si>
    <t>000  0300  0000000  000  310</t>
  </si>
  <si>
    <t>000  0300  0000000  000  340</t>
  </si>
  <si>
    <t>000  0309  0000000  000  000</t>
  </si>
  <si>
    <t>000  0309  0000000  000  200</t>
  </si>
  <si>
    <t>000  0309  0000000  000  210</t>
  </si>
  <si>
    <t>000  0309  0000000  000  211</t>
  </si>
  <si>
    <t>000  0309  0000000  000  213</t>
  </si>
  <si>
    <t>000  0309  0000000  000  220</t>
  </si>
  <si>
    <t>000  0309  0000000  000  221</t>
  </si>
  <si>
    <t>000  0309  0000000  000  290</t>
  </si>
  <si>
    <t>000  0309  0000000  000  300</t>
  </si>
  <si>
    <t>000  0309  0000000  000  340</t>
  </si>
  <si>
    <t>000  0310  0000000  000  000</t>
  </si>
  <si>
    <t>000  0310  0000000  000  200</t>
  </si>
  <si>
    <t>000  0310  0000000  000  220</t>
  </si>
  <si>
    <t>000  0310  0000000  000  225</t>
  </si>
  <si>
    <t>000  0310  0000000  000  226</t>
  </si>
  <si>
    <t>000  0310  0000000  000  240</t>
  </si>
  <si>
    <t>000  0310  0000000  000  241</t>
  </si>
  <si>
    <t>000  0310  0000000  000  300</t>
  </si>
  <si>
    <t>000  0310  0000000  000  310</t>
  </si>
  <si>
    <t>000  0310  0000000  000  340</t>
  </si>
  <si>
    <t>000  0314  0000000  000  000</t>
  </si>
  <si>
    <t>000  0314  0000000  000  300</t>
  </si>
  <si>
    <t>000  0314  0000000  000  310</t>
  </si>
  <si>
    <t>000  0400  0000000  000  000</t>
  </si>
  <si>
    <t>000  0400  0000000  000  200</t>
  </si>
  <si>
    <t>000  0400  0000000  000  210</t>
  </si>
  <si>
    <t>000  0400  0000000  000  211</t>
  </si>
  <si>
    <t>000  0400  0000000  000  212</t>
  </si>
  <si>
    <t>000  0400  0000000  000  213</t>
  </si>
  <si>
    <t>000  0400  0000000  000  220</t>
  </si>
  <si>
    <t>000  0400  0000000  000  221</t>
  </si>
  <si>
    <t>000  0400  0000000  000  222</t>
  </si>
  <si>
    <t>000  0400  0000000  000  225</t>
  </si>
  <si>
    <t>000  0400  0000000  000  226</t>
  </si>
  <si>
    <t>000  0400  0000000  000  240</t>
  </si>
  <si>
    <t>000  0400  0000000  000  241</t>
  </si>
  <si>
    <t>000  0400  0000000  000  242</t>
  </si>
  <si>
    <t>000  0400  0000000  000  250</t>
  </si>
  <si>
    <t>000  0400  0000000  000  251</t>
  </si>
  <si>
    <t>000  0400  0000000  000  300</t>
  </si>
  <si>
    <t>000  0400  0000000  000  310</t>
  </si>
  <si>
    <t>000  0400  0000000  000  340</t>
  </si>
  <si>
    <t>000  0405  0000000  000  000</t>
  </si>
  <si>
    <t>000  0405  0000000  000  200</t>
  </si>
  <si>
    <t>000  0405  0000000  000  210</t>
  </si>
  <si>
    <t>000  0405  0000000  000  211</t>
  </si>
  <si>
    <t>000  0405  0000000  000  212</t>
  </si>
  <si>
    <t>000  0405  0000000  000  213</t>
  </si>
  <si>
    <t>000  0405  0000000  000  220</t>
  </si>
  <si>
    <t>000  0405  0000000  000  221</t>
  </si>
  <si>
    <t>000  0405  0000000  000  222</t>
  </si>
  <si>
    <t>000  0405  0000000  000  225</t>
  </si>
  <si>
    <t>000  0405  0000000  000  226</t>
  </si>
  <si>
    <t>000  0405  0000000  000  240</t>
  </si>
  <si>
    <t>000  0405  0000000  000  242</t>
  </si>
  <si>
    <t>000  0405  0000000  000  300</t>
  </si>
  <si>
    <t>000  0405  0000000  000  310</t>
  </si>
  <si>
    <t>000  0405  0000000  000  340</t>
  </si>
  <si>
    <t>000  0408  0000000  000  000</t>
  </si>
  <si>
    <t>000  0408  0000000  000  200</t>
  </si>
  <si>
    <t>000  0408  0000000  000  240</t>
  </si>
  <si>
    <t>000  0408  0000000  000  241</t>
  </si>
  <si>
    <t>000  0408  0000000  000  242</t>
  </si>
  <si>
    <t>000  0409  0000000  000  000</t>
  </si>
  <si>
    <t>000  0409  0000000  000  200</t>
  </si>
  <si>
    <t>000  0409  0000000  000  220</t>
  </si>
  <si>
    <t>000  0409  0000000  000  225</t>
  </si>
  <si>
    <t>000  0409  0000000  000  250</t>
  </si>
  <si>
    <t>000  0409  0000000  000  251</t>
  </si>
  <si>
    <t>000  0409  0000000  000  300</t>
  </si>
  <si>
    <t>000  0409  0000000  000  340</t>
  </si>
  <si>
    <t>000  0412  0000000  000  000</t>
  </si>
  <si>
    <t>000  0412  0000000  000  200</t>
  </si>
  <si>
    <t>000  0412  0000000  000  220</t>
  </si>
  <si>
    <t>000  0412  0000000  000  226</t>
  </si>
  <si>
    <t>000  0412  0000000  000  240</t>
  </si>
  <si>
    <t>000  0412  0000000  000  242</t>
  </si>
  <si>
    <t>000  0500  0000000  000  000</t>
  </si>
  <si>
    <t>000  0500  0000000  000  200</t>
  </si>
  <si>
    <t>000  0500  0000000  000  210</t>
  </si>
  <si>
    <t>000  0500  0000000  000  211</t>
  </si>
  <si>
    <t>000  0500  0000000  000  212</t>
  </si>
  <si>
    <t>000  0500  0000000  000  213</t>
  </si>
  <si>
    <t>000  0500  0000000  000  220</t>
  </si>
  <si>
    <t>000  0500  0000000  000  221</t>
  </si>
  <si>
    <t>000  0500  0000000  000  222</t>
  </si>
  <si>
    <t>000  0500  0000000  000  223</t>
  </si>
  <si>
    <t>000  0500  0000000  000  225</t>
  </si>
  <si>
    <t>000  0500  0000000  000  226</t>
  </si>
  <si>
    <t>000  0500  0000000  000  240</t>
  </si>
  <si>
    <t>000  0500  0000000  000  241</t>
  </si>
  <si>
    <t>000  0500  0000000  000  242</t>
  </si>
  <si>
    <t>000  0500  0000000  000  300</t>
  </si>
  <si>
    <t>000  0500  0000000  000  310</t>
  </si>
  <si>
    <t>000  0500  0000000  000  340</t>
  </si>
  <si>
    <t>000  0501  0000000  000  000</t>
  </si>
  <si>
    <t>000  0501  0000000  000  200</t>
  </si>
  <si>
    <t>000  0501  0000000  000  220</t>
  </si>
  <si>
    <t>000  0501  0000000  000  222</t>
  </si>
  <si>
    <t>000  0501  0000000  000  225</t>
  </si>
  <si>
    <t>000  0501  0000000  000  226</t>
  </si>
  <si>
    <t>000  0501  0000000  000  300</t>
  </si>
  <si>
    <t>000  0501  0000000  000  310</t>
  </si>
  <si>
    <t>000  0501  0000000  000  340</t>
  </si>
  <si>
    <t>000  0502  0000000  000  000</t>
  </si>
  <si>
    <t>000  0502  0000000  000  200</t>
  </si>
  <si>
    <t>000  0502  0000000  000  220</t>
  </si>
  <si>
    <t>000  0502  0000000  000  225</t>
  </si>
  <si>
    <t>000  0502  0000000  000  226</t>
  </si>
  <si>
    <t>000  0502  0000000  000  240</t>
  </si>
  <si>
    <t>000  0502  0000000  000  241</t>
  </si>
  <si>
    <t>000  0502  0000000  000  242</t>
  </si>
  <si>
    <t>000  0502  0000000  000  300</t>
  </si>
  <si>
    <t>000  0502  0000000  000  310</t>
  </si>
  <si>
    <t>000  0502  0000000  000  340</t>
  </si>
  <si>
    <t>000  0503  0000000  000  000</t>
  </si>
  <si>
    <t>000  0503  0000000  000  200</t>
  </si>
  <si>
    <t>000  0503  0000000  000  220</t>
  </si>
  <si>
    <t>000  0503  0000000  000  222</t>
  </si>
  <si>
    <t>000  0503  0000000  000  223</t>
  </si>
  <si>
    <t>000  0503  0000000  000  225</t>
  </si>
  <si>
    <t>000  0503  0000000  000  226</t>
  </si>
  <si>
    <t>000  0503  0000000  000  300</t>
  </si>
  <si>
    <t>000  0503  0000000  000  310</t>
  </si>
  <si>
    <t>000  0503  0000000  000  340</t>
  </si>
  <si>
    <t>000  0505  0000000  000  000</t>
  </si>
  <si>
    <t>000  0505  0000000  000  200</t>
  </si>
  <si>
    <t>000  0505  0000000  000  210</t>
  </si>
  <si>
    <t>000  0505  0000000  000  211</t>
  </si>
  <si>
    <t>000  0505  0000000  000  212</t>
  </si>
  <si>
    <t>000  0505  0000000  000  213</t>
  </si>
  <si>
    <t>000  0505  0000000  000  220</t>
  </si>
  <si>
    <t>000  0505  0000000  000  221</t>
  </si>
  <si>
    <t xml:space="preserve">Транспортные услуги </t>
  </si>
  <si>
    <t>000  0505  0000000  000  222</t>
  </si>
  <si>
    <t>000  0505  0000000  000  226</t>
  </si>
  <si>
    <t>000  0505  0000000  000  300</t>
  </si>
  <si>
    <t>000  0505  0000000  000  340</t>
  </si>
  <si>
    <t>000  0700  0000000  000  000</t>
  </si>
  <si>
    <t>000  0700  0000000  000  200</t>
  </si>
  <si>
    <t>000  0700  0000000  000  210</t>
  </si>
  <si>
    <t>000  0700  0000000  000  211</t>
  </si>
  <si>
    <t>000  0700  0000000  000  212</t>
  </si>
  <si>
    <t>000  0700  0000000  000  213</t>
  </si>
  <si>
    <t>000  0700  0000000  000  220</t>
  </si>
  <si>
    <t>000  0700  0000000  000  221</t>
  </si>
  <si>
    <t>000  0700  0000000  000  222</t>
  </si>
  <si>
    <t>000  0700  0000000  000  223</t>
  </si>
  <si>
    <t>000  0700  0000000  000  225</t>
  </si>
  <si>
    <t>000  0700  0000000  000  226</t>
  </si>
  <si>
    <t>000  0700  0000000  000  240</t>
  </si>
  <si>
    <t>000  0700  0000000  000  241</t>
  </si>
  <si>
    <t>000  0700  0000000  000  250</t>
  </si>
  <si>
    <t>000  0700  0000000  000  251</t>
  </si>
  <si>
    <t>000  0700  0000000  000  290</t>
  </si>
  <si>
    <t>000  0700  0000000  000  300</t>
  </si>
  <si>
    <t>000  0700  0000000  000  310</t>
  </si>
  <si>
    <t>000  0700  0000000  000  340</t>
  </si>
  <si>
    <t>000  0701  0000000  000  000</t>
  </si>
  <si>
    <t>000  0701  0000000  000  200</t>
  </si>
  <si>
    <t>000  0701  0000000  000  210</t>
  </si>
  <si>
    <t>000  0701  0000000  000  211</t>
  </si>
  <si>
    <t>000  0701  0000000  000  212</t>
  </si>
  <si>
    <t>000  0701  0000000  000  213</t>
  </si>
  <si>
    <t>000  0701  0000000  000  220</t>
  </si>
  <si>
    <t>000  0701  0000000  000  221</t>
  </si>
  <si>
    <t>000  0701  0000000  000  222</t>
  </si>
  <si>
    <t>000  0701  0000000  000  223</t>
  </si>
  <si>
    <t>000  0701  0000000  000  225</t>
  </si>
  <si>
    <t>000  0701  0000000  000  226</t>
  </si>
  <si>
    <t>000  0701  0000000  000  290</t>
  </si>
  <si>
    <t>000  0701  0000000  000  300</t>
  </si>
  <si>
    <t>000  0701  0000000  000  310</t>
  </si>
  <si>
    <t>000  0701  0000000  000  340</t>
  </si>
  <si>
    <t>000  0702  0000000  000  000</t>
  </si>
  <si>
    <t>000  0702  0000000  000  200</t>
  </si>
  <si>
    <t>000  0702  0000000  000  210</t>
  </si>
  <si>
    <t>000  0702  0000000  000  211</t>
  </si>
  <si>
    <t>000  0702  0000000  000  212</t>
  </si>
  <si>
    <t>000  0702  0000000  000  213</t>
  </si>
  <si>
    <t>000  0702  0000000  000  220</t>
  </si>
  <si>
    <t>000  0702  0000000  000  221</t>
  </si>
  <si>
    <t>000  0702  0000000  000  222</t>
  </si>
  <si>
    <t>000  0702  0000000  000  223</t>
  </si>
  <si>
    <t>000  0702  0000000  000  225</t>
  </si>
  <si>
    <t>000  0702  0000000  000  226</t>
  </si>
  <si>
    <t>000  0702  0000000  000  240</t>
  </si>
  <si>
    <t>000  0702  0000000  000  241</t>
  </si>
  <si>
    <t>000  0702  0000000  000  290</t>
  </si>
  <si>
    <t>000  0702  0000000  000  300</t>
  </si>
  <si>
    <t>000  0702  0000000  000  310</t>
  </si>
  <si>
    <t>000  0702  0000000  000  340</t>
  </si>
  <si>
    <t>000  0707  0000000  000  000</t>
  </si>
  <si>
    <t>000  0707  0000000  000  200</t>
  </si>
  <si>
    <t>000  0707  0000000  000  210</t>
  </si>
  <si>
    <t>000  0707  0000000  000  211</t>
  </si>
  <si>
    <t>000  0707  0000000  000  213</t>
  </si>
  <si>
    <t>000  0707  0000000  000  220</t>
  </si>
  <si>
    <t>000  0707  0000000  000  222</t>
  </si>
  <si>
    <t>000  0707  0000000  000  226</t>
  </si>
  <si>
    <t>000  0707  0000000  000  240</t>
  </si>
  <si>
    <t>000  0707  0000000  000  241</t>
  </si>
  <si>
    <t>000  0707  0000000  000  250</t>
  </si>
  <si>
    <t>000  0707  0000000  000  251</t>
  </si>
  <si>
    <t>000  0707  0000000  000  300</t>
  </si>
  <si>
    <t>000  0707  0000000  000  340</t>
  </si>
  <si>
    <t>000  0709  0000000  000  000</t>
  </si>
  <si>
    <t>000  0709  0000000  000  200</t>
  </si>
  <si>
    <t>000  0709  0000000  000  210</t>
  </si>
  <si>
    <t>000  0709  0000000  000  211</t>
  </si>
  <si>
    <t>000  0709  0000000  000  212</t>
  </si>
  <si>
    <t>000  0709  0000000  000  213</t>
  </si>
  <si>
    <t>000  0709  0000000  000  220</t>
  </si>
  <si>
    <t>000  0709  0000000  000  221</t>
  </si>
  <si>
    <t>000  0709  0000000  000  222</t>
  </si>
  <si>
    <t>000  0709  0000000  000  223</t>
  </si>
  <si>
    <t>000  0709  0000000  000  225</t>
  </si>
  <si>
    <t>000  0709  0000000  000  226</t>
  </si>
  <si>
    <t>000  0709  0000000  000  290</t>
  </si>
  <si>
    <t>000  0709  0000000  000  300</t>
  </si>
  <si>
    <t>000  0709  0000000  000  310</t>
  </si>
  <si>
    <t>000  0709  0000000  000  340</t>
  </si>
  <si>
    <t>Культура, кинематография</t>
  </si>
  <si>
    <t>000  0800  0000000  000  000</t>
  </si>
  <si>
    <t>000  0800  0000000  000  200</t>
  </si>
  <si>
    <t>000  0800  0000000  000  210</t>
  </si>
  <si>
    <t>000  0800  0000000  000  211</t>
  </si>
  <si>
    <t>000  0800  0000000  000  212</t>
  </si>
  <si>
    <t>000  0800  0000000  000  213</t>
  </si>
  <si>
    <t>000  0800  0000000  000  220</t>
  </si>
  <si>
    <t>000  0800  0000000  000  221</t>
  </si>
  <si>
    <t>000  0800  0000000  000  222</t>
  </si>
  <si>
    <t>000  0800  0000000  000  223</t>
  </si>
  <si>
    <t>000  0800  0000000  000  225</t>
  </si>
  <si>
    <t>000  0800  0000000  000  226</t>
  </si>
  <si>
    <t>000  0800  0000000  000  240</t>
  </si>
  <si>
    <t>000  0800  0000000  000  241</t>
  </si>
  <si>
    <t>000  0800  0000000  000  250</t>
  </si>
  <si>
    <t>000  0800  0000000  000  251</t>
  </si>
  <si>
    <t>000  0800  0000000  000  290</t>
  </si>
  <si>
    <t>000  0800  0000000  000  300</t>
  </si>
  <si>
    <t>000  0800  0000000  000  310</t>
  </si>
  <si>
    <t>000  0800  0000000  000  340</t>
  </si>
  <si>
    <t>000  0801  0000000  000  000</t>
  </si>
  <si>
    <t>000  0801  0000000  000  200</t>
  </si>
  <si>
    <t>000  0801  0000000  000  220</t>
  </si>
  <si>
    <t>000  0801  0000000  000  226</t>
  </si>
  <si>
    <t>000  0801  0000000  000  240</t>
  </si>
  <si>
    <t>000  0801  0000000  000  241</t>
  </si>
  <si>
    <t>000  0801  0000000  000  250</t>
  </si>
  <si>
    <t>000  0801  0000000  000  251</t>
  </si>
  <si>
    <t>000  0801  0000000  000  290</t>
  </si>
  <si>
    <t>000  0801  0000000  000  300</t>
  </si>
  <si>
    <t>000  0801  0000000  000  340</t>
  </si>
  <si>
    <t>000  0804  0000000  000  000</t>
  </si>
  <si>
    <t>000  0804  0000000  000  200</t>
  </si>
  <si>
    <t>000  0804  0000000  000  210</t>
  </si>
  <si>
    <t>000  0804  0000000  000  211</t>
  </si>
  <si>
    <t>000  0804  0000000  000  212</t>
  </si>
  <si>
    <t>000  0804  0000000  000  213</t>
  </si>
  <si>
    <t>000  0804  0000000  000  220</t>
  </si>
  <si>
    <t>000  0804  0000000  000  221</t>
  </si>
  <si>
    <t>000  0804  0000000  000  222</t>
  </si>
  <si>
    <t>000  0804  0000000  000  223</t>
  </si>
  <si>
    <t>000  0804  0000000  000  225</t>
  </si>
  <si>
    <t>000  0804  0000000  000  226</t>
  </si>
  <si>
    <t>000  0804  0000000  000  290</t>
  </si>
  <si>
    <t>000  0804  0000000  000  300</t>
  </si>
  <si>
    <t>000  0804  0000000  000  310</t>
  </si>
  <si>
    <t>000  0804  0000000  000  340</t>
  </si>
  <si>
    <t>000  0900  0000000  000  000</t>
  </si>
  <si>
    <t>000  0900  0000000  000  200</t>
  </si>
  <si>
    <t xml:space="preserve">Другие вопросы в области здравоохранения </t>
  </si>
  <si>
    <t>000  0909  0000000  000  000</t>
  </si>
  <si>
    <t>000  0909  0000000  000  200</t>
  </si>
  <si>
    <t>000  1000  0000000  000  000</t>
  </si>
  <si>
    <t>000  1000  0000000  000  200</t>
  </si>
  <si>
    <t>000  1000  0000000  000  210</t>
  </si>
  <si>
    <t>000  1000  0000000  000  211</t>
  </si>
  <si>
    <t>000  1000  0000000  000  212</t>
  </si>
  <si>
    <t>000  1000  0000000  000  213</t>
  </si>
  <si>
    <t>000  1000  0000000  000  220</t>
  </si>
  <si>
    <t>000  1000  0000000  000  221</t>
  </si>
  <si>
    <t>000  1000  0000000  000  222</t>
  </si>
  <si>
    <t>000  1000  0000000  000  223</t>
  </si>
  <si>
    <t>000  1000  0000000  000  225</t>
  </si>
  <si>
    <t>000  1000  0000000  000  226</t>
  </si>
  <si>
    <t>000  1000  0000000  000  240</t>
  </si>
  <si>
    <t>000  1000  0000000  000  241</t>
  </si>
  <si>
    <t>000  1000  0000000  000  242</t>
  </si>
  <si>
    <t>Социальное обеспечение</t>
  </si>
  <si>
    <t>000  1000  0000000  000  260</t>
  </si>
  <si>
    <t>Пособия по социальной помощи населению</t>
  </si>
  <si>
    <t>000  1000  0000000  000  262</t>
  </si>
  <si>
    <t>Пенсии, пособия, выплачиваемые организациями сектора государственного управления</t>
  </si>
  <si>
    <t>000  1000  0000000  000  263</t>
  </si>
  <si>
    <t>000  1000  0000000  000  290</t>
  </si>
  <si>
    <t>000  1000  0000000  000  300</t>
  </si>
  <si>
    <t>000  1000  0000000  000  340</t>
  </si>
  <si>
    <t>000  1001  0000000  000  000</t>
  </si>
  <si>
    <t>000  1001  0000000  000  200</t>
  </si>
  <si>
    <t>000  1001  0000000  000  260</t>
  </si>
  <si>
    <t>000  1001  0000000  000  263</t>
  </si>
  <si>
    <t>000  1002  0000000  000  000</t>
  </si>
  <si>
    <t>000  1002  0000000  000  200</t>
  </si>
  <si>
    <t>000  1002  0000000  000  240</t>
  </si>
  <si>
    <t>000  1002  0000000  000  241</t>
  </si>
  <si>
    <t>000  1003  0000000  000  000</t>
  </si>
  <si>
    <t>000  1003  0000000  000  200</t>
  </si>
  <si>
    <t>000  1003  0000000  000  220</t>
  </si>
  <si>
    <t>000  1003  0000000  000  221</t>
  </si>
  <si>
    <t>000  1003  0000000  000  226</t>
  </si>
  <si>
    <t>000  1003  0000000  000  240</t>
  </si>
  <si>
    <t>000  1003  0000000  000  241</t>
  </si>
  <si>
    <t>000  1003  0000000  000  242</t>
  </si>
  <si>
    <t>000  1003  0000000  000  260</t>
  </si>
  <si>
    <t>000  1003  0000000  000  262</t>
  </si>
  <si>
    <t>000  1003  0000000  000  300</t>
  </si>
  <si>
    <t>000  1003  0000000  000  340</t>
  </si>
  <si>
    <t>000  1004  0000000  000  000</t>
  </si>
  <si>
    <t>000  1004  0000000  000  200</t>
  </si>
  <si>
    <t>000  1004  0000000  000  220</t>
  </si>
  <si>
    <t>000  1004  0000000  000  221</t>
  </si>
  <si>
    <t>000  1004  0000000  000  226</t>
  </si>
  <si>
    <t>000  1004  0000000  000  260</t>
  </si>
  <si>
    <t>000  1004  0000000  000  262</t>
  </si>
  <si>
    <t>000  1006  0000000  000  000</t>
  </si>
  <si>
    <t>000  1006  0000000  000  200</t>
  </si>
  <si>
    <t>000  1006  0000000  000  210</t>
  </si>
  <si>
    <t>000  1006  0000000  000  211</t>
  </si>
  <si>
    <t>000  1006  0000000  000  212</t>
  </si>
  <si>
    <t>000  1006  0000000  000  213</t>
  </si>
  <si>
    <t>000  1006  0000000  000  220</t>
  </si>
  <si>
    <t>000  1006  0000000  000  221</t>
  </si>
  <si>
    <t>000  1006  0000000  000  222</t>
  </si>
  <si>
    <t>000  1006  0000000  000  223</t>
  </si>
  <si>
    <t>000  1006  0000000  000  225</t>
  </si>
  <si>
    <t>000  1006  0000000  000  226</t>
  </si>
  <si>
    <t>000  1006  0000000  000  290</t>
  </si>
  <si>
    <t>000  1006  0000000  000  300</t>
  </si>
  <si>
    <t>000  1006  0000000  000  340</t>
  </si>
  <si>
    <t>000  1100  0000000  000  000</t>
  </si>
  <si>
    <t>000  1100  0000000  000  200</t>
  </si>
  <si>
    <t>000  1100  0000000  000  210</t>
  </si>
  <si>
    <t>000  1100  0000000  000  211</t>
  </si>
  <si>
    <t>000  1100  0000000  000  212</t>
  </si>
  <si>
    <t>000  1100  0000000  000  213</t>
  </si>
  <si>
    <t>000  1100  0000000  000  220</t>
  </si>
  <si>
    <t>000  1100  0000000  000  222</t>
  </si>
  <si>
    <t>000  1100  0000000  000  223</t>
  </si>
  <si>
    <t>000  1100  0000000  000  226</t>
  </si>
  <si>
    <t>000  1100  0000000  000  240</t>
  </si>
  <si>
    <t>000  1100  0000000  000  241</t>
  </si>
  <si>
    <t>000  1100  0000000  000  290</t>
  </si>
  <si>
    <t>000  1100  0000000  000  300</t>
  </si>
  <si>
    <t>000  1100  0000000  000  310</t>
  </si>
  <si>
    <t>000  1100  0000000  000  340</t>
  </si>
  <si>
    <t>Физическая культура</t>
  </si>
  <si>
    <t>000  1101  0000000  000  000</t>
  </si>
  <si>
    <t>000  1101  0000000  000  200</t>
  </si>
  <si>
    <t>000  1101  0000000  000  210</t>
  </si>
  <si>
    <t>000  1101  0000000  000  211</t>
  </si>
  <si>
    <t>000  1101  0000000  000  212</t>
  </si>
  <si>
    <t>000  1101  0000000  000  213</t>
  </si>
  <si>
    <t>000  1101  0000000  000  220</t>
  </si>
  <si>
    <t>000  1101  0000000  000  222</t>
  </si>
  <si>
    <t>000  1101  0000000  000  223</t>
  </si>
  <si>
    <t>000  1101  0000000  000  226</t>
  </si>
  <si>
    <t>000  1101  0000000  000  240</t>
  </si>
  <si>
    <t>000  1101  0000000  000  241</t>
  </si>
  <si>
    <t>000  1101  0000000  000  300</t>
  </si>
  <si>
    <t>000  1101  0000000  000  310</t>
  </si>
  <si>
    <t>000  1101  0000000  000  340</t>
  </si>
  <si>
    <t>000  1102  0000000  000  000</t>
  </si>
  <si>
    <t>000  1102  0000000  000  200</t>
  </si>
  <si>
    <t>000  1102  0000000  000  220</t>
  </si>
  <si>
    <t>000  1102  0000000  000  226</t>
  </si>
  <si>
    <t>000  1102  0000000  000  290</t>
  </si>
  <si>
    <t>000  1102  0000000  000  300</t>
  </si>
  <si>
    <t>000  1102  0000000  000  310</t>
  </si>
  <si>
    <t>000  1102  0000000  000  340</t>
  </si>
  <si>
    <t>000  1300  0000000  000  000</t>
  </si>
  <si>
    <t>000  1300  0000000  000  200</t>
  </si>
  <si>
    <t>000  1300  0000000  000  230</t>
  </si>
  <si>
    <t>Обслуживание внутреннего долга</t>
  </si>
  <si>
    <t>000  1300  0000000  000  231</t>
  </si>
  <si>
    <t>Обслуживание государственного внутреннего и муниципального долга</t>
  </si>
  <si>
    <t>000  1301  0000000  000  000</t>
  </si>
  <si>
    <t>000  1301  0000000  000  200</t>
  </si>
  <si>
    <t>000  1301  0000000  000  230</t>
  </si>
  <si>
    <t>000  1301  0000000  000  231</t>
  </si>
  <si>
    <t>Форма:42801 - Доходы бюджета</t>
  </si>
  <si>
    <t>Код дохода по КД</t>
  </si>
  <si>
    <t>Доходы бюджета - Всего</t>
  </si>
  <si>
    <t>000  8  50  00000  00  0000  000</t>
  </si>
  <si>
    <t>НАЛОГОВЫЕ И НЕНАЛОГОВЫЕ ДОХОДЫ</t>
  </si>
  <si>
    <t>000  1  00  00000  00  0000  000</t>
  </si>
  <si>
    <t>НАЛОГИ НА ПРИБЫЛЬ, ДОХОДЫ</t>
  </si>
  <si>
    <t>000  1  01  00000  00  0000  000</t>
  </si>
  <si>
    <t>Налог на прибыль организаций</t>
  </si>
  <si>
    <t>000  1  01  01000  00  0000  110</t>
  </si>
  <si>
    <t>Налог на прибыль организаций, зачисляемый в бюджеты бюджетной системы Российской Федерации по соответствующим ставкам</t>
  </si>
  <si>
    <t>000  1  01  01010  00  0000  110</t>
  </si>
  <si>
    <t>Налог на прибыль организаций, зачисляемый в бюджеты субъектов Российской Федерации</t>
  </si>
  <si>
    <t>000  1  01  01012  02  0000  110</t>
  </si>
  <si>
    <t>Налог на доходы физических лиц</t>
  </si>
  <si>
    <t>000  1  01  02000  01  0000  110</t>
  </si>
  <si>
    <t>000  1  01  02010  01  0000  110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</si>
  <si>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</si>
  <si>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000  1  01  02020  01  0000  110</t>
  </si>
  <si>
    <t>000  1  01  02030  01  0000  110</t>
  </si>
  <si>
    <t>000  1  01  02040  01  0000  110</t>
  </si>
  <si>
    <t>000  1  05  00000  00  0000  000</t>
  </si>
  <si>
    <t>Единый налог на вмененный доход для отдельных видов деятельности</t>
  </si>
  <si>
    <t>000  1  05  02000  02  0000  110</t>
  </si>
  <si>
    <t>000  1  05  02010  02  0000  110</t>
  </si>
  <si>
    <t>Единый налог на вмененный доход для отдельных видов деятельности (за налоговые периоды, истекшие до 1 января 2011 года)</t>
  </si>
  <si>
    <t>000  1  05  02020  02  0000  110</t>
  </si>
  <si>
    <t>Единый сельскохозяйственный налог</t>
  </si>
  <si>
    <t>000  1  05  03000  01  0000  110</t>
  </si>
  <si>
    <t>000  1  05  03010  01  0000  110</t>
  </si>
  <si>
    <t>000  1  06  00000  00  0000  000</t>
  </si>
  <si>
    <t>Налог на имущество физических лиц</t>
  </si>
  <si>
    <t>000  1  06  01000  00  0000  110</t>
  </si>
  <si>
    <t>Налог на имущество физических лиц, взимаемый по ставкам, применяемым к объектам налогообложения, расположенным в границах межселенных территорий</t>
  </si>
  <si>
    <t>000  1  06  01030  05  0000  110</t>
  </si>
  <si>
    <t>Налог на имущество физических лиц, взимаемый по ставкам, применяемым к объектам налогообложения, расположенным в границах поселений</t>
  </si>
  <si>
    <t>000  1  06  01030  10  0000  110</t>
  </si>
  <si>
    <t>Земельный налог</t>
  </si>
  <si>
    <t>000  1  06  06000  00  0000  110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</si>
  <si>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</t>
  </si>
  <si>
    <t>000  1  06  06010  00  0000  110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</si>
  <si>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</si>
  <si>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000  1  06  06013  05  0000  110</t>
  </si>
  <si>
    <t>Земельный налог, взимаемый по ставкам, установленным в соответствии с подпунктом 1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</si>
  <si>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000  1  06  06013  10  0000  110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</si>
  <si>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</t>
  </si>
  <si>
    <t>000  1  06  06020  00  0000  110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</si>
  <si>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межселенных территорий</t>
  </si>
  <si>
    <t>000  1  06  06023  05  0000  110</t>
  </si>
  <si>
    <t>Земельный налог, взимаемый по ставкам, установленным в соответствии с подпунктом 2 пункта 1 статьи 394 Налогового кодекса Российской Федерации и применяемым к объектам налогообложения, расположенным в границах поселений</t>
  </si>
  <si>
    <t>000  1  06  06023  10  0000  110</t>
  </si>
  <si>
    <t>ГОСУДАРСТВЕННАЯ ПОШЛИНА</t>
  </si>
  <si>
    <t>000  1  08  00000  00  0000  000</t>
  </si>
  <si>
    <t>Государственная пошлина по делам, рассматриваемым в судах общей юрисдикции, мировыми судьями</t>
  </si>
  <si>
    <t>000  1  08  03000  01  0000  110</t>
  </si>
  <si>
    <t xml:space="preserve">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</si>
  <si>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000  1  08  03010  01  0000  110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</si>
  <si>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</si>
  <si>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000  1  08  04000  01  0000  110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</si>
  <si>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</si>
  <si>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000  1  08  04020  01  0000  110</t>
  </si>
  <si>
    <t>000  1  09  00000  00  0000  000</t>
  </si>
  <si>
    <t>Прочие налоги и сборы (по отмененным местным налогам и сборам)</t>
  </si>
  <si>
    <t>000  1  09  07000  00  0000  110</t>
  </si>
  <si>
    <t>Прочие местные налоги и сборы</t>
  </si>
  <si>
    <t>000  1  09  07050  00  0000  110</t>
  </si>
  <si>
    <t>Прочие местные налоги и сборы, мобилизуемые на территориях муниципальных районов</t>
  </si>
  <si>
    <t>000  1  09  07053  05  0000  110</t>
  </si>
  <si>
    <t>000  1  11  00000  00  0000  000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</si>
  <si>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</si>
  <si>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000  1  11  05000  00  0000  120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</si>
  <si>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</si>
  <si>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000  1  11  05010  00  0000  120</t>
  </si>
  <si>
    <t>000  1  11  05013  05  0000  120</t>
  </si>
  <si>
    <t>000  1  11  05013  10  0000  120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</si>
  <si>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</si>
  <si>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000  1  11  05020  00  0000  120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</si>
  <si>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</si>
  <si>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000  1  11  05025  05  0000  120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</si>
  <si>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</si>
  <si>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000  1  11  05030  00  0000  120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</si>
  <si>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</si>
  <si>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000  1  11  05035  05  0000  120</t>
  </si>
  <si>
    <t>Доходы от сдачи в аренду имущества, находящегося в оперативном управлении органов управления поселений и созданных ими учреждений (за исключением имущества муниципальных бюджетных и автономных учреждений)</t>
  </si>
  <si>
    <t>000  1  11  05035  10  0000  120</t>
  </si>
  <si>
    <t>Платежи от государственных и муниципальных унитарных предприятий</t>
  </si>
  <si>
    <t>000  1  11  07000  00  0000  120</t>
  </si>
  <si>
    <t>000  1  11  07010  00  0000  120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</si>
  <si>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</si>
  <si>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>000  1  11  07015  05  0000  120</t>
  </si>
  <si>
    <t>000  1  12  00000  00  0000  000</t>
  </si>
  <si>
    <t>Плата за негативное воздействие на окружающую среду</t>
  </si>
  <si>
    <t>000  1  12  01000  01  0000  120</t>
  </si>
  <si>
    <t>Плата за выбросы загрязняющих веществ в атмосферный воздух стационарными объектами</t>
  </si>
  <si>
    <t>000  1  12  01010  01  0000  120</t>
  </si>
  <si>
    <t>Плата за выбросы загрязняющих веществ в атмосферный воздух передвижными объектами</t>
  </si>
  <si>
    <t>000  1  12  01020  01  0000  120</t>
  </si>
  <si>
    <t>Плата за сбросы загрязняющих веществ в водные объекты</t>
  </si>
  <si>
    <t>000  1  12  01030  01  0000  120</t>
  </si>
  <si>
    <t>Плата за размещение отходов производства и потребления</t>
  </si>
  <si>
    <t>000  1  12  01040  01  0000  120</t>
  </si>
  <si>
    <t>ДОХОДЫ ОТ ОКАЗАНИЯ ПЛАТНЫХ УСЛУГ (РАБОТ) И КОМПЕНСАЦИИ ЗАТРАТ ГОСУДАРСТВА</t>
  </si>
  <si>
    <t>000  1  13  00000  00  0000  000</t>
  </si>
  <si>
    <t xml:space="preserve">Доходы от оказания платных услуг (работ) </t>
  </si>
  <si>
    <t>000  1  13  01000  00  0000  130</t>
  </si>
  <si>
    <t>Прочие доходы от оказания платных услуг (работ)</t>
  </si>
  <si>
    <t>000  1  13  01990  00  0000  130</t>
  </si>
  <si>
    <t>Прочие доходы от оказания платных услуг (работ) получателями средств бюджетов муниципальных районов</t>
  </si>
  <si>
    <t>000  1  13  01995  05  0000  130</t>
  </si>
  <si>
    <t>000  1  14  00000  00  0000  000</t>
  </si>
  <si>
    <t>000  1  14  02000  00  0000  000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</si>
  <si>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</si>
  <si>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000  1  14  02053  05  0000  410</t>
  </si>
  <si>
    <t>000  1  14  06000  00  0000  430</t>
  </si>
  <si>
    <t xml:space="preserve"> Доходы     от    продажи    земельных    участков,                              государственная  собственность  на   которые не  разграничена</t>
  </si>
  <si>
    <t>000  1  14  06010  00  0000  430</t>
  </si>
  <si>
    <t>000  1  14  06013  10  0000  430</t>
  </si>
  <si>
    <t>000  1  16  00000  00  0000  000</t>
  </si>
  <si>
    <t>Денежные взыскания (штрафы) за нарушение законодательства о налогах и сборах</t>
  </si>
  <si>
    <t>000  1  16  03000  00  0000  140</t>
  </si>
  <si>
    <t>000  1  16  03010  01  0000  140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</si>
  <si>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</si>
  <si>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000  1  16  03030  01  0000  140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</si>
  <si>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</si>
  <si>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000  1  16  06000  01  0000  140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</si>
  <si>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</si>
  <si>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000  1  16  08000  01  0000  140</t>
  </si>
  <si>
    <t>000  1  16  25000  00  0000  140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</si>
  <si>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</si>
  <si>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000  1  16  25030  01  0000  140</t>
  </si>
  <si>
    <t>Денежные взыскания (штрафы) за нарушение земельного законодательства</t>
  </si>
  <si>
    <t>000  1  16  25060  01  0000  140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</si>
  <si>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</si>
  <si>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000  1  16  28000  01  0000  140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</si>
  <si>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</si>
  <si>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000  1  16  32000  00  0000  140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</si>
  <si>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муниципальных районов)</t>
  </si>
  <si>
    <t>000  1  16  32000  05  0000  140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</si>
  <si>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поселений)</t>
  </si>
  <si>
    <t>000  1  16  32000  10  0000  140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</si>
  <si>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</si>
  <si>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000  1  16  33000  00  0000  140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</si>
  <si>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</si>
  <si>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000  1  16  33050  05  0000  140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</si>
  <si>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</si>
  <si>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000  1  16  43000  01  0000  140</t>
  </si>
  <si>
    <t>Прочие поступления от денежных взысканий (штрафов) и иных сумм в возмещение ущерба</t>
  </si>
  <si>
    <t>000  1  16  90000  00  0000  140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</si>
  <si>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</si>
  <si>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000  1  16  90050  05  0000  140</t>
  </si>
  <si>
    <t>Прочие поступления от денежных взысканий (штрафов) и иных сумм в возмещение ущерба, зачисляемые в бюджеты поселений</t>
  </si>
  <si>
    <t>000  1  16  90050  10  0000  140</t>
  </si>
  <si>
    <t>000  1  17  00000  00  0000  000</t>
  </si>
  <si>
    <t>Невыясненные поступления</t>
  </si>
  <si>
    <t>000  1  17  01000  00  0000  180</t>
  </si>
  <si>
    <t>Невыясненные поступления, зачисляемые в бюджеты муниципальных районов</t>
  </si>
  <si>
    <t>000  1  17  01050  05  0000  180</t>
  </si>
  <si>
    <t>Невыясненные поступления, зачисляемые в бюджеты поселений</t>
  </si>
  <si>
    <t>000  1  17  01050  10  0000  180</t>
  </si>
  <si>
    <t>Прочие неналоговые доходы</t>
  </si>
  <si>
    <t>000  1  17  05000  00  0000  180</t>
  </si>
  <si>
    <t>Прочие неналоговые доходы бюджетов муниципальных районов</t>
  </si>
  <si>
    <t>000  1  17  05050  05  0000  180</t>
  </si>
  <si>
    <t>Прочие неналоговые доходы бюджетов поселений</t>
  </si>
  <si>
    <t>000  1  17  05050  10  0000  180</t>
  </si>
  <si>
    <t>000  2  00  00000  00  0000  000</t>
  </si>
  <si>
    <t>БЕЗВОЗМЕЗДНЫЕ ПОСТУПЛЕНИЯ ОТ ДРУГИХ БЮДЖЕТОВ БЮДЖЕТНОЙ СИСТЕМЫ РОССИЙСКОЙ ФЕДЕРАЦИИ</t>
  </si>
  <si>
    <t>000  2  02  00000  00  0000  000</t>
  </si>
  <si>
    <t>000  2  02  01000  00  0000  151</t>
  </si>
  <si>
    <t>Дотации на выравнивание бюджетной обеспеченности</t>
  </si>
  <si>
    <t>000  2  02  01001  00  0000  151</t>
  </si>
  <si>
    <t>Дотации бюджетам поселений на выравнивание бюджетной обеспеченности</t>
  </si>
  <si>
    <t>000  2  02  01001  10  0000  151</t>
  </si>
  <si>
    <t>000  2  02  02000  00  0000  151</t>
  </si>
  <si>
    <t>Прочие субсидии</t>
  </si>
  <si>
    <t>000  2  02  02999  00  0000  151</t>
  </si>
  <si>
    <t>Прочие субсидии бюджетам муниципальных районов</t>
  </si>
  <si>
    <t>000  2  02  02999  05  0000  151</t>
  </si>
  <si>
    <t xml:space="preserve">Субвенции бюджетам субъектов Российской Федерации и муниципальных образований </t>
  </si>
  <si>
    <t>000  2  02  03000  00  0000  151</t>
  </si>
  <si>
    <t>Субвенции бюджетам на оплату жилищно-коммунальных услуг отдельным категориям граждан</t>
  </si>
  <si>
    <t>000  2  02  03001  00  0000  151</t>
  </si>
  <si>
    <t>Субвенции бюджетам муниципальных районов на оплату жилищно-коммунальных услуг отдельным категориям граждан</t>
  </si>
  <si>
    <t>000  2  02  03001  05  0000  151</t>
  </si>
  <si>
    <t>000  2  02  03004  00  0000  151</t>
  </si>
  <si>
    <t>000  2  02  03004  05  0000  151</t>
  </si>
  <si>
    <t>Субвенции бюджетам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</si>
  <si>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000  2  02  03012  00  0000  151</t>
  </si>
  <si>
    <t>Субвенции бюджетам муниципальных районов на выплаты инвалидам компенсаций страховых премий по договорам обязательного страхования гражданской ответственности владельцев транспортных средств</t>
  </si>
  <si>
    <t>000  2  02  03012  05  0000  151</t>
  </si>
  <si>
    <t>Субвенции бюджетам на осуществление первичного воинского учета на территориях, где отсутствуют военные комиссариаты</t>
  </si>
  <si>
    <t>000  2  02  03015  00  0000  151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</si>
  <si>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</si>
  <si>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000  2  02  03015  05  0000  151</t>
  </si>
  <si>
    <t>Субвенции бюджетам поселений на осуществление первичного воинского учета на территориях, где отсутствуют военные комиссариаты</t>
  </si>
  <si>
    <t>000  2  02  03015  10  0000  151</t>
  </si>
  <si>
    <t>Субвенции бюджетам муниципальных образований на предоставление гражданам субсидий на оплату жилого помещения и коммунальных услуг</t>
  </si>
  <si>
    <t>000  2  02  03022  00  0000  151</t>
  </si>
  <si>
    <t>Субвенции бюджетам муниципальных районов на предоставление гражданам субсидий на оплату жилого помещения и коммунальных услуг</t>
  </si>
  <si>
    <t>000  2  02  03022  05  0000  151</t>
  </si>
  <si>
    <t xml:space="preserve">Субвенции местным бюджетам на выполнение передаваемых полномочий субъектов Российской Федерации </t>
  </si>
  <si>
    <t>000  2  02  03024  00  0000  151</t>
  </si>
  <si>
    <t>Субвенции бюджетам муниципальных районов на выполнение передаваемых полномочий субъектов Российской Федерации</t>
  </si>
  <si>
    <t>000  2  02  03024  05  0000  151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</si>
  <si>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</si>
  <si>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000  2  02  03029  00  0000  151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</si>
  <si>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</si>
  <si>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000  2  02  03029  05  0000  151</t>
  </si>
  <si>
    <t>000  2  02  04000  00  0000  151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</si>
  <si>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</si>
  <si>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000  2  02  04014  00  0000  151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</si>
  <si>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</si>
  <si>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000  2  02  04014  05  0000  151</t>
  </si>
  <si>
    <t>Прочие межбюджетные трансферты, передаваемые бюджетам</t>
  </si>
  <si>
    <t>000  2  02  04999  00  0000  151</t>
  </si>
  <si>
    <t>Прочие межбюджетные трансферты, передаваемые бюджетам муниципальных районов</t>
  </si>
  <si>
    <t>000  2  02  04999  05  0000  151</t>
  </si>
  <si>
    <t>Прочие межбюджетные трансферты, передаваемые бюджетам поселений</t>
  </si>
  <si>
    <t>000  2  02  04999  10  0000  151</t>
  </si>
  <si>
    <t>Прочие безвозмездные поступления в бюджеты муниципальных районов</t>
  </si>
  <si>
    <t>000  2  07  05000  05  0000  180</t>
  </si>
  <si>
    <t>Прочие безвозмездные поступления в бюджеты поселений</t>
  </si>
  <si>
    <t>000  2  07  05000  10  0000  180</t>
  </si>
  <si>
    <t>ДОХОДЫ БЮДЖЕТОВ БЮДЖЕТНОЙ СИСТЕМЫ РОССИЙСКОЙ ФЕДЕРАЦИИ ОТ ВОЗВРАТА БЮДЖЕТАМИ БЮДЖЕТНОЙ СИСТЕМЫ РОССИЙСКОЙ ФЕДЕРАЦИИ И ОРГАНИЗАЦИЯМИ ОСТАТКОВ СУБСИДИЙ, СУБВЕНЦИЙ И ИНЫХ МЕЖБЮДЖЕТНЫХ ТРАНСФЕРТОВ, ИМЕЮЩИХ ЦЕЛЕВОЕ НАЗНАЧЕНИЕ, ПРОШЛЫХ ЛЕТ</t>
  </si>
  <si>
    <t>000  2  18  00000  00  0000  000</t>
  </si>
  <si>
    <t>000  2  18  00000  00  0000  151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</si>
  <si>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</si>
  <si>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000  2  18  05000  05  0000  151</t>
  </si>
  <si>
    <t xml:space="preserve">Доходы бюджетов муниципальных районов от возврата остатков субсидий, субвенций и иных межбюджетных трансфертов, имеющих целевое назначение, прошлых лет из бюджетов поселений </t>
  </si>
  <si>
    <t>000  2  18  05010  05  0000  151</t>
  </si>
  <si>
    <t>ВОЗВРАТ ОСТАТКОВ СУБСИДИЙ, СУБВЕНЦИЙ И ИНЫХ МЕЖБЮДЖЕТНЫХ ТРАНСФЕРТОВ, ИМЕЮЩИХ ЦЕЛЕВОЕ НАЗНАЧЕНИЕ, ПРОШЛЫХ ЛЕТ</t>
  </si>
  <si>
    <t>000  2  19  00000  00  0000  000</t>
  </si>
  <si>
    <t>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</si>
  <si>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000  2  19  05000  05  0000  151</t>
  </si>
  <si>
    <t>Возврат остатков субсидий, субвенций и иных межбюджетных трансфертов, имеющих целевое назначение, прошлых лет из бюджетов поселений</t>
  </si>
  <si>
    <t>000  2  19  05000  10  0000  151</t>
  </si>
  <si>
    <t>АКЦИЗЫ ПО ПОДАКЦИЗНЫМ ТОВАРАМ(ПРОДУКЦИИ), ПРОИЗВОДИМЫМ НА ТЕРРИТОРИИ РФ</t>
  </si>
  <si>
    <t>Доходы от продажи квартир , находящихся в муниципальной собственности</t>
  </si>
  <si>
    <t xml:space="preserve">Утверждено бюджет территориального государственного внебюджетного фонда </t>
  </si>
  <si>
    <t>Исполнено бюджет территориального государственного внебюджетного  фонда</t>
  </si>
  <si>
    <t xml:space="preserve">Оплата труда и начисления на выплаты по оплате труда </t>
  </si>
  <si>
    <t xml:space="preserve">Оплата работ, услуг </t>
  </si>
  <si>
    <t xml:space="preserve">Работы, услуги по содержанию имущества </t>
  </si>
  <si>
    <t xml:space="preserve">Прочие работы, услуги </t>
  </si>
  <si>
    <t xml:space="preserve">Безвозмездные перечисления бюджетам </t>
  </si>
  <si>
    <t>000  0102  0000000  000  220</t>
  </si>
  <si>
    <t>000  0102  0000000  000  222</t>
  </si>
  <si>
    <t>000  0102  0000000  000  226</t>
  </si>
  <si>
    <t>000  0103  0000000  000  225</t>
  </si>
  <si>
    <t>000  0103  0000000  000  310</t>
  </si>
  <si>
    <t>000  0106  0000000  000  250</t>
  </si>
  <si>
    <t>000  0106  0000000  000  251</t>
  </si>
  <si>
    <t xml:space="preserve">Безвозмездные перечисления государственным и муниципальным организациям </t>
  </si>
  <si>
    <t>000  0309  0000000  000  226</t>
  </si>
  <si>
    <t>000  0309  0000000  000  310</t>
  </si>
  <si>
    <t>000  0400  0000000  000  223</t>
  </si>
  <si>
    <t xml:space="preserve">Безвозмездные перечисления организациям, за исключением государственных и муниципальных организаций </t>
  </si>
  <si>
    <t>000  0409  0000000  000  223</t>
  </si>
  <si>
    <t>000  0409  0000000  000  226</t>
  </si>
  <si>
    <t>000  0409  0000000  000  310</t>
  </si>
  <si>
    <t>000  0500  0000000  000  290</t>
  </si>
  <si>
    <t>000  0501  0000000  000  290</t>
  </si>
  <si>
    <t>000  0502  0000000  000  290</t>
  </si>
  <si>
    <t>000  0503  0000000  000  210</t>
  </si>
  <si>
    <t>000  0503  0000000  000  211</t>
  </si>
  <si>
    <t>000  0503  0000000  000  213</t>
  </si>
  <si>
    <t>000  0505  0000000  000  225</t>
  </si>
  <si>
    <t>000  0505  0000000  000  290</t>
  </si>
  <si>
    <t>000  0505  0000000  000  310</t>
  </si>
  <si>
    <t>Охрана окружающей среды</t>
  </si>
  <si>
    <t>000  0600  0000000  000  000</t>
  </si>
  <si>
    <t>000  0600  0000000  000  200</t>
  </si>
  <si>
    <t>000  0600  0000000  000  220</t>
  </si>
  <si>
    <t>000  0600  0000000  000  226</t>
  </si>
  <si>
    <t>000  0600  0000000  000  300</t>
  </si>
  <si>
    <t>000  0600  0000000  000  310</t>
  </si>
  <si>
    <t>Охрана объектов растительного и животного мира и среды их обитания</t>
  </si>
  <si>
    <t>000  0603  0000000  000  000</t>
  </si>
  <si>
    <t>000  0603  0000000  000  200</t>
  </si>
  <si>
    <t>000  0603  0000000  000  220</t>
  </si>
  <si>
    <t>000  0603  0000000  000  226</t>
  </si>
  <si>
    <t>000  0603  0000000  000  300</t>
  </si>
  <si>
    <t>000  0603  0000000  000  310</t>
  </si>
  <si>
    <t>000  0707  0000000  000  290</t>
  </si>
  <si>
    <t>000  0707  0000000  000  310</t>
  </si>
  <si>
    <t>000  0800  0000000  000  260</t>
  </si>
  <si>
    <t>000  0800  0000000  000  262</t>
  </si>
  <si>
    <t>000  0801  0000000  000  260</t>
  </si>
  <si>
    <t>000  0801  0000000  000  262</t>
  </si>
  <si>
    <t>000  0900  0000000  000  220</t>
  </si>
  <si>
    <t>000  0900  0000000  000  226</t>
  </si>
  <si>
    <t>000  0900  0000000  000  250</t>
  </si>
  <si>
    <t>000  0900  0000000  000  251</t>
  </si>
  <si>
    <t>000  0909  0000000  000  220</t>
  </si>
  <si>
    <t>000  0909  0000000  000  226</t>
  </si>
  <si>
    <t>000  0909  0000000  000  250</t>
  </si>
  <si>
    <t>000  0909  0000000  000  251</t>
  </si>
  <si>
    <t>000  1003  0000000  000  222</t>
  </si>
  <si>
    <t>000  1100  0000000  000  225</t>
  </si>
  <si>
    <t>000  1100  0000000  000  250</t>
  </si>
  <si>
    <t>000  1100  0000000  000  251</t>
  </si>
  <si>
    <t>000  1101  0000000  000  225</t>
  </si>
  <si>
    <t>000  1101  0000000  000  250</t>
  </si>
  <si>
    <t>000  1101  0000000  000  251</t>
  </si>
  <si>
    <t>000  1101  0000000  000  290</t>
  </si>
  <si>
    <t>000  1102  0000000  000  222</t>
  </si>
  <si>
    <t>000  1102  0000000  000  240</t>
  </si>
  <si>
    <t>000  1102  0000000  000  241</t>
  </si>
  <si>
    <t xml:space="preserve">Обслуживание государственного (муниципального) долга </t>
  </si>
  <si>
    <t>0600</t>
  </si>
  <si>
    <t>Июнь 2014 года 19022 - Богучанский</t>
  </si>
  <si>
    <t>000  0400  0000000  000  290</t>
  </si>
  <si>
    <t>000  0412  0000000  000  290</t>
  </si>
  <si>
    <t>000  0500  0000000  000  250</t>
  </si>
  <si>
    <t>000  0500  0000000  000  251</t>
  </si>
  <si>
    <t>000  0502  0000000  000  250</t>
  </si>
  <si>
    <t>000  0502  0000000  000  251</t>
  </si>
  <si>
    <t>Утверждено консол.бюджет субъекта РФ и  бюджета территориального государственного внебюджетного фонда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</si>
  <si>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</si>
  <si>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</si>
  <si>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у физических лиц на основании патента в соответствии со статьей 227.1 Налогового кодекса Российской Федерации</t>
  </si>
  <si>
    <t>НАЛОГИ НА ТОВАРЫ (РАБОТЫ, УСЛУГИ), РЕАЛИЗУЕМЫЕ НА ТЕРРИТОРИИ РОССИЙСКОЙ ФЕДЕРАЦИИ</t>
  </si>
  <si>
    <t>000  1  03  00000  00  0000  000</t>
  </si>
  <si>
    <t>Акцизы по подакцизным товарам (продукции), производимым на территории Российской Федерации</t>
  </si>
  <si>
    <t>000  1  03  02000  01  0000  110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</si>
  <si>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</si>
  <si>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000  1  03  02230  01  0000  110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</si>
  <si>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</si>
  <si>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000  1  03  02240  01  0000  110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</si>
  <si>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</si>
  <si>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000  1  03  02250  01  0000  110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</si>
  <si>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</si>
  <si>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000  1  03  02260  01  0000  110</t>
  </si>
  <si>
    <t>Налог, взимаемый в связи с применением патентной системы налогообложения</t>
  </si>
  <si>
    <t>000  1  05  04000  02  0000  110</t>
  </si>
  <si>
    <t>Налог, взимаемый в связи с применением патентной системы налогообложения, зачисляемый в бюджеты муниципальных районов</t>
  </si>
  <si>
    <t>000  1  05  04020  02  0000  110</t>
  </si>
  <si>
    <t>Государственная пошлина за государственную регистрацию, а также за совершение прочих юридически значимых действий</t>
  </si>
  <si>
    <t>000  1  08  07000  01  0000  110</t>
  </si>
  <si>
    <t>Государственная пошлина за выдачу разрешения на установку рекламной конструкции</t>
  </si>
  <si>
    <t>000  1  08  07150  01  0000  110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</si>
  <si>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</si>
  <si>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000  1  08  07170  01  0000  110</t>
  </si>
  <si>
    <t>Государственная пошлина за выдачу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</si>
  <si>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000  1  08  07175  01  0000  110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</si>
  <si>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</t>
  </si>
  <si>
    <t>000  1  09  07030  00  0000  110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</si>
  <si>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муниципальных районов</t>
  </si>
  <si>
    <t>000  1  09  07033  05  0000  110</t>
  </si>
  <si>
    <t>Прочие доходы от оказания платных услуг (работ) получателями средств бюджетов поселений</t>
  </si>
  <si>
    <t>000  1  13  01995  10  0000  130</t>
  </si>
  <si>
    <t>Доходы от компенсации затрат государства</t>
  </si>
  <si>
    <t>000  1  13  02000  00  0000  130</t>
  </si>
  <si>
    <t>Доходы, поступающие в порядке возмещения расходов, понесенных в связи с эксплуатацией имущества</t>
  </si>
  <si>
    <t>000  1  13  02060  00  0000  130</t>
  </si>
  <si>
    <t>Доходы, поступающие в порядке возмещения расходов, понесенных в связи с эксплуатацией имущества муниципальных районов</t>
  </si>
  <si>
    <t>000  1  13  02065  05  0000  130</t>
  </si>
  <si>
    <t>Доходы, поступающие в порядке возмещения расходов, понесенных в связи с эксплуатацией имущества поселений</t>
  </si>
  <si>
    <t>000  1  13  02065  10  0000  130</t>
  </si>
  <si>
    <t>Доходы от продажи квартир</t>
  </si>
  <si>
    <t>000  1  14  01000  00  0000  410</t>
  </si>
  <si>
    <t>Доходы от продажи квартир, находящихся в собственности муниципальных районов</t>
  </si>
  <si>
    <t>000  1  14  01050  05  0000  410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</si>
  <si>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</si>
  <si>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продажи земельных участков, находящихся в государственной и муниципальной собственности</t>
  </si>
  <si>
    <t xml:space="preserve"> Доходы    от    продажи    земельных    участков,                              государственная  собственность  на   которые   не  разграничена и  которые  расположены  в  границах межселенных территорий муниципальных районов</t>
  </si>
  <si>
    <t>000  1  14  06013  05  0000  430</t>
  </si>
  <si>
    <t xml:space="preserve">Денежные взыскания (штрафы) за нарушение законодательства о налогах и сборах, предусмотренные статьями 116, 118, статьей 1191, пунктами 1 и 2 статьи 120, статьями 125, 126, 128, 129, 1291, 132, 133, 134, 135, 135.1 Налогового кодекса Российской Федерации 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</si>
  <si>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</si>
  <si>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000  1  16  08010  01  0000  140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</si>
  <si>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</si>
  <si>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Денежные взыскания (штрафы) за нарушение законодательства в области охраны окружающей среды</t>
  </si>
  <si>
    <t>000  1  16  25050  01  0000  140</t>
  </si>
  <si>
    <t>Денежные взыскания (штрафы) за правонарушения в области дорожного движения</t>
  </si>
  <si>
    <t>000  1  16  30000  01  0000  140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</si>
  <si>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</t>
  </si>
  <si>
    <t>000  1  16  30010  01  0000  140</t>
  </si>
  <si>
    <t>Денежные взыскания (штрафы) за нарушение правил перевозки крупногабаритных и тяжеловесных грузов по автомобильным дорогам общего пользования местного значения муниципальных районов</t>
  </si>
  <si>
    <t>000  1  16  30014  01  0000  140</t>
  </si>
  <si>
    <t>Суммы по искам о возмещении вреда, причиненного окружающей среде</t>
  </si>
  <si>
    <t>000  1  16  35000  00  0000  140</t>
  </si>
  <si>
    <t>Суммы по искам о возмещении вреда, причиненного окружающей среде, подлежащие зачислению в бюджеты муниципальных районов</t>
  </si>
  <si>
    <t>000  1  16  35030  05  0000  140</t>
  </si>
  <si>
    <t>Денежные взыскания (штрафы) за нарушения законодательства Российской Федерации о промышленной безопасности</t>
  </si>
  <si>
    <t>000  1  16  45000  01  0000  140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</si>
  <si>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</si>
  <si>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000  1  16  51000  02  0000  140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</si>
  <si>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</si>
  <si>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000  1  16  51040  02  0000  140</t>
  </si>
  <si>
    <t>Субсидии бюджетам бюджетной системы  Российской Федерации (межбюджетные субсидии)</t>
  </si>
  <si>
    <t>Субвенции бюджетам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</si>
  <si>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районов на осуществление переданного полномочия Российской Федерации по осуществлению ежегодной денежной выплаты лицам, награжденным нагрудным знаком "Почетный донор России"</t>
  </si>
  <si>
    <t>Субвенции бюджетам муниципальных образований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</si>
  <si>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000  2  02  03115  00  0000  151</t>
  </si>
  <si>
    <t>Субвенции бюджетам муниципальных районов на возмещение части процентной ставки по долгосрочным, среднесрочным и краткосрочным кредитам, взятым малыми формами хозяйствования</t>
  </si>
  <si>
    <t>000  2  02  03115  05  0000  151</t>
  </si>
  <si>
    <t>000  2  07  00000  00  0000  000</t>
  </si>
  <si>
    <t>000  2  07  05030  05  0000  180</t>
  </si>
  <si>
    <t>000  2  07  05030  10  0000  180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</si>
  <si>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</si>
  <si>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организациями остатков субсидий прошлых лет</t>
  </si>
  <si>
    <t>000  2  18  00000  00  0000  180</t>
  </si>
  <si>
    <t>Доходы бюджетов муниципальных районов от возврата организациями остатков субсидий прошлых лет</t>
  </si>
  <si>
    <t>000  2  18  05000  05  0000  180</t>
  </si>
  <si>
    <t>Доходы бюджетов муниципальных районов от возврата бюджетными учреждениями остатков субсидий прошлых лет</t>
  </si>
  <si>
    <t>000  2  18  05010  05  0000  180</t>
  </si>
  <si>
    <t>Доходы бюджетов поселений от возврата организациями остатков субсидий прошлых лет</t>
  </si>
  <si>
    <t>000  2  18  05000  10  0000  180</t>
  </si>
  <si>
    <t>Доходы бюджетов поселений от возврата бюджетными учреждениями остатков субсидий прошлых лет</t>
  </si>
  <si>
    <t>000  2  18  05010  10  0000  180</t>
  </si>
  <si>
    <t>Дата вывода: 11 июля 2014 10:48</t>
  </si>
  <si>
    <t>Дата вывода: 11 июля 2014 13:59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</si>
  <si>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</si>
  <si>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000  1  11  09000  00  0000  120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</si>
  <si>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</si>
  <si>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000  1  11  09040  00  0000  120</t>
  </si>
  <si>
    <t>Прочие поступления от использования имущества, находящегося в собственности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</si>
  <si>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000  1  11  09045  10  0000  120</t>
  </si>
  <si>
    <t>Доходы от реализации имущества, находящегося в собственности муниципальных районов (за исключением 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</si>
  <si>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000  1  14  02050  05  0000  410</t>
  </si>
  <si>
    <t>Денежные взыскания (штрафы) за нарушение законодательства Российской Федерации об электроэнергетике</t>
  </si>
  <si>
    <t>000  1  16  41000  01  0000  140</t>
  </si>
  <si>
    <t>Адм.Код с бюджетом</t>
  </si>
  <si>
    <t>РзПр.Код</t>
  </si>
  <si>
    <t>ЦСР.Код с бюджетом</t>
  </si>
  <si>
    <t>ВР.Код</t>
  </si>
  <si>
    <t>КОСГУ.Код</t>
  </si>
  <si>
    <t>Утверждено консол.бюджет субъекта РФ  бюджета территориального государственного внебюджетного фонда</t>
  </si>
  <si>
    <t>Утверждено суммы, подлежащие исключению в рамках консолидированного бюджета субъекта Российской Федерации и бюджета территориаль</t>
  </si>
  <si>
    <t>Исполнено суммы, подлежащие исключению в рамках консолидированного бюджета субъекта Российской Федерации и бюджета территориальн</t>
  </si>
  <si>
    <t>000</t>
  </si>
  <si>
    <t>121</t>
  </si>
  <si>
    <t>960</t>
  </si>
  <si>
    <t>122</t>
  </si>
  <si>
    <t>300</t>
  </si>
  <si>
    <t>123</t>
  </si>
  <si>
    <t>244</t>
  </si>
  <si>
    <t>243</t>
  </si>
  <si>
    <t>540</t>
  </si>
  <si>
    <t>852</t>
  </si>
  <si>
    <t>853</t>
  </si>
  <si>
    <t>320</t>
  </si>
  <si>
    <t>880</t>
  </si>
  <si>
    <t>870</t>
  </si>
  <si>
    <t>330</t>
  </si>
  <si>
    <t>530</t>
  </si>
  <si>
    <t>111</t>
  </si>
  <si>
    <t>240</t>
  </si>
  <si>
    <t>611</t>
  </si>
  <si>
    <t>612</t>
  </si>
  <si>
    <t>810</t>
  </si>
  <si>
    <t>360</t>
  </si>
  <si>
    <t>412</t>
  </si>
  <si>
    <t>112</t>
  </si>
  <si>
    <t>312</t>
  </si>
  <si>
    <t>321</t>
  </si>
  <si>
    <t>322</t>
  </si>
  <si>
    <t>730</t>
  </si>
  <si>
    <t>511</t>
  </si>
  <si>
    <t>000 8 50 00000 00 0000 000</t>
  </si>
  <si>
    <t>000 1 00 00000 00 0000 000</t>
  </si>
  <si>
    <t>000 1 01 00000 00 0000 000</t>
  </si>
  <si>
    <t>000 1 01 01000 00 0000 110</t>
  </si>
  <si>
    <t>000 1 01 01010 00 0000 110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</si>
  <si>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</si>
  <si>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000 1 01 01012 02 0000 110</t>
  </si>
  <si>
    <t>000 1 01 02000 01 0000 110</t>
  </si>
  <si>
    <t>000 1 01 02010 01 0000 110</t>
  </si>
  <si>
    <t>000 1 01 02020 01 0000 110</t>
  </si>
  <si>
    <t>000 1 01 02030 01 0000 110</t>
  </si>
  <si>
    <t>000 1 01 02040 01 0000 110</t>
  </si>
  <si>
    <t>000 1 03 00000 00 0000 000</t>
  </si>
  <si>
    <t>000 1 03 02000 01 0000 110</t>
  </si>
  <si>
    <t>000 1 03 02230 01 0000 110</t>
  </si>
  <si>
    <t>000 1 03 02240 01 0000 110</t>
  </si>
  <si>
    <t>000 1 03 02250 01 0000 110</t>
  </si>
  <si>
    <t>000 1 03 02260 01 0000 110</t>
  </si>
  <si>
    <t>000 1 05 00000 00 0000 000</t>
  </si>
  <si>
    <t>000 1 05 02000 02 0000 110</t>
  </si>
  <si>
    <t>000 1 05 02010 02 0000 110</t>
  </si>
  <si>
    <t>000 1 05 02020 02 0000 110</t>
  </si>
  <si>
    <t>000 1 05 03000 01 0000 110</t>
  </si>
  <si>
    <t>000 1 05 03010 01 0000 110</t>
  </si>
  <si>
    <t>000 1 05 04000 02 0000 110</t>
  </si>
  <si>
    <t>000 1 05 04020 02 0000 110</t>
  </si>
  <si>
    <t>000 1 06 00000 00 0000 000</t>
  </si>
  <si>
    <t>000 1 06 01000 00 0000 110</t>
  </si>
  <si>
    <t>000 1 06 01030 05 0000 110</t>
  </si>
  <si>
    <t>000 1 06 01030 10 0000 110</t>
  </si>
  <si>
    <t>000 1 06 06000 00 0000 110</t>
  </si>
  <si>
    <t>000 1 06 06030 00 0000 110</t>
  </si>
  <si>
    <t>Земельный налог с организаций, обладающих земельным участком, расположенным в границах межселенных территорий</t>
  </si>
  <si>
    <t>000 1 06 06033 05 0000 110</t>
  </si>
  <si>
    <t>Земельный налог с организаций, обладающих земельным участком, расположенным в границах сельских  поселений</t>
  </si>
  <si>
    <t>000 1 06 06033 10 0000 110</t>
  </si>
  <si>
    <t>Земельный налог с физических лиц</t>
  </si>
  <si>
    <t>000 1 06 06040 00 0000 110</t>
  </si>
  <si>
    <t>Земельный налог с физических лиц, обладающих земельным участком, расположенным в границах межселенных территорий</t>
  </si>
  <si>
    <t>000 1 06 06043 05 0000 110</t>
  </si>
  <si>
    <t>Земельный налог с физических лиц, обладающих земельным участком, расположенным в границах сельских поселений</t>
  </si>
  <si>
    <t>000 1 06 06043 10 0000 110</t>
  </si>
  <si>
    <t>000 1 08 00000 00 0000 000</t>
  </si>
  <si>
    <t>000 1 08 03000 01 0000 110</t>
  </si>
  <si>
    <t>000 1 08 03010 01 0000 110</t>
  </si>
  <si>
    <t>000 1 08 04000 01 0000 110</t>
  </si>
  <si>
    <t>000 1 08 04020 01 0000 110</t>
  </si>
  <si>
    <t>000 1 08 07000 01 0000 110</t>
  </si>
  <si>
    <t>000 1 08 07170 01 0000 110</t>
  </si>
  <si>
    <t>000 1 08 07175 01 0000 110</t>
  </si>
  <si>
    <t>000 1 11 00000 00 0000 000</t>
  </si>
  <si>
    <t>000 1 11 05000 00 0000 120</t>
  </si>
  <si>
    <t>000 1 11 05010 00 0000 120</t>
  </si>
  <si>
    <t>000 1 11 05013 05 0000 120</t>
  </si>
  <si>
    <t>000 1 11 05013 10 0000 120</t>
  </si>
  <si>
    <t>000 1 11 05020 00 0000 120</t>
  </si>
  <si>
    <t>000 1 11 05025 05 0000 120</t>
  </si>
  <si>
    <t>000 1 11 05030 00 0000 120</t>
  </si>
  <si>
    <t>000 1 11 05035 05 0000 120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</si>
  <si>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</si>
  <si>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000 1 11 05035 10 0000 120</t>
  </si>
  <si>
    <t>000 1 11 07000 00 0000 120</t>
  </si>
  <si>
    <t>000 1 11 07010 00 0000 120</t>
  </si>
  <si>
    <t>000 1 11 07015 05 0000 120</t>
  </si>
  <si>
    <t>000 1 11 07015 10 0000 120</t>
  </si>
  <si>
    <t>000 1 11 09000 00 0000 120</t>
  </si>
  <si>
    <t>000 1 11 09040 00 0000 120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</si>
  <si>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</si>
  <si>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000 1 11 09045 05 0000 120</t>
  </si>
  <si>
    <t>000 1 12 00000 00 0000 000</t>
  </si>
  <si>
    <t>000 1 12 01000 01 0000 120</t>
  </si>
  <si>
    <t>000 1 12 01010 01 0000 120</t>
  </si>
  <si>
    <t>000 1 12 01030 01 0000 120</t>
  </si>
  <si>
    <t>000 1 12 01040 01 0000 120</t>
  </si>
  <si>
    <t>000 1 13 00000 00 0000 000</t>
  </si>
  <si>
    <t>000 1 13 01000 00 0000 130</t>
  </si>
  <si>
    <t>000 1 13 01990 00 0000 130</t>
  </si>
  <si>
    <t>000 1 13 01995 05 0000 130</t>
  </si>
  <si>
    <t>Прочие доходы от оказания платных услуг (работ) получателями средств бюджетов сельских поселений</t>
  </si>
  <si>
    <t>000 1 13 01995 10 0000 130</t>
  </si>
  <si>
    <t>000 1 13 02000 00 0000 130</t>
  </si>
  <si>
    <t>000 1 13 02060 00 0000 130</t>
  </si>
  <si>
    <t>000 1 13 02065 05 0000 130</t>
  </si>
  <si>
    <t>Доходы, поступающие в порядке возмещения расходов, понесенных в связи с эксплуатацией имущества сельских поселений</t>
  </si>
  <si>
    <t>000 1 13 02065 10 0000 130</t>
  </si>
  <si>
    <t>000 1 14 00000 00 0000 000</t>
  </si>
  <si>
    <t>000 1 14 02000 00 0000 000</t>
  </si>
  <si>
    <t>000 1 14 06000 00 0000 430</t>
  </si>
  <si>
    <t>000 1 14 06010 00 0000 430</t>
  </si>
  <si>
    <t>000 1 14 06013 10 0000 430</t>
  </si>
  <si>
    <t>000 1 16 00000 00 0000 000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</si>
  <si>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сельских поселений)</t>
  </si>
  <si>
    <t>000 1 17 00000 00 0000 000</t>
  </si>
  <si>
    <t>000 1 17 01000 00 0000 180</t>
  </si>
  <si>
    <t>000 1 17 01050 05 0000 180</t>
  </si>
  <si>
    <t>Невыясненные поступления, зачисляемые в бюджеты сельских  поселений</t>
  </si>
  <si>
    <t>000 1 17 01050 10 0000 180</t>
  </si>
  <si>
    <t>000 2 00 00000 00 0000 000</t>
  </si>
  <si>
    <t>000 2 02 00000 00 0000 000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</si>
  <si>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</si>
  <si>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</si>
  <si>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000 2 07 00000 00 0000 000</t>
  </si>
  <si>
    <t>000 2 18 00000 00 0000 000</t>
  </si>
  <si>
    <t>000 2 19 00000 00 0000 000</t>
  </si>
  <si>
    <t>831</t>
  </si>
  <si>
    <t>120</t>
  </si>
  <si>
    <t>850</t>
  </si>
  <si>
    <t>500</t>
  </si>
  <si>
    <t>0105</t>
  </si>
  <si>
    <t>800</t>
  </si>
  <si>
    <t>110</t>
  </si>
  <si>
    <t>610</t>
  </si>
  <si>
    <t>410</t>
  </si>
  <si>
    <t>830</t>
  </si>
  <si>
    <t>600</t>
  </si>
  <si>
    <t>700</t>
  </si>
  <si>
    <t>510</t>
  </si>
  <si>
    <t>Судебные системы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</si>
  <si>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</si>
  <si>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</si>
  <si>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</si>
  <si>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Инные межбюджетные трансферты</t>
  </si>
  <si>
    <t>0000000000</t>
  </si>
  <si>
    <t>129</t>
  </si>
  <si>
    <t>119</t>
  </si>
  <si>
    <t>Утверждено бюджеты городских поселений</t>
  </si>
  <si>
    <t>Утверждено бюджеты сельских поселений</t>
  </si>
  <si>
    <t>Исполнено бюджеты городских поселений</t>
  </si>
  <si>
    <t>Исполнено бюджеты сельских поселений</t>
  </si>
  <si>
    <t>113</t>
  </si>
  <si>
    <t>Налог на доходы физических лиц с доходов,  полученных физическими лицами в соответствии со статьей 228 Налогового Кодекса Российской Федерации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</si>
  <si>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 со статьей 227.1 Налогового кодекса Российской Федерации</t>
  </si>
  <si>
    <t>Земельный налог с организаций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</si>
  <si>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</si>
  <si>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Государственная        пошлина       за      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</si>
  <si>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сельскими  поселениями</t>
  </si>
  <si>
    <t>Доходы от оказания платных услуг (работ)</t>
  </si>
  <si>
    <t>Доходы, поступающие в порядке возмещения расходов, понесенных в связи с эксплуатацией  имущества муниципальных районов</t>
  </si>
  <si>
    <t>Доходы     от    продажи    земельных    участков,                              государственная  собственность  на   которые   не                              разграничена</t>
  </si>
  <si>
    <t>Дотации бюджетам бюджетной системы Российской Федерации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</si>
  <si>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</si>
  <si>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</si>
  <si>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ед.измерен.</t>
  </si>
  <si>
    <t xml:space="preserve">значение </t>
  </si>
  <si>
    <t xml:space="preserve">Численность муниципальных служащих района </t>
  </si>
  <si>
    <t>чел.</t>
  </si>
  <si>
    <t xml:space="preserve">Фактические затраты на денежное содержание муниципальных служащих </t>
  </si>
  <si>
    <t>Фактические расходы на оплату труда</t>
  </si>
  <si>
    <t>тыс. руб.</t>
  </si>
  <si>
    <t>Численность работников муниципальных учреждений</t>
  </si>
  <si>
    <t>0000</t>
  </si>
  <si>
    <t>100</t>
  </si>
  <si>
    <t>200</t>
  </si>
  <si>
    <t>400</t>
  </si>
  <si>
    <t>350</t>
  </si>
  <si>
    <t>000 1 14 06013 05 0000 430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</si>
  <si>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</si>
  <si>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Государственная   пошлина   за   выдачу  органом местного самоуправления поселения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поселений</t>
  </si>
  <si>
    <t>Субсидии бюджетам бюджетной системы Российской Федерации (межбюджетные субсидии)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</si>
  <si>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</si>
  <si>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</si>
  <si>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0703</t>
  </si>
  <si>
    <t>Дополнительное образование</t>
  </si>
  <si>
    <t>000 1 08 07150 01 0000 110</t>
  </si>
  <si>
    <t>Доходы бюджетов муниципальных районов от возврата организациями  остатков субсидий и субвенций прошлых лет</t>
  </si>
  <si>
    <t>000 1 09 00000 00 0000 000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</si>
  <si>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 поселений (за исключением земельных участков муниципальных бюджетных и автономных учреждений)</t>
  </si>
  <si>
    <t>000 1 11 05025 10 0000 120</t>
  </si>
  <si>
    <t>000 2 04 00000 00 0000 000</t>
  </si>
  <si>
    <t>000 1 14 01050 05 0000 410</t>
  </si>
  <si>
    <t>0410</t>
  </si>
  <si>
    <t>Связь и информатика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</si>
  <si>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</si>
  <si>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</si>
  <si>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>И.о. начальника финансового управления</t>
  </si>
  <si>
    <t>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</si>
  <si>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811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</si>
  <si>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</si>
  <si>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000 1 03 02231 01 0000 110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</si>
  <si>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</si>
  <si>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000 1 03 02241 01 0000 110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</si>
  <si>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</si>
  <si>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000 1 03 02251 01 0000 110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</si>
  <si>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</si>
  <si>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000 1 03 02261 01 0000 110</t>
  </si>
  <si>
    <t>Плата за размещение отходов производства</t>
  </si>
  <si>
    <t>000 1 12 01041 01 0000 120</t>
  </si>
  <si>
    <t>000 2 02 10000 00 0000 150</t>
  </si>
  <si>
    <t>000 2 02 15001 00 0000 150</t>
  </si>
  <si>
    <t>000 2 02 15001 05 0000 150</t>
  </si>
  <si>
    <t>000 2 02 15001 10 0000 150</t>
  </si>
  <si>
    <t>000 2 02 20000 00 0000 150</t>
  </si>
  <si>
    <t>000 2 02 29999 00 0000 150</t>
  </si>
  <si>
    <t>000 2 02 29999 05 0000 150</t>
  </si>
  <si>
    <t>000 2 02 30000 00 0000 150</t>
  </si>
  <si>
    <t>000 2 02 30024 00 0000 150</t>
  </si>
  <si>
    <t>000 2 02 30024 05 0000 150</t>
  </si>
  <si>
    <t>Субвенции бюджетам сельских поселений на выполнение передаваемых полномочий субъектов Российской Федерации</t>
  </si>
  <si>
    <t>000 2 02 30024 10 0000 150</t>
  </si>
  <si>
    <t>000 2 02 30029 00 0000 150</t>
  </si>
  <si>
    <t>000 2 02 30029 05 0000 150</t>
  </si>
  <si>
    <t>000 2 02 35118 00 0000 150</t>
  </si>
  <si>
    <t>000 2 02 35118 05 0000 150</t>
  </si>
  <si>
    <t>000 2 02 35118 10 0000 150</t>
  </si>
  <si>
    <t>000 2 02 35120 00 0000 150</t>
  </si>
  <si>
    <t>000 2 02 35120 05 0000 150</t>
  </si>
  <si>
    <t>000 2 02 40000 00 0000 150</t>
  </si>
  <si>
    <t>000 2 02 40014 00 0000 150</t>
  </si>
  <si>
    <t>000 2 02 40014 05 0000 150</t>
  </si>
  <si>
    <t>000 2 02 49999 00 0000 150</t>
  </si>
  <si>
    <t>000 2 02 49999 10 0000 150</t>
  </si>
  <si>
    <t>БЕЗВОЗМЕЗДНЫЕ ПОСТУПЛЕНИЯ ОТ НЕГОСУДАРСТВЕННЫХ ОРГАНИЗАЦИЙ</t>
  </si>
  <si>
    <t>Безвозмездные поступления от негосударственных организаций в бюджеты муниципальных районов</t>
  </si>
  <si>
    <t>000 2 04 05000 05 0000 150</t>
  </si>
  <si>
    <t>Прочие безвозмездные поступления от негосударственных организаций в бюджеты муниципальных районов</t>
  </si>
  <si>
    <t>000 2 04 05099 05 0000 150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</si>
  <si>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</si>
  <si>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</si>
  <si>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000 2 18 00000 00 0000 150</t>
  </si>
  <si>
    <t>000 2 19 00000 05 0000 150</t>
  </si>
  <si>
    <t>000 2 19 60010 05 0000 150</t>
  </si>
  <si>
    <t>000 2 18 05000 05 0000 150</t>
  </si>
  <si>
    <t>414</t>
  </si>
  <si>
    <t>0605</t>
  </si>
  <si>
    <t>Другие вопросы в области охраны окружающей среды</t>
  </si>
  <si>
    <t>Прочие доходы от компенсации затрат государства</t>
  </si>
  <si>
    <t>000 1 13 02990 00 0000 130</t>
  </si>
  <si>
    <t>Прочие доходы от компенсации затрат бюджетов сельских поселений</t>
  </si>
  <si>
    <t>000 1 13 02995 10 0000 130</t>
  </si>
  <si>
    <t>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</si>
  <si>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000 2 18 00000 05 0000 150</t>
  </si>
  <si>
    <t>Доходы бюджетов муниципальных районов от возврата иными организациями остатков субсидий прошлых лет</t>
  </si>
  <si>
    <t>000 2 18 05030 05 0000 150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</si>
  <si>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</si>
  <si>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000 2 19 00000 10 0000 150</t>
  </si>
  <si>
    <t>Плата за размещение твердых коммунальных отходов</t>
  </si>
  <si>
    <t>000 1 12 01042 01 0000 120</t>
  </si>
  <si>
    <t>Прочие доходы от компенсации затрат  бюджетов муниципальных районов</t>
  </si>
  <si>
    <t>000 1 13 02995 05 0000 130</t>
  </si>
  <si>
    <t>Субсидии бюджетам на реализацию мероприятий по обеспечению жильем молодых семей</t>
  </si>
  <si>
    <t>000 2 02 25497 00 0000 150</t>
  </si>
  <si>
    <t>Субсидии бюджетам муниципальных районов на реализацию мероприятий по обеспечению жильем молодых семей</t>
  </si>
  <si>
    <t>000 2 02 25497 05 0000 150</t>
  </si>
  <si>
    <t>000 2 02 49999 05 0000 150</t>
  </si>
  <si>
    <t>Безвозмездные поступления от негосударственных организаций в бюджеты сельских поселений</t>
  </si>
  <si>
    <t>000 2 04 05000 10 0000 150</t>
  </si>
  <si>
    <t>Прочие безвозмездные поступления от негосударственных организаций в бюджеты сельских поселений</t>
  </si>
  <si>
    <t>000 2 04 05099 10 0000 150</t>
  </si>
  <si>
    <t>813</t>
  </si>
  <si>
    <t>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</si>
  <si>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000 2 02 25467 00 0000 150</t>
  </si>
  <si>
    <t>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</si>
  <si>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000 2 02 25467 05 0000 150</t>
  </si>
  <si>
    <t>Налог, взимаемый в связи с применением упрощенной системы налогообложения</t>
  </si>
  <si>
    <t>000 1 05 01000 00 0000 110</t>
  </si>
  <si>
    <t>Налог, взимаемый с налогоплательщиков, выбравших в качестве объекта налогообложения  доходы</t>
  </si>
  <si>
    <t>000 1 05 01010 01 0000 110</t>
  </si>
  <si>
    <t>000 1 05 01011 01 0000 110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</si>
  <si>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</si>
  <si>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000 1 05 01020 01 0000 110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</si>
  <si>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</si>
  <si>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000 1 05 01021 01 0000 110</t>
  </si>
  <si>
    <t>Доходы от реализации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</si>
  <si>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000 1 14 02050 05 0000 440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</si>
  <si>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</si>
  <si>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000 1 14 02053 05 0000 440</t>
  </si>
  <si>
    <t>Административные штрафы, установленные Кодексом Российской Федерации об административных правонарушениях</t>
  </si>
  <si>
    <t>000 1 16 01000 01 0000 140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</si>
  <si>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</si>
  <si>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000 1 16 01060 01 0000 140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</si>
  <si>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</si>
  <si>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000 1 16 01063 01 0000 140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</si>
  <si>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</si>
  <si>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000 1 16 01080 01 0000 140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</si>
  <si>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</si>
  <si>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000 1 16 01083 01 0000 140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</si>
  <si>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</si>
  <si>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>000 1 16 01120 01 0000 140</t>
  </si>
  <si>
    <t>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</si>
  <si>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>000 1 16 01123 01 0000 140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</si>
  <si>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</si>
  <si>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000 1 16 01200 01 0000 140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</si>
  <si>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</si>
  <si>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000 1 16 01203 01 0000 140</t>
  </si>
  <si>
    <t>Административные штрафы, установленные законами субъектов Российской Федерации об административных правонарушениях</t>
  </si>
  <si>
    <t>000 1 16 02000 02 0000 140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</si>
  <si>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</si>
  <si>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000 1 16 02020 02 0000 140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</si>
  <si>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</si>
  <si>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</si>
  <si>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000 1 16 07090 00 0000 140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</si>
  <si>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муниципального района</t>
  </si>
  <si>
    <t>000 1 16 07090 05 0000 140</t>
  </si>
  <si>
    <t>Платежи в целях возмещения причиненного ущерба (убытков)</t>
  </si>
  <si>
    <t>000 1 16 10000 00 0000 140</t>
  </si>
  <si>
    <t>000 1 16 10100 00 0000 140</t>
  </si>
  <si>
    <t>000 1 16 10100 05 0000 140</t>
  </si>
  <si>
    <t>000 1 16 10100 10 0000 140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</si>
  <si>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</si>
  <si>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000 1 16 10120 00 0000 140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</si>
  <si>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</si>
  <si>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000 1 16 10123 01 0000 140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</si>
  <si>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</si>
  <si>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>000 1 16 10129 01 0000 140</t>
  </si>
  <si>
    <t>Дотации бюджетам муниципальных районов на выравнивание бюджетной обеспеченности из бюджета субъекта Российской Федерации</t>
  </si>
  <si>
    <t>Дотации бюджетам сельских поселений на выравнивание бюджетной обеспеченности из бюджета субъекта Российской Федерации</t>
  </si>
  <si>
    <t>Дотации бюджетам на поддержку мер по обеспечению сбалансированности бюджетов</t>
  </si>
  <si>
    <t>000 2 02 15002 00 0000 150</t>
  </si>
  <si>
    <t>Дотации бюджетам сельских поселений на поддержку мер по обеспечению сбалансированности бюджетов</t>
  </si>
  <si>
    <t>000 2 02 15002 10 0000 150</t>
  </si>
  <si>
    <t>Субсидии бюджетам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</si>
  <si>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000 2 02 25169 00 0000 150</t>
  </si>
  <si>
    <t>Субсидии бюджетам муниципальных районов на создание (обновление) материально-технической базы для реализации основных и дополнительных общеобразовательных программ цифрового и гуманитарного профилей в общеобразовательных организациях, расположенных в сельской местности и малых городах</t>
  </si>
  <si>
    <t>000 2 02 25169 05 0000 150</t>
  </si>
  <si>
    <t>Прочие субсидии бюджетам сельских поселений</t>
  </si>
  <si>
    <t>000 2 02 29999 10 0000 150</t>
  </si>
  <si>
    <t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</si>
  <si>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>000 2 18 60010 05 0000 150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</si>
  <si>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</si>
  <si>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000 2 19 60010 10 0000 150</t>
  </si>
  <si>
    <t>520</t>
  </si>
  <si>
    <t>521</t>
  </si>
  <si>
    <t>Минимальный налог, зачисляемый в бюджеты субъектов Российской Федерации (за налоговые периоды, истекшие до 1 января 2016 года)</t>
  </si>
  <si>
    <t>000 1 05 01050 01 0000 110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</si>
  <si>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</si>
  <si>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000 1 16 01050 01 0000 140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</si>
  <si>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должностными лицами органов исполнительной власти субъектов Российской Федерации, учреждениями субъектов Российской Федерации</t>
  </si>
  <si>
    <t>000 1 16 01052 01 0000 140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</si>
  <si>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</si>
  <si>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000 1 16 01053 01 0000 140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</si>
  <si>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</si>
  <si>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000 1 16 01140 01 0000 140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</si>
  <si>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</si>
  <si>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000 1 16 01143 01 0000 140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</si>
  <si>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</si>
  <si>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000 1 16 01150 01 0000 140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</si>
  <si>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</si>
  <si>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000 1 16 01153 01 0000 140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</si>
  <si>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</si>
  <si>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000 1 16 01190 01 0000 140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</si>
  <si>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</si>
  <si>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000 1 16 01193 01 0000 140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</si>
  <si>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</si>
  <si>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000 1 16 01070 01 0000 140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</si>
  <si>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</si>
  <si>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000 1 16 01073 01 0000 140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</si>
  <si>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</si>
  <si>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>000 1 16 01170 01 0000 140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</si>
  <si>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</si>
  <si>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000 1 16 01173 01 0000 140</t>
  </si>
  <si>
    <t>Платежи, уплачиваемые в целях возмещения вреда</t>
  </si>
  <si>
    <t>000 1 16 11000 01 0000 140</t>
  </si>
  <si>
    <t>Платежи, уплачиваемые в целях возмещения вреда, причиняемого автомобильным дорогам</t>
  </si>
  <si>
    <t>000 1 16 11060 01 0000 140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</si>
  <si>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</si>
  <si>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000 1 16 11064 01 0000 140</t>
  </si>
  <si>
    <t>523</t>
  </si>
  <si>
    <t>Платежи в целях возмещения ущерба при расторжении муниципального контракта в связи с односторонним отказом исполнителя (подрядчика) от его исполнения</t>
  </si>
  <si>
    <t>000 1 16 10080 00 0000 140</t>
  </si>
  <si>
    <t>Платежи в целях возмещения ущерба при расторжении муниципального контракта, заключенного с муниципальным органом муниципального района (муниципальным казенным учреждением), в связи с односторонним отказом исполнителя (подрядчика) от его исполнения (за исключением муниципального контракта, финансируемого за счет средств муниципального дорожного фонда)</t>
  </si>
  <si>
    <t>000 1 16 10081 05 0000 140</t>
  </si>
  <si>
    <t>000 1 16 11050 01 0000 140</t>
  </si>
  <si>
    <t>Субвенции бюджетам на проведение Всероссийской переписи населения 2020 года</t>
  </si>
  <si>
    <t>000 2 02 35469 00 0000 150</t>
  </si>
  <si>
    <t>Субвенции бюджетам муниципальных районов на проведение Всероссийской переписи населения 2020 года</t>
  </si>
  <si>
    <t>000 2 02 35469 05 0000 150</t>
  </si>
  <si>
    <t>Межбюджетные трансферты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</si>
  <si>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000 2 02 45303 00 0000 150</t>
  </si>
  <si>
    <t>Межбюджетные трансферты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</si>
  <si>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000 2 02 45303 05 0000 150</t>
  </si>
  <si>
    <t>Межбюджетные трансферты, передаваемые
 бюджетам на  поддержку отрасли культуры</t>
  </si>
  <si>
    <t>000 2 02 45519 00 0000 150</t>
  </si>
  <si>
    <t>Межбюджетные трансферты, передаваемые 
бюджетам  муниципальных районов на поддержку отрасли культуры</t>
  </si>
  <si>
    <t>000 2 02 45519 05 0000 150</t>
  </si>
  <si>
    <t>000 2 18 05010 05 0000 150</t>
  </si>
  <si>
    <t>Налог, взимаемый с налогоплательщиков, выбравших в качестве объекта налогообложения доходы, уменьшенные на величину расходов (за налоговые периоды, истекшие до 1 января 2011 года)</t>
  </si>
  <si>
    <t>000 1 05 01022 01 0000 110</t>
  </si>
  <si>
    <t>Налог, взимаемый с налогоплательщиков, выбравших в качестве объекта налогообложения  доходы (за налоговые периоды, истекшие до 1 января 2011 года)</t>
  </si>
  <si>
    <t>000 1 05 01012 01 0000 110</t>
  </si>
  <si>
    <t>Прочие безвозмездные поступления в бюджеты сельских поселений</t>
  </si>
  <si>
    <t>000 2 07 05000 10 0000 150</t>
  </si>
  <si>
    <t>Поступления от денежных пожертвований, предоставляемых физическими лицами получателям средств бюджетов сельских поселений</t>
  </si>
  <si>
    <t>000 2 07 05020 10 0000 150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</si>
  <si>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</si>
  <si>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000 1 14 06020 00 0000 430</t>
  </si>
  <si>
    <t>Доходы от продажи земельных участков, находящихся в собственности сельских  поселений (за исключением земельных участков муниципальных бюджетных и автономных учреждений)</t>
  </si>
  <si>
    <t>000 1 14 06025 10 0000 430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</si>
  <si>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государственным (муниципальным) контрактом</t>
  </si>
  <si>
    <t>000 1 16 07010 00 0000 140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</si>
  <si>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муниципального района</t>
  </si>
  <si>
    <t>000 1 16 07010 05 0000 140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</si>
  <si>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</si>
  <si>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000 1 14 02050 10 0000 410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</si>
  <si>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</si>
  <si>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000 1 14 02053 10 0000 410</t>
  </si>
  <si>
    <t>Доходы от реализации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</si>
  <si>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000 1 14 02050 10 0000 440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</si>
  <si>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</si>
  <si>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000 1 14 02053 10 0000 440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</si>
  <si>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</si>
  <si>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000 2 02 25304 00 0000 150</t>
  </si>
  <si>
    <t>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</si>
  <si>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000 2 02 25304 05 0000 150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</si>
  <si>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</si>
  <si>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000 1 01 01014 02 0000 110</t>
  </si>
  <si>
    <t>000 1 16 07000 00 0000 140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</si>
  <si>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</si>
  <si>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сельского поселения</t>
  </si>
  <si>
    <t>000 1 16 07010 10 0000 140</t>
  </si>
  <si>
    <t>0407</t>
  </si>
  <si>
    <t>Лесное хозяйство</t>
  </si>
  <si>
    <t>Дотации бюджетам муниципальных районов на поддержку мер по обеспечению сбалансированности бюджетов</t>
  </si>
  <si>
    <t>000 2 02 15002 05 0000 150</t>
  </si>
  <si>
    <t>Отчёт об исполнении районного бюджета  Богучанского района за декабрь 2020 года</t>
  </si>
  <si>
    <t>Исполнено за декабрь 2020 год</t>
  </si>
  <si>
    <t>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</si>
  <si>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>000 1 14 06025 05 0000 430</t>
  </si>
  <si>
    <t>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</si>
  <si>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000 1 16 10030 05 0000 140</t>
  </si>
  <si>
    <t>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</si>
  <si>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>000 1 16 10032 05 0000 140</t>
  </si>
  <si>
    <t>000 2 07 05030 10 0000 150</t>
  </si>
  <si>
    <t>Сведения о  численности муниципальных служащих  Богучанского района, работников муниципальных учреждений и  фактических расходах на оплату их труда за 4 квартал 2020 года</t>
  </si>
</sst>
</file>

<file path=xl/styles.xml><?xml version="1.0" encoding="utf-8"?>
<styleSheet xmlns="http://schemas.openxmlformats.org/spreadsheetml/2006/main">
  <numFmts count="8">
    <numFmt numFmtId="164" formatCode="#,##0;[Red]\-#,##0;&quot;-&quot;"/>
    <numFmt numFmtId="165" formatCode="#,##0.00;[Red]\-#,##0.00;&quot;-&quot;"/>
    <numFmt numFmtId="166" formatCode="[$-10419]###\ ###\ ###\ ###\ ##0.00"/>
    <numFmt numFmtId="167" formatCode="###\ ###\ ###\ ###\ ##0.00"/>
    <numFmt numFmtId="168" formatCode="###\ ###\ ###\ ###\ ##0"/>
    <numFmt numFmtId="169" formatCode="0.0"/>
    <numFmt numFmtId="170" formatCode="#,##0.0_ ;[Red]\-#,##0.0\ "/>
    <numFmt numFmtId="171" formatCode="#,##0.0"/>
  </numFmts>
  <fonts count="25">
    <font>
      <sz val="10"/>
      <name val="Arial Cyr"/>
      <charset val="204"/>
    </font>
    <font>
      <sz val="10"/>
      <name val="Arial Cyr"/>
      <charset val="204"/>
    </font>
    <font>
      <b/>
      <sz val="8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12"/>
      <name val="Calibri"/>
      <family val="2"/>
      <charset val="204"/>
    </font>
    <font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rgb="FF000000"/>
      <name val="Times New Roman"/>
      <family val="1"/>
      <charset val="204"/>
    </font>
    <font>
      <b/>
      <sz val="10"/>
      <color rgb="FF010113"/>
      <name val="Arial"/>
      <family val="2"/>
      <charset val="204"/>
    </font>
    <font>
      <sz val="10"/>
      <color rgb="FF010113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rgb="FF010113"/>
      <name val="Arial"/>
    </font>
    <font>
      <b/>
      <sz val="10"/>
      <color rgb="FF020227"/>
      <name val="Arial"/>
    </font>
    <font>
      <sz val="9"/>
      <color rgb="FF03033A"/>
      <name val="Arial"/>
    </font>
    <font>
      <b/>
      <sz val="9"/>
      <color rgb="FF04044A"/>
      <name val="Arial"/>
    </font>
    <font>
      <sz val="8"/>
      <color rgb="FF050561"/>
      <name val="Arial"/>
    </font>
    <font>
      <b/>
      <sz val="8"/>
      <color rgb="FF060674"/>
      <name val="Arial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0"/>
      </patternFill>
    </fill>
    <fill>
      <patternFill patternType="solid">
        <fgColor rgb="FFF5F5F5"/>
        <bgColor rgb="FFF5F5F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9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" fillId="0" borderId="0"/>
    <xf numFmtId="0" fontId="1" fillId="0" borderId="0"/>
  </cellStyleXfs>
  <cellXfs count="14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4" fillId="0" borderId="1" xfId="0" applyFont="1" applyBorder="1" applyAlignment="1">
      <alignment wrapText="1"/>
    </xf>
    <xf numFmtId="165" fontId="4" fillId="0" borderId="1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4" fillId="2" borderId="0" xfId="0" applyFont="1" applyFill="1" applyAlignment="1">
      <alignment wrapText="1"/>
    </xf>
    <xf numFmtId="164" fontId="4" fillId="0" borderId="1" xfId="0" applyNumberFormat="1" applyFont="1" applyBorder="1" applyAlignment="1">
      <alignment wrapText="1"/>
    </xf>
    <xf numFmtId="0" fontId="5" fillId="0" borderId="0" xfId="0" applyFont="1" applyAlignment="1">
      <alignment wrapText="1"/>
    </xf>
    <xf numFmtId="164" fontId="5" fillId="0" borderId="1" xfId="0" applyNumberFormat="1" applyFont="1" applyBorder="1" applyAlignment="1">
      <alignment wrapText="1"/>
    </xf>
    <xf numFmtId="165" fontId="5" fillId="0" borderId="1" xfId="0" applyNumberFormat="1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2" borderId="0" xfId="0" applyFont="1" applyFill="1" applyAlignment="1">
      <alignment wrapText="1"/>
    </xf>
    <xf numFmtId="0" fontId="0" fillId="0" borderId="1" xfId="0" applyBorder="1" applyAlignment="1"/>
    <xf numFmtId="0" fontId="5" fillId="0" borderId="0" xfId="0" applyFont="1" applyAlignment="1">
      <alignment horizontal="right" wrapText="1"/>
    </xf>
    <xf numFmtId="164" fontId="5" fillId="0" borderId="0" xfId="0" applyNumberFormat="1" applyFont="1" applyAlignment="1">
      <alignment wrapText="1"/>
    </xf>
    <xf numFmtId="0" fontId="0" fillId="0" borderId="0" xfId="0" applyAlignment="1">
      <alignment horizontal="right"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center" wrapText="1"/>
    </xf>
    <xf numFmtId="0" fontId="7" fillId="0" borderId="0" xfId="0" applyFont="1"/>
    <xf numFmtId="1" fontId="5" fillId="0" borderId="1" xfId="0" applyNumberFormat="1" applyFont="1" applyBorder="1" applyAlignment="1">
      <alignment wrapText="1"/>
    </xf>
    <xf numFmtId="0" fontId="1" fillId="0" borderId="1" xfId="21" applyFont="1" applyBorder="1" applyAlignment="1">
      <alignment wrapText="1"/>
    </xf>
    <xf numFmtId="0" fontId="8" fillId="0" borderId="0" xfId="0" applyFont="1"/>
    <xf numFmtId="49" fontId="5" fillId="0" borderId="0" xfId="0" applyNumberFormat="1" applyFont="1" applyAlignment="1">
      <alignment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1" fillId="0" borderId="1" xfId="21" applyNumberFormat="1" applyFont="1" applyBorder="1" applyAlignment="1">
      <alignment wrapText="1"/>
    </xf>
    <xf numFmtId="49" fontId="0" fillId="0" borderId="1" xfId="0" applyNumberFormat="1" applyBorder="1" applyAlignment="1"/>
    <xf numFmtId="49" fontId="5" fillId="0" borderId="1" xfId="0" applyNumberFormat="1" applyFont="1" applyBorder="1" applyAlignment="1">
      <alignment wrapText="1"/>
    </xf>
    <xf numFmtId="49" fontId="7" fillId="0" borderId="0" xfId="0" applyNumberFormat="1" applyFont="1"/>
    <xf numFmtId="49" fontId="0" fillId="0" borderId="1" xfId="0" applyNumberFormat="1" applyBorder="1" applyAlignment="1">
      <alignment horizontal="center" wrapText="1"/>
    </xf>
    <xf numFmtId="49" fontId="8" fillId="0" borderId="0" xfId="0" applyNumberFormat="1" applyFont="1"/>
    <xf numFmtId="49" fontId="11" fillId="0" borderId="2" xfId="14" applyNumberFormat="1" applyFill="1" applyBorder="1" applyAlignment="1">
      <alignment vertical="center"/>
    </xf>
    <xf numFmtId="49" fontId="11" fillId="0" borderId="2" xfId="16" applyNumberFormat="1" applyFill="1" applyBorder="1" applyAlignment="1">
      <alignment vertical="center"/>
    </xf>
    <xf numFmtId="49" fontId="11" fillId="0" borderId="2" xfId="17" applyNumberFormat="1" applyFill="1" applyBorder="1" applyAlignment="1">
      <alignment vertical="center"/>
    </xf>
    <xf numFmtId="49" fontId="11" fillId="0" borderId="2" xfId="18" applyNumberFormat="1" applyFill="1" applyBorder="1" applyAlignment="1">
      <alignment vertical="center"/>
    </xf>
    <xf numFmtId="49" fontId="11" fillId="0" borderId="2" xfId="19" applyNumberFormat="1" applyFill="1" applyBorder="1" applyAlignment="1">
      <alignment vertical="center"/>
    </xf>
    <xf numFmtId="49" fontId="11" fillId="0" borderId="2" xfId="20" applyNumberFormat="1" applyFill="1" applyBorder="1" applyAlignment="1">
      <alignment vertical="center"/>
    </xf>
    <xf numFmtId="49" fontId="11" fillId="0" borderId="2" xfId="2" applyNumberFormat="1" applyFill="1" applyBorder="1" applyAlignment="1">
      <alignment vertical="center"/>
    </xf>
    <xf numFmtId="49" fontId="11" fillId="0" borderId="2" xfId="3" applyNumberFormat="1" applyFill="1" applyBorder="1" applyAlignment="1">
      <alignment vertical="center"/>
    </xf>
    <xf numFmtId="49" fontId="11" fillId="0" borderId="2" xfId="4" applyNumberFormat="1" applyFill="1" applyBorder="1" applyAlignment="1">
      <alignment vertical="center"/>
    </xf>
    <xf numFmtId="49" fontId="11" fillId="0" borderId="2" xfId="5" applyNumberFormat="1" applyFill="1" applyBorder="1" applyAlignment="1">
      <alignment vertical="center"/>
    </xf>
    <xf numFmtId="49" fontId="11" fillId="0" borderId="2" xfId="6" applyNumberFormat="1" applyFill="1" applyBorder="1" applyAlignment="1">
      <alignment vertical="center"/>
    </xf>
    <xf numFmtId="49" fontId="11" fillId="0" borderId="2" xfId="7" applyNumberFormat="1" applyFill="1" applyBorder="1" applyAlignment="1">
      <alignment vertical="center"/>
    </xf>
    <xf numFmtId="0" fontId="0" fillId="0" borderId="1" xfId="0" applyFont="1" applyBorder="1" applyAlignment="1">
      <alignment wrapText="1"/>
    </xf>
    <xf numFmtId="164" fontId="0" fillId="0" borderId="1" xfId="0" applyNumberFormat="1" applyFont="1" applyBorder="1" applyAlignment="1">
      <alignment wrapText="1"/>
    </xf>
    <xf numFmtId="49" fontId="0" fillId="0" borderId="2" xfId="0" applyNumberFormat="1" applyBorder="1" applyAlignment="1">
      <alignment vertical="center"/>
    </xf>
    <xf numFmtId="49" fontId="4" fillId="0" borderId="2" xfId="0" applyNumberFormat="1" applyFont="1" applyBorder="1" applyAlignment="1">
      <alignment vertical="center"/>
    </xf>
    <xf numFmtId="165" fontId="0" fillId="0" borderId="1" xfId="0" applyNumberFormat="1" applyFont="1" applyBorder="1" applyAlignment="1">
      <alignment wrapText="1"/>
    </xf>
    <xf numFmtId="0" fontId="0" fillId="0" borderId="0" xfId="0" applyAlignment="1"/>
    <xf numFmtId="49" fontId="0" fillId="0" borderId="0" xfId="0" applyNumberFormat="1" applyAlignment="1"/>
    <xf numFmtId="0" fontId="14" fillId="0" borderId="1" xfId="0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/>
    <xf numFmtId="0" fontId="13" fillId="0" borderId="0" xfId="10" applyAlignment="1"/>
    <xf numFmtId="49" fontId="13" fillId="0" borderId="0" xfId="10" applyNumberFormat="1" applyAlignment="1"/>
    <xf numFmtId="0" fontId="14" fillId="0" borderId="1" xfId="10" applyFont="1" applyBorder="1" applyAlignment="1">
      <alignment horizontal="center" vertical="center" wrapText="1"/>
    </xf>
    <xf numFmtId="49" fontId="14" fillId="0" borderId="1" xfId="10" applyNumberFormat="1" applyFont="1" applyBorder="1" applyAlignment="1">
      <alignment horizontal="center" vertical="center" wrapText="1"/>
    </xf>
    <xf numFmtId="0" fontId="13" fillId="0" borderId="1" xfId="10" applyBorder="1" applyAlignment="1"/>
    <xf numFmtId="49" fontId="13" fillId="0" borderId="1" xfId="10" applyNumberFormat="1" applyBorder="1" applyAlignment="1"/>
    <xf numFmtId="2" fontId="0" fillId="0" borderId="0" xfId="0" applyNumberFormat="1"/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6" fillId="0" borderId="9" xfId="1" applyNumberFormat="1" applyFont="1" applyFill="1" applyBorder="1" applyAlignment="1">
      <alignment horizontal="left" vertical="center" wrapText="1" readingOrder="1"/>
    </xf>
    <xf numFmtId="0" fontId="17" fillId="0" borderId="9" xfId="1" applyNumberFormat="1" applyFont="1" applyFill="1" applyBorder="1" applyAlignment="1">
      <alignment horizontal="left" vertical="center" wrapText="1" readingOrder="1"/>
    </xf>
    <xf numFmtId="0" fontId="9" fillId="0" borderId="0" xfId="12"/>
    <xf numFmtId="49" fontId="17" fillId="0" borderId="9" xfId="1" applyNumberFormat="1" applyFont="1" applyFill="1" applyBorder="1" applyAlignment="1">
      <alignment horizontal="left" vertical="center" wrapText="1" readingOrder="1"/>
    </xf>
    <xf numFmtId="166" fontId="17" fillId="0" borderId="9" xfId="1" applyNumberFormat="1" applyFont="1" applyFill="1" applyBorder="1" applyAlignment="1">
      <alignment horizontal="right" vertical="center" wrapText="1" readingOrder="1"/>
    </xf>
    <xf numFmtId="0" fontId="17" fillId="0" borderId="9" xfId="1" applyNumberFormat="1" applyFont="1" applyFill="1" applyBorder="1" applyAlignment="1">
      <alignment horizontal="right" vertical="center" wrapText="1" readingOrder="1"/>
    </xf>
    <xf numFmtId="0" fontId="15" fillId="4" borderId="9" xfId="1" applyNumberFormat="1" applyFont="1" applyFill="1" applyBorder="1" applyAlignment="1">
      <alignment horizontal="center" vertical="center" wrapText="1" readingOrder="1"/>
    </xf>
    <xf numFmtId="0" fontId="18" fillId="0" borderId="9" xfId="0" applyFont="1" applyBorder="1" applyAlignment="1">
      <alignment horizontal="center" wrapText="1"/>
    </xf>
    <xf numFmtId="0" fontId="0" fillId="0" borderId="9" xfId="0" applyFont="1" applyBorder="1"/>
    <xf numFmtId="167" fontId="0" fillId="0" borderId="9" xfId="0" applyNumberFormat="1" applyFont="1" applyBorder="1"/>
    <xf numFmtId="0" fontId="0" fillId="0" borderId="9" xfId="0" applyFont="1" applyBorder="1" applyAlignment="1">
      <alignment wrapText="1"/>
    </xf>
    <xf numFmtId="4" fontId="9" fillId="0" borderId="0" xfId="12" applyNumberFormat="1"/>
    <xf numFmtId="0" fontId="7" fillId="0" borderId="0" xfId="22" applyFont="1"/>
    <xf numFmtId="49" fontId="7" fillId="0" borderId="0" xfId="22" applyNumberFormat="1" applyFont="1"/>
    <xf numFmtId="0" fontId="1" fillId="0" borderId="0" xfId="22"/>
    <xf numFmtId="0" fontId="0" fillId="0" borderId="1" xfId="0" applyBorder="1"/>
    <xf numFmtId="0" fontId="4" fillId="0" borderId="1" xfId="0" applyFont="1" applyBorder="1"/>
    <xf numFmtId="49" fontId="0" fillId="0" borderId="1" xfId="21" applyNumberFormat="1" applyFont="1" applyBorder="1" applyAlignment="1">
      <alignment wrapText="1"/>
    </xf>
    <xf numFmtId="0" fontId="19" fillId="0" borderId="9" xfId="1" applyNumberFormat="1" applyFont="1" applyFill="1" applyBorder="1" applyAlignment="1">
      <alignment horizontal="right" vertical="center" wrapText="1" readingOrder="1"/>
    </xf>
    <xf numFmtId="0" fontId="20" fillId="0" borderId="9" xfId="1" applyNumberFormat="1" applyFont="1" applyFill="1" applyBorder="1" applyAlignment="1">
      <alignment horizontal="right" vertical="center" wrapText="1" readingOrder="1"/>
    </xf>
    <xf numFmtId="0" fontId="21" fillId="0" borderId="9" xfId="1" applyNumberFormat="1" applyFont="1" applyFill="1" applyBorder="1" applyAlignment="1">
      <alignment horizontal="right" vertical="center" wrapText="1" readingOrder="1"/>
    </xf>
    <xf numFmtId="0" fontId="22" fillId="0" borderId="9" xfId="1" applyNumberFormat="1" applyFont="1" applyFill="1" applyBorder="1" applyAlignment="1">
      <alignment horizontal="right" vertical="center" wrapText="1" readingOrder="1"/>
    </xf>
    <xf numFmtId="0" fontId="23" fillId="0" borderId="9" xfId="1" applyNumberFormat="1" applyFont="1" applyFill="1" applyBorder="1" applyAlignment="1">
      <alignment horizontal="right" vertical="center" wrapText="1" readingOrder="1"/>
    </xf>
    <xf numFmtId="0" fontId="24" fillId="0" borderId="9" xfId="1" applyNumberFormat="1" applyFont="1" applyFill="1" applyBorder="1" applyAlignment="1">
      <alignment horizontal="right" vertical="center" wrapText="1" readingOrder="1"/>
    </xf>
    <xf numFmtId="168" fontId="0" fillId="0" borderId="9" xfId="0" applyNumberFormat="1" applyFont="1" applyBorder="1"/>
    <xf numFmtId="169" fontId="5" fillId="0" borderId="1" xfId="0" applyNumberFormat="1" applyFont="1" applyBorder="1" applyAlignment="1">
      <alignment wrapText="1"/>
    </xf>
    <xf numFmtId="170" fontId="5" fillId="0" borderId="1" xfId="0" applyNumberFormat="1" applyFont="1" applyBorder="1" applyAlignment="1">
      <alignment wrapText="1"/>
    </xf>
    <xf numFmtId="170" fontId="4" fillId="0" borderId="1" xfId="0" applyNumberFormat="1" applyFont="1" applyBorder="1" applyAlignment="1">
      <alignment wrapText="1"/>
    </xf>
    <xf numFmtId="171" fontId="5" fillId="0" borderId="1" xfId="0" applyNumberFormat="1" applyFont="1" applyBorder="1" applyAlignment="1">
      <alignment wrapText="1"/>
    </xf>
    <xf numFmtId="169" fontId="0" fillId="0" borderId="1" xfId="0" applyNumberFormat="1" applyBorder="1" applyAlignment="1"/>
    <xf numFmtId="169" fontId="0" fillId="0" borderId="1" xfId="0" applyNumberFormat="1" applyBorder="1" applyAlignment="1">
      <alignment wrapText="1"/>
    </xf>
    <xf numFmtId="169" fontId="5" fillId="0" borderId="0" xfId="0" applyNumberFormat="1" applyFont="1" applyAlignment="1">
      <alignment wrapText="1"/>
    </xf>
    <xf numFmtId="171" fontId="4" fillId="0" borderId="1" xfId="0" applyNumberFormat="1" applyFont="1" applyBorder="1" applyAlignment="1">
      <alignment wrapText="1"/>
    </xf>
    <xf numFmtId="170" fontId="0" fillId="0" borderId="1" xfId="0" applyNumberFormat="1" applyFont="1" applyBorder="1" applyAlignment="1">
      <alignment wrapText="1"/>
    </xf>
    <xf numFmtId="171" fontId="9" fillId="0" borderId="0" xfId="12" applyNumberFormat="1"/>
    <xf numFmtId="0" fontId="19" fillId="0" borderId="9" xfId="1" applyNumberFormat="1" applyFont="1" applyFill="1" applyBorder="1" applyAlignment="1">
      <alignment horizontal="left" vertical="center" wrapText="1" readingOrder="1"/>
    </xf>
    <xf numFmtId="0" fontId="20" fillId="0" borderId="9" xfId="1" applyNumberFormat="1" applyFont="1" applyFill="1" applyBorder="1" applyAlignment="1">
      <alignment horizontal="left" vertical="center" wrapText="1" readingOrder="1"/>
    </xf>
    <xf numFmtId="0" fontId="21" fillId="0" borderId="9" xfId="1" applyNumberFormat="1" applyFont="1" applyFill="1" applyBorder="1" applyAlignment="1">
      <alignment horizontal="left" vertical="center" wrapText="1" readingOrder="1"/>
    </xf>
    <xf numFmtId="0" fontId="22" fillId="0" borderId="9" xfId="1" applyNumberFormat="1" applyFont="1" applyFill="1" applyBorder="1" applyAlignment="1">
      <alignment horizontal="left" vertical="center" wrapText="1" readingOrder="1"/>
    </xf>
    <xf numFmtId="0" fontId="23" fillId="0" borderId="9" xfId="1" applyNumberFormat="1" applyFont="1" applyFill="1" applyBorder="1" applyAlignment="1">
      <alignment horizontal="left" vertical="center" wrapText="1" readingOrder="1"/>
    </xf>
    <xf numFmtId="0" fontId="24" fillId="0" borderId="9" xfId="1" applyNumberFormat="1" applyFont="1" applyFill="1" applyBorder="1" applyAlignment="1">
      <alignment horizontal="left" vertical="center" wrapText="1" readingOrder="1"/>
    </xf>
    <xf numFmtId="166" fontId="19" fillId="0" borderId="9" xfId="1" applyNumberFormat="1" applyFont="1" applyFill="1" applyBorder="1" applyAlignment="1">
      <alignment horizontal="right" vertical="center" wrapText="1" readingOrder="1"/>
    </xf>
    <xf numFmtId="166" fontId="20" fillId="0" borderId="9" xfId="1" applyNumberFormat="1" applyFont="1" applyFill="1" applyBorder="1" applyAlignment="1">
      <alignment horizontal="right" vertical="center" wrapText="1" readingOrder="1"/>
    </xf>
    <xf numFmtId="166" fontId="21" fillId="0" borderId="9" xfId="1" applyNumberFormat="1" applyFont="1" applyFill="1" applyBorder="1" applyAlignment="1">
      <alignment horizontal="right" vertical="center" wrapText="1" readingOrder="1"/>
    </xf>
    <xf numFmtId="166" fontId="22" fillId="0" borderId="9" xfId="1" applyNumberFormat="1" applyFont="1" applyFill="1" applyBorder="1" applyAlignment="1">
      <alignment horizontal="right" vertical="center" wrapText="1" readingOrder="1"/>
    </xf>
    <xf numFmtId="166" fontId="23" fillId="0" borderId="9" xfId="1" applyNumberFormat="1" applyFont="1" applyFill="1" applyBorder="1" applyAlignment="1">
      <alignment horizontal="right" vertical="center" wrapText="1" readingOrder="1"/>
    </xf>
    <xf numFmtId="166" fontId="24" fillId="0" borderId="9" xfId="1" applyNumberFormat="1" applyFont="1" applyFill="1" applyBorder="1" applyAlignment="1">
      <alignment horizontal="right" vertical="center" wrapText="1" readingOrder="1"/>
    </xf>
    <xf numFmtId="0" fontId="4" fillId="0" borderId="0" xfId="0" applyFont="1" applyAlignment="1">
      <alignment horizontal="center" vertical="top" wrapText="1"/>
    </xf>
    <xf numFmtId="0" fontId="0" fillId="0" borderId="0" xfId="0" applyAlignment="1">
      <alignment horizontal="right" vertical="top" wrapText="1"/>
    </xf>
    <xf numFmtId="0" fontId="5" fillId="0" borderId="0" xfId="0" applyFont="1" applyAlignment="1">
      <alignment horizontal="right" vertical="top" wrapText="1"/>
    </xf>
    <xf numFmtId="0" fontId="6" fillId="0" borderId="0" xfId="0" applyFont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169" fontId="4" fillId="0" borderId="7" xfId="0" applyNumberFormat="1" applyFont="1" applyBorder="1" applyAlignment="1">
      <alignment horizontal="center" wrapText="1"/>
    </xf>
    <xf numFmtId="169" fontId="4" fillId="0" borderId="8" xfId="0" applyNumberFormat="1" applyFont="1" applyBorder="1" applyAlignment="1">
      <alignment horizontal="center" wrapText="1"/>
    </xf>
    <xf numFmtId="169" fontId="4" fillId="0" borderId="5" xfId="0" applyNumberFormat="1" applyFont="1" applyBorder="1" applyAlignment="1">
      <alignment horizontal="center" wrapText="1"/>
    </xf>
    <xf numFmtId="169" fontId="4" fillId="0" borderId="6" xfId="0" applyNumberFormat="1" applyFont="1" applyBorder="1" applyAlignment="1">
      <alignment horizontal="center" wrapText="1"/>
    </xf>
    <xf numFmtId="0" fontId="6" fillId="0" borderId="0" xfId="22" applyFont="1" applyAlignment="1">
      <alignment horizontal="center" vertical="top" wrapText="1"/>
    </xf>
    <xf numFmtId="0" fontId="4" fillId="0" borderId="10" xfId="22" applyFont="1" applyBorder="1" applyAlignment="1">
      <alignment horizontal="center" wrapText="1"/>
    </xf>
    <xf numFmtId="0" fontId="4" fillId="0" borderId="5" xfId="22" applyFont="1" applyBorder="1" applyAlignment="1">
      <alignment horizontal="center" wrapText="1"/>
    </xf>
    <xf numFmtId="0" fontId="4" fillId="0" borderId="6" xfId="22" applyFont="1" applyBorder="1" applyAlignment="1">
      <alignment horizontal="center" wrapText="1"/>
    </xf>
    <xf numFmtId="0" fontId="1" fillId="0" borderId="10" xfId="22" applyBorder="1" applyAlignment="1">
      <alignment horizontal="left" wrapText="1"/>
    </xf>
    <xf numFmtId="0" fontId="1" fillId="0" borderId="5" xfId="22" applyBorder="1" applyAlignment="1">
      <alignment horizontal="left" wrapText="1"/>
    </xf>
    <xf numFmtId="0" fontId="1" fillId="0" borderId="6" xfId="22" applyBorder="1" applyAlignment="1">
      <alignment horizontal="left" wrapText="1"/>
    </xf>
    <xf numFmtId="0" fontId="0" fillId="0" borderId="10" xfId="22" applyFont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10" fillId="3" borderId="0" xfId="12" applyFont="1" applyFill="1" applyAlignment="1" applyProtection="1">
      <alignment horizontal="left" vertical="top" wrapText="1" readingOrder="1"/>
      <protection locked="0"/>
    </xf>
    <xf numFmtId="0" fontId="9" fillId="0" borderId="0" xfId="12"/>
  </cellXfs>
  <cellStyles count="23">
    <cellStyle name="Normal" xfId="1"/>
    <cellStyle name="Обычный" xfId="0" builtinId="0"/>
    <cellStyle name="Обычный 10" xfId="2"/>
    <cellStyle name="Обычный 11" xfId="3"/>
    <cellStyle name="Обычный 12" xfId="4"/>
    <cellStyle name="Обычный 13" xfId="5"/>
    <cellStyle name="Обычный 14" xfId="22"/>
    <cellStyle name="Обычный 15" xfId="6"/>
    <cellStyle name="Обычный 16" xfId="7"/>
    <cellStyle name="Обычный 17" xfId="8"/>
    <cellStyle name="Обычный 18" xfId="9"/>
    <cellStyle name="Обычный 19" xfId="10"/>
    <cellStyle name="Обычный 2" xfId="11"/>
    <cellStyle name="Обычный 20" xfId="12"/>
    <cellStyle name="Обычный 21" xfId="13"/>
    <cellStyle name="Обычный 3" xfId="14"/>
    <cellStyle name="Обычный 4" xfId="15"/>
    <cellStyle name="Обычный 5" xfId="16"/>
    <cellStyle name="Обычный 6" xfId="17"/>
    <cellStyle name="Обычный 7" xfId="18"/>
    <cellStyle name="Обычный 8" xfId="19"/>
    <cellStyle name="Обычный 9" xfId="20"/>
    <cellStyle name="Обычный_Исп" xfId="2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view3D>
      <c:rAngAx val="1"/>
    </c:view3D>
    <c:plotArea>
      <c:layout>
        <c:manualLayout>
          <c:layoutTarget val="inner"/>
          <c:xMode val="edge"/>
          <c:yMode val="edge"/>
          <c:x val="0.11425668565622862"/>
          <c:y val="8.5282108967148329E-2"/>
          <c:w val="0.78038841918953683"/>
          <c:h val="0.85595846673012255"/>
        </c:manualLayout>
      </c:layout>
      <c:bar3DChart>
        <c:barDir val="col"/>
        <c:grouping val="clustered"/>
        <c:ser>
          <c:idx val="1"/>
          <c:order val="0"/>
          <c:tx>
            <c:v>План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(Исп!$C$7,Исп!$C$46)</c:f>
              <c:numCache>
                <c:formatCode>#,##0.0_ ;[Red]\-#,##0.0\ </c:formatCode>
                <c:ptCount val="2"/>
                <c:pt idx="0">
                  <c:v>2263910.1999999997</c:v>
                </c:pt>
                <c:pt idx="1">
                  <c:v>2330889.8000000003</c:v>
                </c:pt>
              </c:numCache>
            </c:numRef>
          </c:val>
        </c:ser>
        <c:ser>
          <c:idx val="0"/>
          <c:order val="1"/>
          <c:tx>
            <c:v>Факт</c:v>
          </c:tx>
          <c:cat>
            <c:strLit>
              <c:ptCount val="1"/>
              <c:pt idx="0">
                <c:v>Доходы</c:v>
              </c:pt>
            </c:strLit>
          </c:cat>
          <c:val>
            <c:numRef>
              <c:f>(Исп!$D$7,Исп!$D$46)</c:f>
              <c:numCache>
                <c:formatCode>#,##0.0_ ;[Red]\-#,##0.0\ </c:formatCode>
                <c:ptCount val="2"/>
                <c:pt idx="0" formatCode="#,##0.0">
                  <c:v>2250422.2999999998</c:v>
                </c:pt>
                <c:pt idx="1">
                  <c:v>2254610.4000000004</c:v>
                </c:pt>
              </c:numCache>
            </c:numRef>
          </c:val>
        </c:ser>
        <c:shape val="cylinder"/>
        <c:axId val="108791680"/>
        <c:axId val="108793216"/>
        <c:axId val="0"/>
      </c:bar3DChart>
      <c:catAx>
        <c:axId val="108791680"/>
        <c:scaling>
          <c:orientation val="minMax"/>
        </c:scaling>
        <c:axPos val="b"/>
        <c:tickLblPos val="nextTo"/>
        <c:crossAx val="108793216"/>
        <c:crosses val="autoZero"/>
        <c:auto val="1"/>
        <c:lblAlgn val="ctr"/>
        <c:lblOffset val="100"/>
      </c:catAx>
      <c:valAx>
        <c:axId val="108793216"/>
        <c:scaling>
          <c:orientation val="minMax"/>
          <c:min val="0"/>
        </c:scaling>
        <c:axPos val="l"/>
        <c:majorGridlines/>
        <c:numFmt formatCode="#,##0.0_ ;[Red]\-#,##0.0\ " sourceLinked="1"/>
        <c:tickLblPos val="nextTo"/>
        <c:crossAx val="108791680"/>
        <c:crosses val="autoZero"/>
        <c:crossBetween val="between"/>
        <c:majorUnit val="300000"/>
      </c:valAx>
    </c:plotArea>
    <c:legend>
      <c:legendPos val="r"/>
      <c:layout/>
    </c:legend>
    <c:plotVisOnly val="1"/>
  </c:chart>
  <c:printSettings>
    <c:headerFooter/>
    <c:pageMargins b="0.75000000000000233" l="0.70000000000000062" r="0.70000000000000062" t="0.75000000000000233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381000</xdr:colOff>
      <xdr:row>55</xdr:row>
      <xdr:rowOff>66675</xdr:rowOff>
    </xdr:from>
    <xdr:ext cx="184731" cy="248851"/>
    <xdr:sp macro="" textlink="">
      <xdr:nvSpPr>
        <xdr:cNvPr id="6" name="TextBox 5"/>
        <xdr:cNvSpPr txBox="1"/>
      </xdr:nvSpPr>
      <xdr:spPr>
        <a:xfrm>
          <a:off x="10963275" y="17011650"/>
          <a:ext cx="184731" cy="24885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000"/>
        </a:p>
      </xdr:txBody>
    </xdr:sp>
    <xdr:clientData/>
  </xdr:oneCellAnchor>
  <xdr:oneCellAnchor>
    <xdr:from>
      <xdr:col>8</xdr:col>
      <xdr:colOff>285750</xdr:colOff>
      <xdr:row>47</xdr:row>
      <xdr:rowOff>66675</xdr:rowOff>
    </xdr:from>
    <xdr:ext cx="184731" cy="264560"/>
    <xdr:sp macro="" textlink="">
      <xdr:nvSpPr>
        <xdr:cNvPr id="7" name="TextBox 6"/>
        <xdr:cNvSpPr txBox="1"/>
      </xdr:nvSpPr>
      <xdr:spPr>
        <a:xfrm>
          <a:off x="9648825" y="14744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11</xdr:col>
      <xdr:colOff>66675</xdr:colOff>
      <xdr:row>47</xdr:row>
      <xdr:rowOff>19050</xdr:rowOff>
    </xdr:from>
    <xdr:ext cx="184731" cy="264560"/>
    <xdr:sp macro="" textlink="">
      <xdr:nvSpPr>
        <xdr:cNvPr id="8" name="TextBox 7"/>
        <xdr:cNvSpPr txBox="1"/>
      </xdr:nvSpPr>
      <xdr:spPr>
        <a:xfrm>
          <a:off x="11258550" y="14697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ru-RU" sz="1100"/>
        </a:p>
      </xdr:txBody>
    </xdr:sp>
    <xdr:clientData/>
  </xdr:oneCellAnchor>
  <xdr:twoCellAnchor>
    <xdr:from>
      <xdr:col>7</xdr:col>
      <xdr:colOff>219074</xdr:colOff>
      <xdr:row>2</xdr:row>
      <xdr:rowOff>152400</xdr:rowOff>
    </xdr:from>
    <xdr:to>
      <xdr:col>17</xdr:col>
      <xdr:colOff>323849</xdr:colOff>
      <xdr:row>18</xdr:row>
      <xdr:rowOff>381000</xdr:rowOff>
    </xdr:to>
    <xdr:graphicFrame macro="">
      <xdr:nvGraphicFramePr>
        <xdr:cNvPr id="12" name="Диаграмма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285750</xdr:colOff>
      <xdr:row>4</xdr:row>
      <xdr:rowOff>133350</xdr:rowOff>
    </xdr:from>
    <xdr:ext cx="952500" cy="264560"/>
    <xdr:sp macro="" textlink="">
      <xdr:nvSpPr>
        <xdr:cNvPr id="13" name="TextBox 12"/>
        <xdr:cNvSpPr txBox="1"/>
      </xdr:nvSpPr>
      <xdr:spPr>
        <a:xfrm>
          <a:off x="10258425" y="1809750"/>
          <a:ext cx="95250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2 263 910,2</a:t>
          </a:r>
        </a:p>
      </xdr:txBody>
    </xdr:sp>
    <xdr:clientData/>
  </xdr:oneCellAnchor>
  <xdr:oneCellAnchor>
    <xdr:from>
      <xdr:col>9</xdr:col>
      <xdr:colOff>152400</xdr:colOff>
      <xdr:row>2</xdr:row>
      <xdr:rowOff>104775</xdr:rowOff>
    </xdr:from>
    <xdr:ext cx="3876675" cy="264560"/>
    <xdr:sp macro="" textlink="">
      <xdr:nvSpPr>
        <xdr:cNvPr id="14" name="TextBox 13"/>
        <xdr:cNvSpPr txBox="1"/>
      </xdr:nvSpPr>
      <xdr:spPr>
        <a:xfrm>
          <a:off x="11858625" y="1333500"/>
          <a:ext cx="38766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100" b="1"/>
            <a:t>Исполнение районного бюджета  за декабрь 2020 года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0.61945</cdr:x>
      <cdr:y>0.92802</cdr:y>
    </cdr:from>
    <cdr:to>
      <cdr:x>0.73379</cdr:x>
      <cdr:y>0.97943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457574" y="3438526"/>
          <a:ext cx="638175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/>
            <a:t>Расходы</a:t>
          </a:r>
        </a:p>
      </cdr:txBody>
    </cdr:sp>
  </cdr:relSizeAnchor>
  <cdr:relSizeAnchor xmlns:cdr="http://schemas.openxmlformats.org/drawingml/2006/chartDrawing">
    <cdr:from>
      <cdr:x>0.37609</cdr:x>
      <cdr:y>0.10393</cdr:y>
    </cdr:from>
    <cdr:to>
      <cdr:x>0.53991</cdr:x>
      <cdr:y>0.17591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32033" y="416770"/>
          <a:ext cx="1015811" cy="2886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ru-RU" sz="1100" b="1"/>
            <a:t> 2 250 422,3</a:t>
          </a:r>
        </a:p>
      </cdr:txBody>
    </cdr:sp>
  </cdr:relSizeAnchor>
  <cdr:relSizeAnchor xmlns:cdr="http://schemas.openxmlformats.org/drawingml/2006/chartDrawing">
    <cdr:from>
      <cdr:x>0.70507</cdr:x>
      <cdr:y>0.12589</cdr:y>
    </cdr:from>
    <cdr:to>
      <cdr:x>0.84025</cdr:x>
      <cdr:y>0.20903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4371976" y="504825"/>
          <a:ext cx="8382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ru-RU" sz="1100" b="1"/>
        </a:p>
      </cdr:txBody>
    </cdr:sp>
  </cdr:relSizeAnchor>
  <cdr:relSizeAnchor xmlns:cdr="http://schemas.openxmlformats.org/drawingml/2006/chartDrawing">
    <cdr:from>
      <cdr:x>0.57604</cdr:x>
      <cdr:y>0.0855</cdr:y>
    </cdr:from>
    <cdr:to>
      <cdr:x>0.71736</cdr:x>
      <cdr:y>0.14725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3571893" y="342876"/>
          <a:ext cx="876293" cy="247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2 330 889,8</a:t>
          </a:r>
        </a:p>
      </cdr:txBody>
    </cdr:sp>
  </cdr:relSizeAnchor>
  <cdr:relSizeAnchor xmlns:cdr="http://schemas.openxmlformats.org/drawingml/2006/chartDrawing">
    <cdr:from>
      <cdr:x>0.77882</cdr:x>
      <cdr:y>0.1354</cdr:y>
    </cdr:from>
    <cdr:to>
      <cdr:x>0.92013</cdr:x>
      <cdr:y>0.19241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4829265" y="542949"/>
          <a:ext cx="876232" cy="2286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ru-RU" sz="1100" b="1"/>
            <a:t>2 254 610,4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ena1\&#1089;&#1077;&#1090;&#1077;&#1074;&#1072;&#1103;\&#1042;&#1099;&#1087;&#1080;&#1089;&#1082;&#1072;%202010\&#1042;&#1072;&#1083;&#1077;&#1085;&#1090;&#1080;&#1085;&#1072;%20&#1048;&#1074;&#1072;&#1085;&#1086;&#1074;&#1085;&#1072;\&#1040;&#1085;&#1072;&#1083;&#1080;&#1079;%20&#1076;&#1086;&#1093;&#1086;&#1076;&#1086;&#1074;%20&#1085;&#1072;%20&#1076;&#1072;&#1090;&#1091;%20&#1042;&#104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ИспДох"/>
      <sheetName val="Невыясненные"/>
      <sheetName val="спрРайон"/>
      <sheetName val="спрСело"/>
      <sheetName val="РосДох"/>
      <sheetName val="анг"/>
      <sheetName val="арт"/>
      <sheetName val="бел"/>
      <sheetName val="бог"/>
      <sheetName val="гов"/>
      <sheetName val="кра"/>
      <sheetName val="ман"/>
      <sheetName val="нев"/>
      <sheetName val="ниж"/>
      <sheetName val="нов"/>
      <sheetName val="окт"/>
      <sheetName val="оси"/>
      <sheetName val="пин"/>
      <sheetName val="тае"/>
      <sheetName val="так"/>
      <sheetName val="хре"/>
      <sheetName val="чун"/>
      <sheetName val="шив"/>
      <sheetName val="Село"/>
      <sheetName val="Конс"/>
      <sheetName val="Район"/>
      <sheetName val="Настройка"/>
      <sheetName val="Наимен"/>
      <sheetName val="спрМесяцы"/>
    </sheetNames>
    <sheetDataSet>
      <sheetData sheetId="0">
        <row r="1">
          <cell r="F1" t="e">
            <v>#VALUE!</v>
          </cell>
          <cell r="I1">
            <v>0</v>
          </cell>
        </row>
        <row r="2">
          <cell r="F2" t="str">
            <v>18210102021011000110анг12.01и</v>
          </cell>
          <cell r="I2">
            <v>1148.5</v>
          </cell>
        </row>
        <row r="3">
          <cell r="F3" t="str">
            <v>18210601030101000110анг12.01и</v>
          </cell>
          <cell r="I3">
            <v>2997.16</v>
          </cell>
        </row>
        <row r="4">
          <cell r="F4" t="str">
            <v>18210601030102000110анг12.01и</v>
          </cell>
          <cell r="I4">
            <v>0.32</v>
          </cell>
        </row>
        <row r="5">
          <cell r="F5" t="str">
            <v>90111701050100000180анг12.01и</v>
          </cell>
          <cell r="I5">
            <v>20151.78</v>
          </cell>
        </row>
        <row r="6">
          <cell r="F6" t="str">
            <v>18210102021011000110арт12.01и</v>
          </cell>
          <cell r="I6">
            <v>490</v>
          </cell>
        </row>
        <row r="7">
          <cell r="F7" t="str">
            <v>18210102021011000110бел12.01и</v>
          </cell>
          <cell r="I7">
            <v>120</v>
          </cell>
        </row>
        <row r="8">
          <cell r="F8" t="str">
            <v>18210102021011000110бог12.01и</v>
          </cell>
          <cell r="I8">
            <v>20657</v>
          </cell>
        </row>
        <row r="9">
          <cell r="F9" t="str">
            <v>18210601030101000110бог12.01и</v>
          </cell>
          <cell r="I9">
            <v>258997.78</v>
          </cell>
        </row>
        <row r="10">
          <cell r="F10" t="str">
            <v>18210601030102000110бог12.01и</v>
          </cell>
          <cell r="I10">
            <v>196.3</v>
          </cell>
        </row>
        <row r="11">
          <cell r="F11" t="str">
            <v>18210606013101000110бог12.01и</v>
          </cell>
          <cell r="I11">
            <v>88.02</v>
          </cell>
        </row>
        <row r="12">
          <cell r="F12" t="str">
            <v>18210606013102000110бог12.01и</v>
          </cell>
          <cell r="I12">
            <v>0.04</v>
          </cell>
        </row>
        <row r="13">
          <cell r="F13" t="str">
            <v>18210606023101000110бог12.01и</v>
          </cell>
          <cell r="I13">
            <v>4311</v>
          </cell>
        </row>
        <row r="14">
          <cell r="F14" t="str">
            <v>18210606023102000110бог12.01и</v>
          </cell>
          <cell r="I14">
            <v>277.98</v>
          </cell>
        </row>
        <row r="15">
          <cell r="F15" t="str">
            <v>18210904050101000110бог12.01и</v>
          </cell>
          <cell r="I15">
            <v>8</v>
          </cell>
        </row>
        <row r="16">
          <cell r="F16" t="str">
            <v>90411406014100000430бог12.01и</v>
          </cell>
          <cell r="I16">
            <v>1081.95</v>
          </cell>
        </row>
        <row r="17">
          <cell r="F17" t="str">
            <v>90411701050100000180бог12.01и</v>
          </cell>
          <cell r="I17">
            <v>3352.2</v>
          </cell>
        </row>
        <row r="18">
          <cell r="F18" t="str">
            <v>18210102021011000110гов12.01и</v>
          </cell>
          <cell r="I18">
            <v>240</v>
          </cell>
        </row>
        <row r="19">
          <cell r="F19" t="str">
            <v>18210601030101000110гов12.01и</v>
          </cell>
          <cell r="I19">
            <v>113.69</v>
          </cell>
        </row>
        <row r="20">
          <cell r="F20" t="str">
            <v>18210904050102000110гов12.01и</v>
          </cell>
          <cell r="I20">
            <v>203.88</v>
          </cell>
        </row>
        <row r="21">
          <cell r="F21" t="str">
            <v>18210102021011000110кра12.01и</v>
          </cell>
          <cell r="I21">
            <v>1020</v>
          </cell>
        </row>
        <row r="22">
          <cell r="F22" t="str">
            <v>18210601030101000110кра12.01и</v>
          </cell>
          <cell r="I22">
            <v>2512.64</v>
          </cell>
        </row>
        <row r="23">
          <cell r="F23" t="str">
            <v>18210601030102000110кра12.01и</v>
          </cell>
          <cell r="I23">
            <v>4.83</v>
          </cell>
        </row>
        <row r="24">
          <cell r="F24" t="str">
            <v>90611105010100000120кра12.01и</v>
          </cell>
          <cell r="I24">
            <v>25000</v>
          </cell>
        </row>
        <row r="25">
          <cell r="F25" t="str">
            <v>18210102021011000110ман12.01и</v>
          </cell>
          <cell r="I25">
            <v>830</v>
          </cell>
        </row>
        <row r="26">
          <cell r="F26" t="str">
            <v>18210102021011000110нев12.01и</v>
          </cell>
          <cell r="I26">
            <v>530</v>
          </cell>
        </row>
        <row r="27">
          <cell r="F27" t="str">
            <v>18210102021011000110ниж12.01и</v>
          </cell>
          <cell r="I27">
            <v>390</v>
          </cell>
        </row>
        <row r="28">
          <cell r="F28" t="str">
            <v>18210601030101000110ниж12.01и</v>
          </cell>
          <cell r="I28">
            <v>378.13</v>
          </cell>
        </row>
        <row r="29">
          <cell r="F29" t="str">
            <v>18210606013101000110ниж12.01и</v>
          </cell>
          <cell r="I29">
            <v>11.73</v>
          </cell>
        </row>
        <row r="30">
          <cell r="F30" t="str">
            <v>18210102021011000110окт12.01и</v>
          </cell>
          <cell r="I30">
            <v>2366.4</v>
          </cell>
        </row>
        <row r="31">
          <cell r="F31" t="str">
            <v>18210601030101000110окт12.01и</v>
          </cell>
          <cell r="I31">
            <v>1155.95</v>
          </cell>
        </row>
        <row r="32">
          <cell r="F32" t="str">
            <v>18210601030102000110окт12.01и</v>
          </cell>
          <cell r="I32">
            <v>70.900000000000006</v>
          </cell>
        </row>
        <row r="33">
          <cell r="F33" t="str">
            <v>91311701050100000180окт12.01и</v>
          </cell>
          <cell r="I33">
            <v>36929.56</v>
          </cell>
        </row>
        <row r="34">
          <cell r="F34" t="str">
            <v>18210102021011000110оси12.01и</v>
          </cell>
          <cell r="I34">
            <v>7037.7</v>
          </cell>
        </row>
        <row r="35">
          <cell r="F35" t="str">
            <v>18210601030101000110оси12.01и</v>
          </cell>
          <cell r="I35">
            <v>471.17</v>
          </cell>
        </row>
        <row r="36">
          <cell r="F36" t="str">
            <v>18210601030102000110оси12.01и</v>
          </cell>
          <cell r="I36">
            <v>0.6</v>
          </cell>
        </row>
        <row r="37">
          <cell r="F37" t="str">
            <v>18210102021011000110пин12.01и</v>
          </cell>
          <cell r="I37">
            <v>450</v>
          </cell>
        </row>
        <row r="38">
          <cell r="F38" t="str">
            <v>18210102021011000110тае12.01и</v>
          </cell>
          <cell r="I38">
            <v>50147.9</v>
          </cell>
        </row>
        <row r="39">
          <cell r="F39" t="str">
            <v>18210601030101000110тае12.01и</v>
          </cell>
          <cell r="I39">
            <v>1533.25</v>
          </cell>
        </row>
        <row r="40">
          <cell r="F40" t="str">
            <v>18210606013101000110тае12.01и</v>
          </cell>
          <cell r="I40">
            <v>50.82</v>
          </cell>
        </row>
        <row r="41">
          <cell r="F41" t="str">
            <v>18210606013102000110тае12.01и</v>
          </cell>
          <cell r="I41">
            <v>0.43</v>
          </cell>
        </row>
        <row r="42">
          <cell r="F42" t="str">
            <v>18210606023101000110тае12.01и</v>
          </cell>
          <cell r="I42">
            <v>10518</v>
          </cell>
        </row>
        <row r="43">
          <cell r="F43" t="str">
            <v>91411701050100000180тае12.01и</v>
          </cell>
          <cell r="I43">
            <v>617.91999999999996</v>
          </cell>
        </row>
        <row r="44">
          <cell r="F44" t="str">
            <v>18210102021011000110так12.01и</v>
          </cell>
          <cell r="I44">
            <v>210</v>
          </cell>
        </row>
        <row r="45">
          <cell r="F45" t="str">
            <v>18210102021011000110нов12.01и</v>
          </cell>
          <cell r="I45">
            <v>420</v>
          </cell>
        </row>
        <row r="46">
          <cell r="F46" t="str">
            <v>18210102021011000110хре12.01и</v>
          </cell>
          <cell r="I46">
            <v>470</v>
          </cell>
        </row>
        <row r="47">
          <cell r="F47" t="str">
            <v>91611105010100000120хре12.01и</v>
          </cell>
          <cell r="I47">
            <v>30497.200000000001</v>
          </cell>
        </row>
        <row r="48">
          <cell r="F48" t="str">
            <v>18210102021011000110чун12.01и</v>
          </cell>
          <cell r="I48">
            <v>1241.2</v>
          </cell>
        </row>
        <row r="49">
          <cell r="F49" t="str">
            <v>18210601030101000110чун12.01и</v>
          </cell>
          <cell r="I49">
            <v>144.75</v>
          </cell>
        </row>
        <row r="50">
          <cell r="F50" t="str">
            <v>18210601030102000110чун12.01и</v>
          </cell>
          <cell r="I50">
            <v>64.75</v>
          </cell>
        </row>
        <row r="51">
          <cell r="F51" t="str">
            <v>18210606013101000110чун12.01и</v>
          </cell>
          <cell r="I51">
            <v>23.74</v>
          </cell>
        </row>
        <row r="52">
          <cell r="F52" t="str">
            <v>91711701050100000180чун12.01и</v>
          </cell>
          <cell r="I52">
            <v>1068.2</v>
          </cell>
        </row>
        <row r="53">
          <cell r="F53" t="str">
            <v>18210102021011000110шив12.01и</v>
          </cell>
          <cell r="I53">
            <v>310</v>
          </cell>
        </row>
        <row r="54">
          <cell r="F54" t="str">
            <v>91811406014100000430шив12.01и</v>
          </cell>
          <cell r="I54">
            <v>71.58</v>
          </cell>
        </row>
        <row r="55">
          <cell r="F55" t="str">
            <v>18210102021011000110бог13.01и</v>
          </cell>
          <cell r="I55">
            <v>1758.9</v>
          </cell>
        </row>
        <row r="56">
          <cell r="F56" t="str">
            <v>18210102022011000110бог13.01и</v>
          </cell>
          <cell r="I56">
            <v>801.5</v>
          </cell>
        </row>
        <row r="57">
          <cell r="F57" t="str">
            <v>18210601030101000110бог13.01и</v>
          </cell>
          <cell r="I57">
            <v>42532.23</v>
          </cell>
        </row>
        <row r="58">
          <cell r="F58" t="str">
            <v>18210601030102000110бог13.01и</v>
          </cell>
          <cell r="I58">
            <v>143.57</v>
          </cell>
        </row>
        <row r="59">
          <cell r="F59" t="str">
            <v>18210606013101000110бог13.01и</v>
          </cell>
          <cell r="I59">
            <v>307.38</v>
          </cell>
        </row>
        <row r="60">
          <cell r="F60" t="str">
            <v>18210606013102000110бог13.01и</v>
          </cell>
          <cell r="I60">
            <v>0.31</v>
          </cell>
        </row>
        <row r="61">
          <cell r="F61" t="str">
            <v>18210904050102000110бог13.01и</v>
          </cell>
          <cell r="I61">
            <v>0.01</v>
          </cell>
        </row>
        <row r="62">
          <cell r="F62" t="str">
            <v>90411105010100000120бог13.01и</v>
          </cell>
          <cell r="I62">
            <v>101.69</v>
          </cell>
        </row>
        <row r="63">
          <cell r="F63" t="str">
            <v>90411701050100000180бог13.01и</v>
          </cell>
          <cell r="I63">
            <v>2223.11</v>
          </cell>
        </row>
        <row r="64">
          <cell r="F64" t="str">
            <v>18210601030101000110кра13.01и</v>
          </cell>
          <cell r="I64">
            <v>245.79</v>
          </cell>
        </row>
        <row r="65">
          <cell r="F65" t="str">
            <v>18210601030102000110кра13.01и</v>
          </cell>
          <cell r="I65">
            <v>0.96</v>
          </cell>
        </row>
        <row r="66">
          <cell r="F66" t="str">
            <v>90611105010100000120кра13.01и</v>
          </cell>
          <cell r="I66">
            <v>1386.81</v>
          </cell>
        </row>
        <row r="67">
          <cell r="F67" t="str">
            <v>18210102021011000110окт13.01и</v>
          </cell>
          <cell r="I67">
            <v>22981.1</v>
          </cell>
        </row>
        <row r="68">
          <cell r="F68" t="str">
            <v>18210606013101000110окт13.01и</v>
          </cell>
          <cell r="I68">
            <v>11</v>
          </cell>
        </row>
        <row r="69">
          <cell r="F69" t="str">
            <v>18210606013102000110окт13.01и</v>
          </cell>
          <cell r="I69">
            <v>0.48</v>
          </cell>
        </row>
        <row r="70">
          <cell r="F70" t="str">
            <v>91311105010100000120окт13.01и</v>
          </cell>
          <cell r="I70">
            <v>6677.07</v>
          </cell>
        </row>
        <row r="71">
          <cell r="F71" t="str">
            <v>18210601030101000110пин13.01и</v>
          </cell>
          <cell r="I71">
            <v>262.04000000000002</v>
          </cell>
        </row>
        <row r="72">
          <cell r="F72" t="str">
            <v>18210102021011000110тае13.01и</v>
          </cell>
          <cell r="I72">
            <v>5461.5</v>
          </cell>
        </row>
        <row r="73">
          <cell r="F73" t="str">
            <v>18210601030101000110тае13.01и</v>
          </cell>
          <cell r="I73">
            <v>551.9</v>
          </cell>
        </row>
        <row r="74">
          <cell r="F74" t="str">
            <v>18210601030102000110тае13.01и</v>
          </cell>
          <cell r="I74">
            <v>3.67</v>
          </cell>
        </row>
        <row r="75">
          <cell r="F75" t="str">
            <v>18210606013101000110тае13.01и</v>
          </cell>
          <cell r="I75">
            <v>11.28</v>
          </cell>
        </row>
        <row r="76">
          <cell r="F76" t="str">
            <v>18210606023101000110тае13.01и</v>
          </cell>
          <cell r="I76">
            <v>37206</v>
          </cell>
        </row>
        <row r="77">
          <cell r="F77" t="str">
            <v>18210606023102000110тае13.01и</v>
          </cell>
          <cell r="I77">
            <v>2500</v>
          </cell>
        </row>
        <row r="78">
          <cell r="F78" t="str">
            <v>91411105010100000120тае13.01и</v>
          </cell>
          <cell r="I78">
            <v>3399.84</v>
          </cell>
        </row>
        <row r="79">
          <cell r="F79" t="str">
            <v>91411701050100000180тае13.01и</v>
          </cell>
          <cell r="I79">
            <v>700</v>
          </cell>
        </row>
        <row r="80">
          <cell r="F80" t="str">
            <v>18210601030101000110нов13.01и</v>
          </cell>
          <cell r="I80">
            <v>21.73</v>
          </cell>
        </row>
        <row r="81">
          <cell r="F81" t="str">
            <v>18210102021011000110чун13.01и</v>
          </cell>
          <cell r="I81">
            <v>202.8</v>
          </cell>
        </row>
        <row r="82">
          <cell r="F82" t="str">
            <v>18210601030101000110чун13.01и</v>
          </cell>
          <cell r="I82">
            <v>66.05</v>
          </cell>
        </row>
        <row r="83">
          <cell r="F83" t="str">
            <v>18210601030102000110чун13.01и</v>
          </cell>
          <cell r="I83">
            <v>50</v>
          </cell>
        </row>
        <row r="84">
          <cell r="F84" t="str">
            <v>18210102021011000110бел14.01и</v>
          </cell>
          <cell r="I84">
            <v>425.1</v>
          </cell>
        </row>
        <row r="85">
          <cell r="F85" t="str">
            <v>18210102021011000110бог14.01и</v>
          </cell>
          <cell r="I85">
            <v>136552.59</v>
          </cell>
        </row>
        <row r="86">
          <cell r="F86" t="str">
            <v>18210102021012000110бог14.01и</v>
          </cell>
          <cell r="I86">
            <v>20.23</v>
          </cell>
        </row>
        <row r="87">
          <cell r="F87" t="str">
            <v>18210601030101000110бог14.01и</v>
          </cell>
          <cell r="I87">
            <v>873.88</v>
          </cell>
        </row>
        <row r="88">
          <cell r="F88" t="str">
            <v>18210601030102000110бог14.01и</v>
          </cell>
          <cell r="I88">
            <v>28.18</v>
          </cell>
        </row>
        <row r="89">
          <cell r="F89" t="str">
            <v>18210606013101000110бог14.01и</v>
          </cell>
          <cell r="I89">
            <v>2513.84</v>
          </cell>
        </row>
        <row r="90">
          <cell r="F90" t="str">
            <v>18210606013102000110бог14.01и</v>
          </cell>
          <cell r="I90">
            <v>40.119999999999997</v>
          </cell>
        </row>
        <row r="91">
          <cell r="F91" t="str">
            <v>18210102021011000110гов14.01и</v>
          </cell>
          <cell r="I91">
            <v>507.3</v>
          </cell>
        </row>
        <row r="92">
          <cell r="F92" t="str">
            <v>18210601030101000110гов14.01и</v>
          </cell>
          <cell r="I92">
            <v>656.52</v>
          </cell>
        </row>
        <row r="93">
          <cell r="F93" t="str">
            <v>18210601030102000110гов14.01и</v>
          </cell>
          <cell r="I93">
            <v>11.48</v>
          </cell>
        </row>
        <row r="94">
          <cell r="F94" t="str">
            <v>18210102021011000110кра14.01и</v>
          </cell>
          <cell r="I94">
            <v>629.4</v>
          </cell>
        </row>
        <row r="95">
          <cell r="F95" t="str">
            <v>18210606023101000110кра14.01и</v>
          </cell>
          <cell r="I95">
            <v>679</v>
          </cell>
        </row>
        <row r="96">
          <cell r="F96" t="str">
            <v>18210606013101000110нев14.01и</v>
          </cell>
          <cell r="I96">
            <v>23.14</v>
          </cell>
        </row>
        <row r="97">
          <cell r="F97" t="str">
            <v>18210102021011000110ниж14.01и</v>
          </cell>
          <cell r="I97">
            <v>78</v>
          </cell>
        </row>
        <row r="98">
          <cell r="F98" t="str">
            <v>18210601030101000110окт14.01и</v>
          </cell>
          <cell r="I98">
            <v>98.31</v>
          </cell>
        </row>
        <row r="99">
          <cell r="F99" t="str">
            <v>18210601030102000110окт14.01и</v>
          </cell>
          <cell r="I99">
            <v>1.83</v>
          </cell>
        </row>
        <row r="100">
          <cell r="F100" t="str">
            <v>91311701050100000180окт14.01и</v>
          </cell>
          <cell r="I100">
            <v>1600</v>
          </cell>
        </row>
        <row r="101">
          <cell r="F101" t="str">
            <v>18210102021011000110тае14.01и</v>
          </cell>
          <cell r="I101">
            <v>25391.200000000001</v>
          </cell>
        </row>
        <row r="102">
          <cell r="F102" t="str">
            <v>18210601030101000110тае14.01и</v>
          </cell>
          <cell r="I102">
            <v>68799.490000000005</v>
          </cell>
        </row>
        <row r="103">
          <cell r="F103" t="str">
            <v>18210601030102000110тае14.01и</v>
          </cell>
          <cell r="I103">
            <v>144.38</v>
          </cell>
        </row>
        <row r="104">
          <cell r="F104" t="str">
            <v>18210606023101000110тае14.01и</v>
          </cell>
          <cell r="I104">
            <v>450600</v>
          </cell>
        </row>
        <row r="105">
          <cell r="F105" t="str">
            <v>91411701050100000180тае14.01и</v>
          </cell>
          <cell r="I105">
            <v>1562.64</v>
          </cell>
        </row>
        <row r="106">
          <cell r="F106" t="str">
            <v>18210102021011000110нов14.01и</v>
          </cell>
          <cell r="I106">
            <v>273</v>
          </cell>
        </row>
        <row r="107">
          <cell r="F107" t="str">
            <v>18210102021011000110шив14.01и</v>
          </cell>
          <cell r="I107">
            <v>189.8</v>
          </cell>
        </row>
        <row r="108">
          <cell r="F108" t="str">
            <v>18210601030101000110шив14.01и</v>
          </cell>
          <cell r="I108">
            <v>413.36</v>
          </cell>
        </row>
        <row r="109">
          <cell r="F109" t="str">
            <v>18210601030102000110шив14.01и</v>
          </cell>
          <cell r="I109">
            <v>2</v>
          </cell>
        </row>
        <row r="110">
          <cell r="F110" t="str">
            <v>18210606023101000110шив14.01и</v>
          </cell>
          <cell r="I110">
            <v>714</v>
          </cell>
        </row>
        <row r="111">
          <cell r="F111" t="str">
            <v>18210102021011000110анг15.01и</v>
          </cell>
          <cell r="I111">
            <v>3030</v>
          </cell>
        </row>
        <row r="112">
          <cell r="F112" t="str">
            <v>18210601030101000110анг15.01и</v>
          </cell>
          <cell r="I112">
            <v>480.89</v>
          </cell>
        </row>
        <row r="113">
          <cell r="F113" t="str">
            <v>18210601030102000110анг15.01и</v>
          </cell>
          <cell r="I113">
            <v>1.24</v>
          </cell>
        </row>
        <row r="114">
          <cell r="F114" t="str">
            <v>18210102021011000110арт15.01и</v>
          </cell>
          <cell r="I114">
            <v>52</v>
          </cell>
        </row>
        <row r="115">
          <cell r="F115" t="str">
            <v>18210601030101000110арт15.01и</v>
          </cell>
          <cell r="I115">
            <v>1128.9100000000001</v>
          </cell>
        </row>
        <row r="116">
          <cell r="F116" t="str">
            <v>18210102021011000110бог15.01и</v>
          </cell>
          <cell r="I116">
            <v>160526.39999999999</v>
          </cell>
        </row>
        <row r="117">
          <cell r="F117" t="str">
            <v>18210601030101000110бог15.01и</v>
          </cell>
          <cell r="I117">
            <v>1494.6</v>
          </cell>
        </row>
        <row r="118">
          <cell r="F118" t="str">
            <v>18210601030102000110бог15.01и</v>
          </cell>
          <cell r="I118">
            <v>208.1</v>
          </cell>
        </row>
        <row r="119">
          <cell r="F119" t="str">
            <v>18210606013101000110бог15.01и</v>
          </cell>
          <cell r="I119">
            <v>186.29</v>
          </cell>
        </row>
        <row r="120">
          <cell r="F120" t="str">
            <v>18210606013102000110бог15.01и</v>
          </cell>
          <cell r="I120">
            <v>34.33</v>
          </cell>
        </row>
        <row r="121">
          <cell r="F121" t="str">
            <v>90411701050100000180бог15.01и</v>
          </cell>
          <cell r="I121">
            <v>2509.54</v>
          </cell>
        </row>
        <row r="122">
          <cell r="F122" t="str">
            <v>90511701050100000180гов15.01и</v>
          </cell>
          <cell r="I122">
            <v>7609.17</v>
          </cell>
        </row>
        <row r="123">
          <cell r="F123" t="str">
            <v>18210102021011000110кра15.01и</v>
          </cell>
          <cell r="I123">
            <v>527.4</v>
          </cell>
        </row>
        <row r="124">
          <cell r="F124" t="str">
            <v>18210601030101000110кра15.01и</v>
          </cell>
          <cell r="I124">
            <v>1578.71</v>
          </cell>
        </row>
        <row r="125">
          <cell r="F125" t="str">
            <v>90611701050100000180кра15.01и</v>
          </cell>
          <cell r="I125">
            <v>24737.4</v>
          </cell>
        </row>
        <row r="126">
          <cell r="F126" t="str">
            <v>18210102021011000110ман15.01и</v>
          </cell>
          <cell r="I126">
            <v>785</v>
          </cell>
        </row>
        <row r="127">
          <cell r="F127" t="str">
            <v>18210102022011000110ман15.01и</v>
          </cell>
          <cell r="I127">
            <v>81.2</v>
          </cell>
        </row>
        <row r="128">
          <cell r="F128" t="str">
            <v>18210601030101000110ман15.01и</v>
          </cell>
          <cell r="I128">
            <v>339.91</v>
          </cell>
        </row>
        <row r="129">
          <cell r="F129" t="str">
            <v>90711701050100000180ман15.01и</v>
          </cell>
          <cell r="I129">
            <v>7311.64</v>
          </cell>
        </row>
        <row r="130">
          <cell r="F130" t="str">
            <v>18210102021011000110нев15.01и</v>
          </cell>
          <cell r="I130">
            <v>18751.5</v>
          </cell>
        </row>
        <row r="131">
          <cell r="F131" t="str">
            <v>90811701050100000180нев15.01и</v>
          </cell>
          <cell r="I131">
            <v>26208.42</v>
          </cell>
        </row>
        <row r="132">
          <cell r="F132" t="str">
            <v>18210102021011000110ниж15.01и</v>
          </cell>
          <cell r="I132">
            <v>500</v>
          </cell>
        </row>
        <row r="133">
          <cell r="F133" t="str">
            <v>18210102021011000110окт15.01и</v>
          </cell>
          <cell r="I133">
            <v>60742.7</v>
          </cell>
        </row>
        <row r="134">
          <cell r="F134" t="str">
            <v>18210102021011000110оси15.01и</v>
          </cell>
          <cell r="I134">
            <v>201.1</v>
          </cell>
        </row>
        <row r="135">
          <cell r="F135" t="str">
            <v>91111701050100000180оси15.01и</v>
          </cell>
          <cell r="I135">
            <v>30840.17</v>
          </cell>
        </row>
        <row r="136">
          <cell r="F136" t="str">
            <v>18210601030101000110пин15.01и</v>
          </cell>
          <cell r="I136">
            <v>985.45</v>
          </cell>
        </row>
        <row r="137">
          <cell r="F137" t="str">
            <v>18210606013101000110пин15.01и</v>
          </cell>
          <cell r="I137">
            <v>45</v>
          </cell>
        </row>
        <row r="138">
          <cell r="F138" t="str">
            <v>18210102021011000110тае15.01и</v>
          </cell>
          <cell r="I138">
            <v>53003.4</v>
          </cell>
        </row>
        <row r="139">
          <cell r="F139" t="str">
            <v>18210606023101000110тае15.01и</v>
          </cell>
          <cell r="I139">
            <v>64778</v>
          </cell>
        </row>
        <row r="140">
          <cell r="F140" t="str">
            <v>91411701050100000180тае15.01и</v>
          </cell>
          <cell r="I140">
            <v>4586.1099999999997</v>
          </cell>
        </row>
        <row r="141">
          <cell r="F141" t="str">
            <v>18210606023101000110так15.01и</v>
          </cell>
          <cell r="I141">
            <v>1180</v>
          </cell>
        </row>
        <row r="142">
          <cell r="F142" t="str">
            <v>91511701050100000180так15.01и</v>
          </cell>
          <cell r="I142">
            <v>300</v>
          </cell>
        </row>
        <row r="143">
          <cell r="F143" t="str">
            <v>18210102021011000110нов15.01и</v>
          </cell>
          <cell r="I143">
            <v>12020.2</v>
          </cell>
        </row>
        <row r="144">
          <cell r="F144" t="str">
            <v>91011701050100000180нов15.01и</v>
          </cell>
          <cell r="I144">
            <v>2086.56</v>
          </cell>
        </row>
        <row r="145">
          <cell r="F145" t="str">
            <v>91611701050100000180хре15.01и</v>
          </cell>
          <cell r="I145">
            <v>400</v>
          </cell>
        </row>
        <row r="146">
          <cell r="F146" t="str">
            <v>18210102021011000110чун15.01и</v>
          </cell>
          <cell r="I146">
            <v>653.20000000000005</v>
          </cell>
        </row>
        <row r="147">
          <cell r="F147" t="str">
            <v>18210601030101000110чун15.01и</v>
          </cell>
          <cell r="I147">
            <v>582</v>
          </cell>
        </row>
        <row r="148">
          <cell r="F148" t="str">
            <v>18210606023101000110чун15.01и</v>
          </cell>
          <cell r="I148">
            <v>17599</v>
          </cell>
        </row>
        <row r="149">
          <cell r="F149" t="str">
            <v>91711701050100000180чун15.01и</v>
          </cell>
          <cell r="I149">
            <v>3938.5</v>
          </cell>
        </row>
        <row r="150">
          <cell r="F150" t="str">
            <v>18210102021011000110шив15.01и</v>
          </cell>
          <cell r="I150">
            <v>323.7</v>
          </cell>
        </row>
        <row r="151">
          <cell r="F151" t="str">
            <v>18210601030101000110шив15.01и</v>
          </cell>
          <cell r="I151">
            <v>786.25</v>
          </cell>
        </row>
        <row r="152">
          <cell r="F152" t="str">
            <v>91811701050100000180шив15.01и</v>
          </cell>
          <cell r="I152">
            <v>2380.58</v>
          </cell>
        </row>
        <row r="153">
          <cell r="F153" t="str">
            <v>18210102021011000110анг18.01и</v>
          </cell>
          <cell r="I153">
            <v>5868.9</v>
          </cell>
        </row>
        <row r="154">
          <cell r="F154" t="str">
            <v>18210601030101000110анг18.01и</v>
          </cell>
          <cell r="I154">
            <v>127.45</v>
          </cell>
        </row>
        <row r="155">
          <cell r="F155" t="str">
            <v>18210606023101000110анг18.01и</v>
          </cell>
          <cell r="I155">
            <v>0.34</v>
          </cell>
        </row>
        <row r="156">
          <cell r="F156" t="str">
            <v>90111701050100000180анг18.01и</v>
          </cell>
          <cell r="I156">
            <v>20612.7</v>
          </cell>
        </row>
        <row r="157">
          <cell r="F157" t="str">
            <v>18210102021011000110арт18.01и</v>
          </cell>
          <cell r="I157">
            <v>533.79999999999995</v>
          </cell>
        </row>
        <row r="158">
          <cell r="F158" t="str">
            <v>18210102021011000110бел18.01и</v>
          </cell>
          <cell r="I158">
            <v>89</v>
          </cell>
        </row>
        <row r="159">
          <cell r="F159" t="str">
            <v>18210102021011000110бог18.01и</v>
          </cell>
          <cell r="I159">
            <v>142856.79999999999</v>
          </cell>
        </row>
        <row r="160">
          <cell r="F160" t="str">
            <v>18210102021012000110бог18.01и</v>
          </cell>
          <cell r="I160">
            <v>2516.6</v>
          </cell>
        </row>
        <row r="161">
          <cell r="F161" t="str">
            <v>18210102021013000110бог18.01и</v>
          </cell>
          <cell r="I161">
            <v>2492.4</v>
          </cell>
        </row>
        <row r="162">
          <cell r="F162" t="str">
            <v>18210102030011000110бог18.01и</v>
          </cell>
          <cell r="I162">
            <v>76.099999999999994</v>
          </cell>
        </row>
        <row r="163">
          <cell r="F163" t="str">
            <v>18210601030101000110бог18.01и</v>
          </cell>
          <cell r="I163">
            <v>1930.14</v>
          </cell>
        </row>
        <row r="164">
          <cell r="F164" t="str">
            <v>18210601030102000110бог18.01и</v>
          </cell>
          <cell r="I164">
            <v>44.26</v>
          </cell>
        </row>
        <row r="165">
          <cell r="F165" t="str">
            <v>18210606013101000110бог18.01и</v>
          </cell>
          <cell r="I165">
            <v>289.79000000000002</v>
          </cell>
        </row>
        <row r="166">
          <cell r="F166" t="str">
            <v>18210606013102000110бог18.01и</v>
          </cell>
          <cell r="I166">
            <v>14</v>
          </cell>
        </row>
        <row r="167">
          <cell r="F167" t="str">
            <v>90411701050100000180бог18.01и</v>
          </cell>
          <cell r="I167">
            <v>7505.64</v>
          </cell>
        </row>
        <row r="168">
          <cell r="F168" t="str">
            <v>18210102021011000110гов18.01и</v>
          </cell>
          <cell r="I168">
            <v>234.3</v>
          </cell>
        </row>
        <row r="169">
          <cell r="F169" t="str">
            <v>18210102021011000110кра18.01и</v>
          </cell>
          <cell r="I169">
            <v>6618.4</v>
          </cell>
        </row>
        <row r="170">
          <cell r="F170" t="str">
            <v>18210601030101000110кра18.01и</v>
          </cell>
          <cell r="I170">
            <v>232.61</v>
          </cell>
        </row>
        <row r="171">
          <cell r="F171" t="str">
            <v>18210601030102000110кра18.01и</v>
          </cell>
          <cell r="I171">
            <v>5.79</v>
          </cell>
        </row>
        <row r="172">
          <cell r="F172" t="str">
            <v>90611701050100000180кра18.01и</v>
          </cell>
          <cell r="I172">
            <v>436.45</v>
          </cell>
        </row>
        <row r="173">
          <cell r="F173" t="str">
            <v>18210102021011000110ман18.01и</v>
          </cell>
          <cell r="I173">
            <v>3069</v>
          </cell>
        </row>
        <row r="174">
          <cell r="F174" t="str">
            <v>18210606023102000110ман18.01и</v>
          </cell>
          <cell r="I174">
            <v>473</v>
          </cell>
        </row>
        <row r="175">
          <cell r="F175" t="str">
            <v>18210102021011000110нев18.01и</v>
          </cell>
          <cell r="I175">
            <v>3200.5</v>
          </cell>
        </row>
        <row r="176">
          <cell r="F176" t="str">
            <v>90811701050100000180нев18.01и</v>
          </cell>
          <cell r="I176">
            <v>499999.5</v>
          </cell>
        </row>
        <row r="177">
          <cell r="F177" t="str">
            <v>18210102021011000110ниж18.01и</v>
          </cell>
          <cell r="I177">
            <v>318.10000000000002</v>
          </cell>
        </row>
        <row r="178">
          <cell r="F178" t="str">
            <v>18210102021011000110нов18.01и</v>
          </cell>
          <cell r="I178">
            <v>1589.6</v>
          </cell>
        </row>
        <row r="179">
          <cell r="F179" t="str">
            <v>18210102021011000110окт18.01и</v>
          </cell>
          <cell r="I179">
            <v>17101.599999999999</v>
          </cell>
        </row>
        <row r="180">
          <cell r="F180" t="str">
            <v>18210601030101000110окт18.01и</v>
          </cell>
          <cell r="I180">
            <v>280.01</v>
          </cell>
        </row>
        <row r="181">
          <cell r="F181" t="str">
            <v>18210601030102000110окт18.01и</v>
          </cell>
          <cell r="I181">
            <v>3.26</v>
          </cell>
        </row>
        <row r="182">
          <cell r="F182" t="str">
            <v>91311701050100000180окт18.01и</v>
          </cell>
          <cell r="I182">
            <v>6433.75</v>
          </cell>
        </row>
        <row r="183">
          <cell r="F183" t="str">
            <v>18210102021011000110оси18.01и</v>
          </cell>
          <cell r="I183">
            <v>3213.3</v>
          </cell>
        </row>
        <row r="184">
          <cell r="F184" t="str">
            <v>18210601030101000110оси18.01и</v>
          </cell>
          <cell r="I184">
            <v>564.35</v>
          </cell>
        </row>
        <row r="185">
          <cell r="F185" t="str">
            <v>18210601030102000110оси18.01и</v>
          </cell>
          <cell r="I185">
            <v>0.28000000000000003</v>
          </cell>
        </row>
        <row r="186">
          <cell r="F186" t="str">
            <v>18210102021011000110пин18.01и</v>
          </cell>
          <cell r="I186">
            <v>1919.5</v>
          </cell>
        </row>
        <row r="187">
          <cell r="F187" t="str">
            <v>18210601030101000110пин18.01и</v>
          </cell>
          <cell r="I187">
            <v>669.19</v>
          </cell>
        </row>
        <row r="188">
          <cell r="F188" t="str">
            <v>18210102021011000110тае18.01и</v>
          </cell>
          <cell r="I188">
            <v>25283.02</v>
          </cell>
        </row>
        <row r="189">
          <cell r="F189" t="str">
            <v>18210601030101000110тае18.01и</v>
          </cell>
          <cell r="I189">
            <v>5526.02</v>
          </cell>
        </row>
        <row r="190">
          <cell r="F190" t="str">
            <v>18210606023101000110тае18.01и</v>
          </cell>
          <cell r="I190">
            <v>1549.57</v>
          </cell>
        </row>
        <row r="191">
          <cell r="F191" t="str">
            <v>91411701050100000180тае18.01и</v>
          </cell>
          <cell r="I191">
            <v>1327.07</v>
          </cell>
        </row>
        <row r="192">
          <cell r="F192" t="str">
            <v>18210102021011000110так18.01и</v>
          </cell>
          <cell r="I192">
            <v>12</v>
          </cell>
        </row>
        <row r="193">
          <cell r="F193" t="str">
            <v>18210102021011000110хре18.01и</v>
          </cell>
          <cell r="I193">
            <v>3008.5</v>
          </cell>
        </row>
        <row r="194">
          <cell r="F194" t="str">
            <v>18210601030101000110хре18.01и</v>
          </cell>
          <cell r="I194">
            <v>628.4</v>
          </cell>
        </row>
        <row r="195">
          <cell r="F195" t="str">
            <v>18210601030102000110хре18.01и</v>
          </cell>
          <cell r="I195">
            <v>3</v>
          </cell>
        </row>
        <row r="196">
          <cell r="F196" t="str">
            <v>18210102021011000110чун18.01и</v>
          </cell>
          <cell r="I196">
            <v>4577.6000000000004</v>
          </cell>
        </row>
        <row r="197">
          <cell r="F197" t="str">
            <v>18210601030101000110чун18.01и</v>
          </cell>
          <cell r="I197">
            <v>874.37</v>
          </cell>
        </row>
        <row r="198">
          <cell r="F198" t="str">
            <v>18210606013101000110чун18.01и</v>
          </cell>
          <cell r="I198">
            <v>100.34</v>
          </cell>
        </row>
        <row r="199">
          <cell r="F199" t="str">
            <v>18210606013102000110чун18.01и</v>
          </cell>
          <cell r="I199">
            <v>14.36</v>
          </cell>
        </row>
        <row r="200">
          <cell r="F200" t="str">
            <v>18210102021011000110шив18.01и</v>
          </cell>
          <cell r="I200">
            <v>20</v>
          </cell>
        </row>
        <row r="201">
          <cell r="F201" t="str">
            <v>18210601030101000110шив18.01и</v>
          </cell>
          <cell r="I201">
            <v>167.7</v>
          </cell>
        </row>
        <row r="202">
          <cell r="F202" t="str">
            <v>18210606013101000110шив18.01и</v>
          </cell>
          <cell r="I202">
            <v>68.66</v>
          </cell>
        </row>
        <row r="203">
          <cell r="F203" t="str">
            <v>91811701050100000180шив18.01и</v>
          </cell>
          <cell r="I203">
            <v>302458.05</v>
          </cell>
        </row>
        <row r="204">
          <cell r="F204" t="str">
            <v>18210606013101000110анг19.01и</v>
          </cell>
          <cell r="I204">
            <v>28.2</v>
          </cell>
        </row>
        <row r="205">
          <cell r="F205" t="str">
            <v>90111701050100000180анг19.01и</v>
          </cell>
          <cell r="I205">
            <v>104717</v>
          </cell>
        </row>
        <row r="206">
          <cell r="F206" t="str">
            <v>18210102021011000110арт19.01и</v>
          </cell>
          <cell r="I206">
            <v>301.60000000000002</v>
          </cell>
        </row>
        <row r="207">
          <cell r="F207" t="str">
            <v>90211701050100000180арт19.01и</v>
          </cell>
          <cell r="I207">
            <v>120458</v>
          </cell>
        </row>
        <row r="208">
          <cell r="F208" t="str">
            <v>18210102021011000110бел19.01и</v>
          </cell>
          <cell r="I208">
            <v>3380.6</v>
          </cell>
        </row>
        <row r="209">
          <cell r="F209" t="str">
            <v>90311701050100000180бел19.01и</v>
          </cell>
          <cell r="I209">
            <v>154575</v>
          </cell>
        </row>
        <row r="210">
          <cell r="F210" t="str">
            <v>18210102021011000110бог19.01и</v>
          </cell>
          <cell r="I210">
            <v>17340.23</v>
          </cell>
        </row>
        <row r="211">
          <cell r="F211" t="str">
            <v>18210601030101000110бог19.01и</v>
          </cell>
          <cell r="I211">
            <v>2241.79</v>
          </cell>
        </row>
        <row r="212">
          <cell r="F212" t="str">
            <v>18210601030102000110бог19.01и</v>
          </cell>
          <cell r="I212">
            <v>158.33000000000001</v>
          </cell>
        </row>
        <row r="213">
          <cell r="F213" t="str">
            <v>18210606013101000110бог19.01и</v>
          </cell>
          <cell r="I213">
            <v>130.56</v>
          </cell>
        </row>
        <row r="214">
          <cell r="F214" t="str">
            <v>18210606013102000110бог19.01и</v>
          </cell>
          <cell r="I214">
            <v>2</v>
          </cell>
        </row>
        <row r="215">
          <cell r="F215" t="str">
            <v>18210606023101000110бог19.01и</v>
          </cell>
          <cell r="I215">
            <v>6820</v>
          </cell>
        </row>
        <row r="216">
          <cell r="F216" t="str">
            <v>18210606023102000110бог19.01и</v>
          </cell>
          <cell r="I216">
            <v>193.95</v>
          </cell>
        </row>
        <row r="217">
          <cell r="F217" t="str">
            <v>90411701050100000180бог19.01и</v>
          </cell>
          <cell r="I217">
            <v>186420.1</v>
          </cell>
        </row>
        <row r="218">
          <cell r="F218" t="str">
            <v>90511701050100000180гов19.01и</v>
          </cell>
          <cell r="I218">
            <v>181158</v>
          </cell>
        </row>
        <row r="219">
          <cell r="F219" t="str">
            <v>90611701050100000180кра19.01и</v>
          </cell>
          <cell r="I219">
            <v>85101</v>
          </cell>
        </row>
        <row r="220">
          <cell r="F220" t="str">
            <v>18210102021011000110ман19.01и</v>
          </cell>
          <cell r="I220">
            <v>1609.4</v>
          </cell>
        </row>
        <row r="221">
          <cell r="F221" t="str">
            <v>18210601030101000110ман19.01и</v>
          </cell>
          <cell r="I221">
            <v>211.37</v>
          </cell>
        </row>
        <row r="222">
          <cell r="F222" t="str">
            <v>18210601030102000110ман19.01и</v>
          </cell>
          <cell r="I222">
            <v>0.27</v>
          </cell>
        </row>
        <row r="223">
          <cell r="F223" t="str">
            <v>90711701050100000180ман19.01и</v>
          </cell>
          <cell r="I223">
            <v>314731.61</v>
          </cell>
        </row>
        <row r="224">
          <cell r="F224" t="str">
            <v>18210102021011000110нев19.01и</v>
          </cell>
          <cell r="I224">
            <v>96.2</v>
          </cell>
        </row>
        <row r="225">
          <cell r="F225" t="str">
            <v>90811701050100000180нев19.01и</v>
          </cell>
          <cell r="I225">
            <v>416375</v>
          </cell>
        </row>
        <row r="226">
          <cell r="F226" t="str">
            <v>18210102021011000110ниж19.01и</v>
          </cell>
          <cell r="I226">
            <v>4970.6000000000004</v>
          </cell>
        </row>
        <row r="227">
          <cell r="F227" t="str">
            <v>90911701050100000180ниж19.01и</v>
          </cell>
          <cell r="I227">
            <v>160700</v>
          </cell>
        </row>
        <row r="228">
          <cell r="F228" t="str">
            <v>18210102021011000110нов19.01и</v>
          </cell>
          <cell r="I228">
            <v>7101.8</v>
          </cell>
        </row>
        <row r="229">
          <cell r="F229" t="str">
            <v>18210601030101000110нов19.01и</v>
          </cell>
          <cell r="I229">
            <v>133.1</v>
          </cell>
        </row>
        <row r="230">
          <cell r="F230" t="str">
            <v>18210601030102000110нов19.01и</v>
          </cell>
          <cell r="I230">
            <v>228.59</v>
          </cell>
        </row>
        <row r="231">
          <cell r="F231" t="str">
            <v>91011701050100000180нов19.01и</v>
          </cell>
          <cell r="I231">
            <v>286200</v>
          </cell>
        </row>
        <row r="232">
          <cell r="F232" t="str">
            <v>18210102021011000110окт19.01и</v>
          </cell>
          <cell r="I232">
            <v>8347.1</v>
          </cell>
        </row>
        <row r="233">
          <cell r="F233" t="str">
            <v>91311701050100000180окт19.01и</v>
          </cell>
          <cell r="I233">
            <v>102925</v>
          </cell>
        </row>
        <row r="234">
          <cell r="F234" t="str">
            <v>18210102021011000110оси19.01и</v>
          </cell>
          <cell r="I234">
            <v>152.4</v>
          </cell>
        </row>
        <row r="235">
          <cell r="F235" t="str">
            <v>18210601030101000110оси19.01и</v>
          </cell>
          <cell r="I235">
            <v>28.47</v>
          </cell>
        </row>
        <row r="236">
          <cell r="F236" t="str">
            <v>18210601030102000110оси19.01и</v>
          </cell>
          <cell r="I236">
            <v>2</v>
          </cell>
        </row>
        <row r="237">
          <cell r="F237" t="str">
            <v>91111701050100000180оси19.01и</v>
          </cell>
          <cell r="I237">
            <v>72767</v>
          </cell>
        </row>
        <row r="238">
          <cell r="F238" t="str">
            <v>18210102021011000110пин19.01и</v>
          </cell>
          <cell r="I238">
            <v>411.4</v>
          </cell>
        </row>
        <row r="239">
          <cell r="F239" t="str">
            <v>18210601030101000110пин19.01и</v>
          </cell>
          <cell r="I239">
            <v>181.89</v>
          </cell>
        </row>
        <row r="240">
          <cell r="F240" t="str">
            <v>18210601030102000110пин19.01и</v>
          </cell>
          <cell r="I240">
            <v>0.11</v>
          </cell>
        </row>
        <row r="241">
          <cell r="F241" t="str">
            <v>91211701050100000180пин19.01и</v>
          </cell>
          <cell r="I241">
            <v>394200</v>
          </cell>
        </row>
        <row r="242">
          <cell r="F242" t="str">
            <v>18210102021011000110тае19.01и</v>
          </cell>
          <cell r="I242">
            <v>199608.8</v>
          </cell>
        </row>
        <row r="243">
          <cell r="F243" t="str">
            <v>91411701050100000180тае19.01и</v>
          </cell>
          <cell r="I243">
            <v>212878.72</v>
          </cell>
        </row>
        <row r="244">
          <cell r="F244" t="str">
            <v>18210102021011000110так19.01и</v>
          </cell>
          <cell r="I244">
            <v>773.7</v>
          </cell>
        </row>
        <row r="245">
          <cell r="F245" t="str">
            <v>91511701050100000180так19.01и</v>
          </cell>
          <cell r="I245">
            <v>144142</v>
          </cell>
        </row>
        <row r="246">
          <cell r="F246" t="str">
            <v>18210102021011000110хре19.01и</v>
          </cell>
          <cell r="I246">
            <v>6509.2</v>
          </cell>
        </row>
        <row r="247">
          <cell r="F247" t="str">
            <v>91611701050100000180хре19.01и</v>
          </cell>
          <cell r="I247">
            <v>637142</v>
          </cell>
        </row>
        <row r="248">
          <cell r="F248" t="str">
            <v>18210102021011000110чун19.01и</v>
          </cell>
          <cell r="I248">
            <v>830.3</v>
          </cell>
        </row>
        <row r="249">
          <cell r="F249" t="str">
            <v>18210601030101000110чун19.01и</v>
          </cell>
          <cell r="I249">
            <v>1270.52</v>
          </cell>
        </row>
        <row r="250">
          <cell r="F250" t="str">
            <v>18210601030102000110чун19.01и</v>
          </cell>
          <cell r="I250">
            <v>1.36</v>
          </cell>
        </row>
        <row r="251">
          <cell r="F251" t="str">
            <v>91711701050100000180чун19.01и</v>
          </cell>
          <cell r="I251">
            <v>386365.18</v>
          </cell>
        </row>
        <row r="252">
          <cell r="F252" t="str">
            <v>91811701050100000180шив19.01и</v>
          </cell>
          <cell r="I252">
            <v>228691</v>
          </cell>
        </row>
        <row r="253">
          <cell r="F253" t="str">
            <v>07611625030010000140рай12.01и</v>
          </cell>
          <cell r="I253">
            <v>500</v>
          </cell>
        </row>
        <row r="254">
          <cell r="F254" t="str">
            <v>14111628000010000140рай12.01и</v>
          </cell>
          <cell r="I254">
            <v>5000</v>
          </cell>
        </row>
        <row r="255">
          <cell r="F255" t="str">
            <v>18210101012021000110рай12.01и</v>
          </cell>
          <cell r="I255">
            <v>37495</v>
          </cell>
        </row>
        <row r="256">
          <cell r="F256" t="str">
            <v>18210102021011000110рай12.01и</v>
          </cell>
          <cell r="I256">
            <v>271016.90000000002</v>
          </cell>
        </row>
        <row r="257">
          <cell r="F257" t="str">
            <v>18210502000021000110рай12.01и</v>
          </cell>
          <cell r="I257">
            <v>77420.7</v>
          </cell>
        </row>
        <row r="258">
          <cell r="F258" t="str">
            <v>18210606023051000110рай12.01и</v>
          </cell>
          <cell r="I258">
            <v>25.74</v>
          </cell>
        </row>
        <row r="259">
          <cell r="F259" t="str">
            <v>18210606023052000110рай12.01и</v>
          </cell>
          <cell r="I259">
            <v>0.1</v>
          </cell>
        </row>
        <row r="260">
          <cell r="F260" t="str">
            <v>18210803010011000110рай12.01и</v>
          </cell>
          <cell r="I260">
            <v>300</v>
          </cell>
        </row>
        <row r="261">
          <cell r="F261" t="str">
            <v>18811630000010000140рай12.01и</v>
          </cell>
          <cell r="I261">
            <v>4600</v>
          </cell>
        </row>
        <row r="262">
          <cell r="F262" t="str">
            <v>18811690050050000140рай12.01и</v>
          </cell>
          <cell r="I262">
            <v>900</v>
          </cell>
        </row>
        <row r="263">
          <cell r="F263" t="str">
            <v>85411701050050000180рай12.01и</v>
          </cell>
          <cell r="I263">
            <v>402.34</v>
          </cell>
        </row>
        <row r="264">
          <cell r="F264" t="str">
            <v>86311701050050000180рай12.01и</v>
          </cell>
          <cell r="I264">
            <v>14221.31</v>
          </cell>
        </row>
        <row r="265">
          <cell r="F265" t="str">
            <v>90411406014100000430рай12.01и</v>
          </cell>
          <cell r="I265">
            <v>1081.95</v>
          </cell>
        </row>
        <row r="266">
          <cell r="F266" t="str">
            <v>90611105010100000120рай12.01и</v>
          </cell>
          <cell r="I266">
            <v>25000</v>
          </cell>
        </row>
        <row r="267">
          <cell r="F267" t="str">
            <v>91611105010100000120рай12.01и</v>
          </cell>
          <cell r="I267">
            <v>30497.200000000001</v>
          </cell>
        </row>
        <row r="268">
          <cell r="F268" t="str">
            <v>91811406014100000430рай12.01и</v>
          </cell>
          <cell r="I268">
            <v>71.569999999999993</v>
          </cell>
        </row>
        <row r="269">
          <cell r="F269" t="str">
            <v>89011701050050000180рай13.01и</v>
          </cell>
          <cell r="I269">
            <v>50000</v>
          </cell>
        </row>
        <row r="270">
          <cell r="F270" t="str">
            <v>89011701050050000180рай13.01и</v>
          </cell>
          <cell r="I270">
            <v>2028</v>
          </cell>
        </row>
        <row r="271">
          <cell r="F271" t="str">
            <v>06910807140011000110рай13.01и</v>
          </cell>
          <cell r="I271">
            <v>510</v>
          </cell>
        </row>
        <row r="272">
          <cell r="F272" t="str">
            <v>18210101012021000110рай13.01и</v>
          </cell>
          <cell r="I272">
            <v>191</v>
          </cell>
        </row>
        <row r="273">
          <cell r="F273" t="str">
            <v>18210101012022000110рай13.01и</v>
          </cell>
          <cell r="I273">
            <v>1.52</v>
          </cell>
        </row>
        <row r="274">
          <cell r="F274" t="str">
            <v>18210102021011000110рай13.01и</v>
          </cell>
          <cell r="I274">
            <v>91212.9</v>
          </cell>
        </row>
        <row r="275">
          <cell r="F275" t="str">
            <v>18210102022011000110рай13.01и</v>
          </cell>
          <cell r="I275">
            <v>2404.5</v>
          </cell>
        </row>
        <row r="276">
          <cell r="F276" t="str">
            <v>18210502000021000110рай13.01и</v>
          </cell>
          <cell r="I276">
            <v>64965.14</v>
          </cell>
        </row>
        <row r="277">
          <cell r="F277" t="str">
            <v>18210502000022000110рай13.01и</v>
          </cell>
          <cell r="I277">
            <v>3.66</v>
          </cell>
        </row>
        <row r="278">
          <cell r="F278" t="str">
            <v>18210606013051000110рай13.01и</v>
          </cell>
          <cell r="I278">
            <v>33.950000000000003</v>
          </cell>
        </row>
        <row r="279">
          <cell r="F279" t="str">
            <v>18210803010011000110рай13.01и</v>
          </cell>
          <cell r="I279">
            <v>500</v>
          </cell>
        </row>
        <row r="280">
          <cell r="F280" t="str">
            <v>18810807140011000110рай13.01и</v>
          </cell>
          <cell r="I280">
            <v>180</v>
          </cell>
        </row>
        <row r="281">
          <cell r="F281" t="str">
            <v>18811630000010000140рай13.01и</v>
          </cell>
          <cell r="I281">
            <v>5000</v>
          </cell>
        </row>
        <row r="282">
          <cell r="F282" t="str">
            <v>49811201000010000120рай13.01и</v>
          </cell>
          <cell r="I282">
            <v>13857.36</v>
          </cell>
        </row>
        <row r="283">
          <cell r="F283" t="str">
            <v>86311701050050000180рай13.01и</v>
          </cell>
          <cell r="I283">
            <v>3428.64</v>
          </cell>
        </row>
        <row r="284">
          <cell r="F284" t="str">
            <v>90411105010100000120рай13.01и</v>
          </cell>
          <cell r="I284">
            <v>101.7</v>
          </cell>
        </row>
        <row r="285">
          <cell r="F285" t="str">
            <v>90611105010100000120рай13.01и</v>
          </cell>
          <cell r="I285">
            <v>1386.82</v>
          </cell>
        </row>
        <row r="286">
          <cell r="F286" t="str">
            <v>91311105010100000120рай13.01и</v>
          </cell>
          <cell r="I286">
            <v>6677.07</v>
          </cell>
        </row>
        <row r="287">
          <cell r="F287" t="str">
            <v>91411105010100000120рай13.01и</v>
          </cell>
          <cell r="I287">
            <v>3399.84</v>
          </cell>
        </row>
        <row r="288">
          <cell r="F288" t="str">
            <v>89011701050050000180рай14.01и</v>
          </cell>
          <cell r="I288">
            <v>3620.11</v>
          </cell>
        </row>
        <row r="289">
          <cell r="F289" t="str">
            <v>06910807140011000110рай14.01и</v>
          </cell>
          <cell r="I289">
            <v>1900.6</v>
          </cell>
        </row>
        <row r="290">
          <cell r="F290" t="str">
            <v>06911690050050000140рай14.01и</v>
          </cell>
          <cell r="I290">
            <v>100</v>
          </cell>
        </row>
        <row r="291">
          <cell r="F291" t="str">
            <v>07611625030010000140рай14.01и</v>
          </cell>
          <cell r="I291">
            <v>3900</v>
          </cell>
        </row>
        <row r="292">
          <cell r="F292" t="str">
            <v>18210101012021000110рай14.01и</v>
          </cell>
          <cell r="I292">
            <v>73029</v>
          </cell>
        </row>
        <row r="293">
          <cell r="F293" t="str">
            <v>18210101012022000110рай14.01и</v>
          </cell>
          <cell r="I293">
            <v>8620.83</v>
          </cell>
        </row>
        <row r="294">
          <cell r="F294" t="str">
            <v>18210102021011000110рай14.01и</v>
          </cell>
          <cell r="I294">
            <v>492139.17</v>
          </cell>
        </row>
        <row r="295">
          <cell r="F295" t="str">
            <v>18210102021012000110рай14.01и</v>
          </cell>
          <cell r="I295">
            <v>60.69</v>
          </cell>
        </row>
        <row r="296">
          <cell r="F296" t="str">
            <v>18210502000021000110рай14.01и</v>
          </cell>
          <cell r="I296">
            <v>128223</v>
          </cell>
        </row>
        <row r="297">
          <cell r="F297" t="str">
            <v>18210502000022000110рай14.01и</v>
          </cell>
          <cell r="I297">
            <v>89.84</v>
          </cell>
        </row>
        <row r="298">
          <cell r="F298" t="str">
            <v>18210803010011000110рай14.01и</v>
          </cell>
          <cell r="I298">
            <v>600</v>
          </cell>
        </row>
        <row r="299">
          <cell r="F299" t="str">
            <v>18811630000010000140рай14.01и</v>
          </cell>
          <cell r="I299">
            <v>4800</v>
          </cell>
        </row>
        <row r="300">
          <cell r="F300" t="str">
            <v>18811690050050000140рай14.01и</v>
          </cell>
          <cell r="I300">
            <v>200</v>
          </cell>
        </row>
        <row r="301">
          <cell r="F301" t="str">
            <v>19211690050050000140рай14.01и</v>
          </cell>
          <cell r="I301">
            <v>1500</v>
          </cell>
        </row>
        <row r="302">
          <cell r="F302" t="str">
            <v>86311701050050000180рай14.01и</v>
          </cell>
          <cell r="I302">
            <v>3048</v>
          </cell>
        </row>
        <row r="303">
          <cell r="F303" t="str">
            <v>89011701050050000180рай14.01и</v>
          </cell>
          <cell r="I303">
            <v>27288475</v>
          </cell>
        </row>
        <row r="304">
          <cell r="F304" t="str">
            <v>06910807140011000110рай15.01и</v>
          </cell>
          <cell r="I304">
            <v>830</v>
          </cell>
        </row>
        <row r="305">
          <cell r="F305" t="str">
            <v>07611625030010000140рай15.01и</v>
          </cell>
          <cell r="I305">
            <v>409.73</v>
          </cell>
        </row>
        <row r="306">
          <cell r="F306" t="str">
            <v>14111628000010000140рай15.01и</v>
          </cell>
          <cell r="I306">
            <v>4000</v>
          </cell>
        </row>
        <row r="307">
          <cell r="F307" t="str">
            <v>18210102021011000110рай15.01и</v>
          </cell>
          <cell r="I307">
            <v>933349.8</v>
          </cell>
        </row>
        <row r="308">
          <cell r="F308" t="str">
            <v>18210102022011000110рай15.01и</v>
          </cell>
          <cell r="I308">
            <v>243.6</v>
          </cell>
        </row>
        <row r="309">
          <cell r="F309" t="str">
            <v>18210102030011000110рай15.01и</v>
          </cell>
          <cell r="I309">
            <v>21761.200000000001</v>
          </cell>
        </row>
        <row r="310">
          <cell r="F310" t="str">
            <v>18210502000021000110рай15.01и</v>
          </cell>
          <cell r="I310">
            <v>112012.2</v>
          </cell>
        </row>
        <row r="311">
          <cell r="F311" t="str">
            <v>18210803010011000110рай15.01и</v>
          </cell>
          <cell r="I311">
            <v>2015.83</v>
          </cell>
        </row>
        <row r="312">
          <cell r="F312" t="str">
            <v>18810807140011000110рай15.01и</v>
          </cell>
          <cell r="I312">
            <v>7260</v>
          </cell>
        </row>
        <row r="313">
          <cell r="F313" t="str">
            <v>18811630000010000140рай15.01и</v>
          </cell>
          <cell r="I313">
            <v>11700</v>
          </cell>
        </row>
        <row r="314">
          <cell r="F314" t="str">
            <v>18811690050050000140рай15.01и</v>
          </cell>
          <cell r="I314">
            <v>200</v>
          </cell>
        </row>
        <row r="315">
          <cell r="F315" t="str">
            <v>49811201000010000120рай15.01и</v>
          </cell>
          <cell r="I315">
            <v>109.77</v>
          </cell>
        </row>
        <row r="316">
          <cell r="F316" t="str">
            <v>86311701050050000180рай15.01и</v>
          </cell>
          <cell r="I316">
            <v>7543</v>
          </cell>
        </row>
        <row r="317">
          <cell r="F317" t="str">
            <v>89011701050050000180рай15.01и</v>
          </cell>
          <cell r="I317">
            <v>2508644</v>
          </cell>
        </row>
        <row r="318">
          <cell r="F318" t="str">
            <v>06910807140011000110рай18.01и</v>
          </cell>
          <cell r="I318">
            <v>60</v>
          </cell>
        </row>
        <row r="319">
          <cell r="F319" t="str">
            <v>07611625030010000140рай18.01и</v>
          </cell>
          <cell r="I319">
            <v>500</v>
          </cell>
        </row>
        <row r="320">
          <cell r="F320" t="str">
            <v>14111628000010000140рай18.01и</v>
          </cell>
          <cell r="I320">
            <v>12000</v>
          </cell>
        </row>
        <row r="321">
          <cell r="F321" t="str">
            <v>18210101012021000110рай18.01и</v>
          </cell>
          <cell r="I321">
            <v>21219.81</v>
          </cell>
        </row>
        <row r="322">
          <cell r="F322" t="str">
            <v>18210102021011000110рай18.01и</v>
          </cell>
          <cell r="I322">
            <v>676793.38</v>
          </cell>
        </row>
        <row r="323">
          <cell r="F323" t="str">
            <v>18210102021012000110рай18.01и</v>
          </cell>
          <cell r="I323">
            <v>7549.8</v>
          </cell>
        </row>
        <row r="324">
          <cell r="F324" t="str">
            <v>18210102021013000110рай18.01и</v>
          </cell>
          <cell r="I324">
            <v>7477.2</v>
          </cell>
        </row>
        <row r="325">
          <cell r="F325" t="str">
            <v>18210102030011000110рай18.01и</v>
          </cell>
          <cell r="I325">
            <v>228.3</v>
          </cell>
        </row>
        <row r="326">
          <cell r="F326" t="str">
            <v>18210502000021000110рай18.01и</v>
          </cell>
          <cell r="I326">
            <v>194230.57</v>
          </cell>
        </row>
        <row r="327">
          <cell r="F327" t="str">
            <v>18210502000022000110рай18.01и</v>
          </cell>
          <cell r="I327">
            <v>3171.87</v>
          </cell>
        </row>
        <row r="328">
          <cell r="F328" t="str">
            <v>18210502000023000110рай18.01и</v>
          </cell>
          <cell r="I328">
            <v>961.43</v>
          </cell>
        </row>
        <row r="329">
          <cell r="F329" t="str">
            <v>18210803010011000110рай18.01и</v>
          </cell>
          <cell r="I329">
            <v>19664.240000000002</v>
          </cell>
        </row>
        <row r="330">
          <cell r="F330" t="str">
            <v>18811630000010000140рай18.01и</v>
          </cell>
          <cell r="I330">
            <v>900</v>
          </cell>
        </row>
        <row r="331">
          <cell r="F331" t="str">
            <v>18811690050050000140рай18.01и</v>
          </cell>
          <cell r="I331">
            <v>3300</v>
          </cell>
        </row>
        <row r="332">
          <cell r="F332" t="str">
            <v>19211690050050000140рай18.01и</v>
          </cell>
          <cell r="I332">
            <v>21500</v>
          </cell>
        </row>
        <row r="333">
          <cell r="F333" t="str">
            <v>49811201000010000120рай18.01и</v>
          </cell>
          <cell r="I333">
            <v>8212.65</v>
          </cell>
        </row>
        <row r="334">
          <cell r="F334" t="str">
            <v>86311701050050000180рай18.01и</v>
          </cell>
          <cell r="I334">
            <v>2823.95</v>
          </cell>
        </row>
        <row r="335">
          <cell r="F335" t="str">
            <v>89011701050050000180рай18.01и</v>
          </cell>
          <cell r="I335">
            <v>2364002.2999999998</v>
          </cell>
        </row>
        <row r="336">
          <cell r="F336" t="str">
            <v>06910807140011000110рай19.01и</v>
          </cell>
          <cell r="I336">
            <v>640</v>
          </cell>
        </row>
        <row r="337">
          <cell r="F337" t="str">
            <v>07611625030010000140рай19.01и</v>
          </cell>
          <cell r="I337">
            <v>1000</v>
          </cell>
        </row>
        <row r="338">
          <cell r="F338" t="str">
            <v>08111625030010000140рай19.01и</v>
          </cell>
          <cell r="I338">
            <v>1500</v>
          </cell>
        </row>
        <row r="339">
          <cell r="F339" t="str">
            <v>18210101012021000110рай19.01и</v>
          </cell>
          <cell r="I339">
            <v>1831.2</v>
          </cell>
        </row>
        <row r="340">
          <cell r="F340" t="str">
            <v>18210101012022000110рай19.01и</v>
          </cell>
          <cell r="I340">
            <v>66.94</v>
          </cell>
        </row>
        <row r="341">
          <cell r="F341" t="str">
            <v>18210102021011000110рай19.01и</v>
          </cell>
          <cell r="I341">
            <v>911492</v>
          </cell>
        </row>
        <row r="342">
          <cell r="F342" t="str">
            <v>18210502000021000110рай19.01и</v>
          </cell>
          <cell r="I342">
            <v>125490.6</v>
          </cell>
        </row>
        <row r="343">
          <cell r="F343" t="str">
            <v>18210502000022000110рай19.01и</v>
          </cell>
          <cell r="I343">
            <v>165.67</v>
          </cell>
        </row>
        <row r="344">
          <cell r="F344" t="str">
            <v>18210502000023000110рай19.01и</v>
          </cell>
          <cell r="I344">
            <v>202.28</v>
          </cell>
        </row>
        <row r="345">
          <cell r="F345" t="str">
            <v>18210606013051000110рай19.01и</v>
          </cell>
          <cell r="I345">
            <v>11.28</v>
          </cell>
        </row>
        <row r="346">
          <cell r="F346" t="str">
            <v>18210606013052000110рай19.01и</v>
          </cell>
          <cell r="I346">
            <v>0.04</v>
          </cell>
        </row>
        <row r="347">
          <cell r="F347" t="str">
            <v>18210803010011000110рай19.01и</v>
          </cell>
          <cell r="I347">
            <v>1300</v>
          </cell>
        </row>
        <row r="348">
          <cell r="F348" t="str">
            <v>18810807140011000110рай19.01и</v>
          </cell>
          <cell r="I348">
            <v>60</v>
          </cell>
        </row>
        <row r="349">
          <cell r="F349" t="str">
            <v>18811630000010000140рай19.01и</v>
          </cell>
          <cell r="I349">
            <v>1600</v>
          </cell>
        </row>
        <row r="350">
          <cell r="F350" t="str">
            <v>18811690050050000140рай19.01и</v>
          </cell>
          <cell r="I350">
            <v>700</v>
          </cell>
        </row>
        <row r="351">
          <cell r="F351" t="str">
            <v>19211690050050000140рай19.01и</v>
          </cell>
          <cell r="I351">
            <v>3500</v>
          </cell>
        </row>
        <row r="352">
          <cell r="F352" t="str">
            <v>49811201000010000120рай19.01и</v>
          </cell>
          <cell r="I352">
            <v>1604.38</v>
          </cell>
        </row>
        <row r="353">
          <cell r="F353" t="str">
            <v>86311701050050000180рай19.01и</v>
          </cell>
          <cell r="I353">
            <v>4811.4799999999996</v>
          </cell>
        </row>
        <row r="354">
          <cell r="F354" t="str">
            <v>89011701050050000180рай19.01и</v>
          </cell>
          <cell r="I354">
            <v>10000000</v>
          </cell>
        </row>
        <row r="355">
          <cell r="F355" t="str">
            <v>18210102021011000110бог20.01и</v>
          </cell>
          <cell r="I355">
            <v>33407.800000000003</v>
          </cell>
        </row>
        <row r="356">
          <cell r="F356" t="str">
            <v>18210102040011000110бог20.01и</v>
          </cell>
          <cell r="I356">
            <v>1525</v>
          </cell>
        </row>
        <row r="357">
          <cell r="F357" t="str">
            <v>18210601030101000110бог20.01и</v>
          </cell>
          <cell r="I357">
            <v>15108.08</v>
          </cell>
        </row>
        <row r="358">
          <cell r="F358" t="str">
            <v>18210601030102000110бог20.01и</v>
          </cell>
          <cell r="I358">
            <v>70.08</v>
          </cell>
        </row>
        <row r="359">
          <cell r="F359" t="str">
            <v>18210606013101000110бог20.01и</v>
          </cell>
          <cell r="I359">
            <v>17.03</v>
          </cell>
        </row>
        <row r="360">
          <cell r="F360" t="str">
            <v>18210606023101000110бог20.01и</v>
          </cell>
          <cell r="I360">
            <v>7928</v>
          </cell>
        </row>
        <row r="361">
          <cell r="F361" t="str">
            <v>90411701050100000180бог20.01и</v>
          </cell>
          <cell r="I361">
            <v>2334.7399999999998</v>
          </cell>
        </row>
        <row r="362">
          <cell r="F362" t="str">
            <v>18210601030101000110гов20.01и</v>
          </cell>
          <cell r="I362">
            <v>562.91</v>
          </cell>
        </row>
        <row r="363">
          <cell r="F363" t="str">
            <v>18210606013101000110гов20.01и</v>
          </cell>
          <cell r="I363">
            <v>16.45</v>
          </cell>
        </row>
        <row r="364">
          <cell r="F364" t="str">
            <v>18210102021011000110кра20.01и</v>
          </cell>
          <cell r="I364">
            <v>9200</v>
          </cell>
        </row>
        <row r="365">
          <cell r="F365" t="str">
            <v>90611701050100000180кра20.01и</v>
          </cell>
          <cell r="I365">
            <v>752.09</v>
          </cell>
        </row>
        <row r="366">
          <cell r="F366" t="str">
            <v>18210102021011000110ман20.01и</v>
          </cell>
          <cell r="I366">
            <v>31855.3</v>
          </cell>
        </row>
        <row r="367">
          <cell r="F367" t="str">
            <v>90711701050100000180ман20.01и</v>
          </cell>
          <cell r="I367">
            <v>13327.63</v>
          </cell>
        </row>
        <row r="368">
          <cell r="F368" t="str">
            <v>90911701050100000180ниж20.01и</v>
          </cell>
          <cell r="I368">
            <v>5067.72</v>
          </cell>
        </row>
        <row r="369">
          <cell r="F369" t="str">
            <v>18210102021011000110нов20.01и</v>
          </cell>
          <cell r="I369">
            <v>915</v>
          </cell>
        </row>
        <row r="370">
          <cell r="F370" t="str">
            <v>18210102030011000110нов20.01и</v>
          </cell>
          <cell r="I370">
            <v>195</v>
          </cell>
        </row>
        <row r="371">
          <cell r="F371" t="str">
            <v>18210102021011000110окт20.01и</v>
          </cell>
          <cell r="I371">
            <v>390</v>
          </cell>
        </row>
        <row r="372">
          <cell r="F372" t="str">
            <v>91311701050100000180окт20.01и</v>
          </cell>
          <cell r="I372">
            <v>8957.91</v>
          </cell>
        </row>
        <row r="373">
          <cell r="F373" t="str">
            <v>18210102021011000110пин20.01и</v>
          </cell>
          <cell r="I373">
            <v>2550</v>
          </cell>
        </row>
        <row r="374">
          <cell r="F374" t="str">
            <v>18210601030101000110пин20.01и</v>
          </cell>
          <cell r="I374">
            <v>1088.5</v>
          </cell>
        </row>
        <row r="375">
          <cell r="F375" t="str">
            <v>91211701050100000180пин20.01и</v>
          </cell>
          <cell r="I375">
            <v>16309.26</v>
          </cell>
        </row>
        <row r="376">
          <cell r="F376" t="str">
            <v>18210102021011000110тае20.01и</v>
          </cell>
          <cell r="I376">
            <v>1208</v>
          </cell>
        </row>
        <row r="377">
          <cell r="F377" t="str">
            <v>18210102030011000110тае20.01и</v>
          </cell>
          <cell r="I377">
            <v>2269.8000000000002</v>
          </cell>
        </row>
        <row r="378">
          <cell r="F378" t="str">
            <v>91411701050100000180тае20.01и</v>
          </cell>
          <cell r="I378">
            <v>44843.74</v>
          </cell>
        </row>
        <row r="379">
          <cell r="F379" t="str">
            <v>91511701050100000180так20.01и</v>
          </cell>
          <cell r="I379">
            <v>12660</v>
          </cell>
        </row>
        <row r="380">
          <cell r="F380" t="str">
            <v>18210102021011000110хре20.01и</v>
          </cell>
          <cell r="I380">
            <v>495.4</v>
          </cell>
        </row>
        <row r="381">
          <cell r="F381" t="str">
            <v>91711701050100000180чун20.01и</v>
          </cell>
          <cell r="I381">
            <v>3240.78</v>
          </cell>
        </row>
        <row r="382">
          <cell r="F382" t="str">
            <v>84811701050050000180рай20.01и</v>
          </cell>
          <cell r="I382">
            <v>500</v>
          </cell>
        </row>
        <row r="383">
          <cell r="F383" t="str">
            <v>06910807140011000110рай20.01и</v>
          </cell>
          <cell r="I383">
            <v>210</v>
          </cell>
        </row>
        <row r="384">
          <cell r="F384" t="str">
            <v>18210101012021000110рай20.01и</v>
          </cell>
          <cell r="I384">
            <v>13179.4</v>
          </cell>
        </row>
        <row r="385">
          <cell r="F385" t="str">
            <v>18210101012022000110рай20.01и</v>
          </cell>
          <cell r="I385">
            <v>767.2</v>
          </cell>
        </row>
        <row r="386">
          <cell r="F386" t="str">
            <v>18210101012023000110рай20.01и</v>
          </cell>
          <cell r="I386">
            <v>124.51</v>
          </cell>
        </row>
        <row r="387">
          <cell r="F387" t="str">
            <v>18210102021011000110рай20.01и</v>
          </cell>
          <cell r="I387">
            <v>747664.5</v>
          </cell>
        </row>
        <row r="388">
          <cell r="F388" t="str">
            <v>18210102021012000110рай20.01и</v>
          </cell>
          <cell r="I388">
            <v>592.20000000000005</v>
          </cell>
        </row>
        <row r="389">
          <cell r="F389" t="str">
            <v>18210102030011000110рай20.01и</v>
          </cell>
          <cell r="I389">
            <v>7394.4</v>
          </cell>
        </row>
        <row r="390">
          <cell r="F390" t="str">
            <v>18210102040011000110рай20.01и</v>
          </cell>
          <cell r="I390">
            <v>4575</v>
          </cell>
        </row>
        <row r="391">
          <cell r="F391" t="str">
            <v>18210502000021000110рай20.01и</v>
          </cell>
          <cell r="I391">
            <v>269742.96000000002</v>
          </cell>
        </row>
        <row r="392">
          <cell r="F392" t="str">
            <v>18210502000023000110рай20.01и</v>
          </cell>
          <cell r="I392">
            <v>95.99</v>
          </cell>
        </row>
        <row r="393">
          <cell r="F393" t="str">
            <v>18210803010011000110рай20.01и</v>
          </cell>
          <cell r="I393">
            <v>4403.49</v>
          </cell>
        </row>
        <row r="394">
          <cell r="F394" t="str">
            <v>18810807140011000110рай20.01и</v>
          </cell>
          <cell r="I394">
            <v>30</v>
          </cell>
        </row>
        <row r="395">
          <cell r="F395" t="str">
            <v>18811630000010000140рай20.01и</v>
          </cell>
          <cell r="I395">
            <v>7956</v>
          </cell>
        </row>
        <row r="396">
          <cell r="F396" t="str">
            <v>18811690050050000140рай20.01и</v>
          </cell>
          <cell r="I396">
            <v>2100</v>
          </cell>
        </row>
        <row r="397">
          <cell r="F397" t="str">
            <v>49811201000010000120рай20.01и</v>
          </cell>
          <cell r="I397">
            <v>20411.740000000002</v>
          </cell>
        </row>
        <row r="398">
          <cell r="F398" t="str">
            <v>85411701050050000180рай20.01и</v>
          </cell>
          <cell r="I398">
            <v>1020</v>
          </cell>
        </row>
        <row r="399">
          <cell r="F399" t="str">
            <v>86311701050050000180рай20.01и</v>
          </cell>
          <cell r="I399">
            <v>2793.94</v>
          </cell>
        </row>
        <row r="400">
          <cell r="F400" t="str">
            <v>89020203022056001151рай20.01и</v>
          </cell>
          <cell r="I400">
            <v>4278150</v>
          </cell>
        </row>
        <row r="401">
          <cell r="F401" t="str">
            <v>89020203022056002151рай20.01и</v>
          </cell>
          <cell r="I401">
            <v>75725</v>
          </cell>
        </row>
        <row r="402">
          <cell r="F402" t="str">
            <v>89020203024050401151рай20.01и</v>
          </cell>
          <cell r="I402">
            <v>4355792</v>
          </cell>
        </row>
        <row r="403">
          <cell r="F403" t="str">
            <v>89020203024050402151рай20.01и</v>
          </cell>
          <cell r="I403">
            <v>77100</v>
          </cell>
        </row>
        <row r="404">
          <cell r="F404" t="str">
            <v>89020203024050601151рай20.01и</v>
          </cell>
          <cell r="I404">
            <v>21283</v>
          </cell>
        </row>
        <row r="405">
          <cell r="F405" t="str">
            <v>89020203024050602151рай20.01и</v>
          </cell>
          <cell r="I405">
            <v>375</v>
          </cell>
        </row>
        <row r="406">
          <cell r="F406" t="str">
            <v>89020203024053401151рай20.01и</v>
          </cell>
          <cell r="I406">
            <v>20000</v>
          </cell>
        </row>
        <row r="407">
          <cell r="F407" t="str">
            <v>18210102021011000110анг21.01и</v>
          </cell>
          <cell r="I407">
            <v>327</v>
          </cell>
        </row>
        <row r="408">
          <cell r="F408" t="str">
            <v>18210606023101000110анг21.01и</v>
          </cell>
          <cell r="I408">
            <v>4839.66</v>
          </cell>
        </row>
        <row r="409">
          <cell r="F409" t="str">
            <v>90211701050100000180арт21.01и</v>
          </cell>
          <cell r="I409">
            <v>500</v>
          </cell>
        </row>
        <row r="410">
          <cell r="F410" t="str">
            <v>18210102021011000110бел21.01и</v>
          </cell>
          <cell r="I410">
            <v>3.3</v>
          </cell>
        </row>
        <row r="411">
          <cell r="F411" t="str">
            <v>18210102021011000110бог21.01и</v>
          </cell>
          <cell r="I411">
            <v>157117.9</v>
          </cell>
        </row>
        <row r="412">
          <cell r="F412" t="str">
            <v>18210102021012000110бог21.01и</v>
          </cell>
          <cell r="I412">
            <v>7.0000000000000007E-2</v>
          </cell>
        </row>
        <row r="413">
          <cell r="F413" t="str">
            <v>18210601030101000110бог21.01и</v>
          </cell>
          <cell r="I413">
            <v>356.24</v>
          </cell>
        </row>
        <row r="414">
          <cell r="F414" t="str">
            <v>18210601030102000110бог21.01и</v>
          </cell>
          <cell r="I414">
            <v>48.47</v>
          </cell>
        </row>
        <row r="415">
          <cell r="F415" t="str">
            <v>18210606013101000110бог21.01и</v>
          </cell>
          <cell r="I415">
            <v>891.13</v>
          </cell>
        </row>
        <row r="416">
          <cell r="F416" t="str">
            <v>18210606023101000110бог21.01и</v>
          </cell>
          <cell r="I416">
            <v>10528</v>
          </cell>
        </row>
        <row r="417">
          <cell r="F417" t="str">
            <v>90411701050100000180бог21.01и</v>
          </cell>
          <cell r="I417">
            <v>4149.09</v>
          </cell>
        </row>
        <row r="418">
          <cell r="F418" t="str">
            <v>18210102021011000110гов21.01и</v>
          </cell>
          <cell r="I418">
            <v>24.4</v>
          </cell>
        </row>
        <row r="419">
          <cell r="F419" t="str">
            <v>90511701050100000180гов21.01и</v>
          </cell>
          <cell r="I419">
            <v>3513.91</v>
          </cell>
        </row>
        <row r="420">
          <cell r="F420" t="str">
            <v>18210102021011000110кра21.01и</v>
          </cell>
          <cell r="I420">
            <v>460.1</v>
          </cell>
        </row>
        <row r="421">
          <cell r="F421" t="str">
            <v>18210601030101000110кра21.01и</v>
          </cell>
          <cell r="I421">
            <v>537.21</v>
          </cell>
        </row>
        <row r="422">
          <cell r="F422" t="str">
            <v>90611701050100000180кра21.01и</v>
          </cell>
          <cell r="I422">
            <v>13317.85</v>
          </cell>
        </row>
        <row r="423">
          <cell r="F423" t="str">
            <v>18210102021011000110ман21.01и</v>
          </cell>
          <cell r="I423">
            <v>399.7</v>
          </cell>
        </row>
        <row r="424">
          <cell r="F424" t="str">
            <v>18210601030101000110ман21.01и</v>
          </cell>
          <cell r="I424">
            <v>5147.17</v>
          </cell>
        </row>
        <row r="425">
          <cell r="F425" t="str">
            <v>18210606023101000110ман21.01и</v>
          </cell>
          <cell r="I425">
            <v>390</v>
          </cell>
        </row>
        <row r="426">
          <cell r="F426" t="str">
            <v>90711701050100000180ман21.01и</v>
          </cell>
          <cell r="I426">
            <v>4440.66</v>
          </cell>
        </row>
        <row r="427">
          <cell r="F427" t="str">
            <v>18210102021011000110нев21.01и</v>
          </cell>
          <cell r="I427">
            <v>2795.1</v>
          </cell>
        </row>
        <row r="428">
          <cell r="F428" t="str">
            <v>90811701050100000180нев21.01и</v>
          </cell>
          <cell r="I428">
            <v>600</v>
          </cell>
        </row>
        <row r="429">
          <cell r="F429" t="str">
            <v>18210102021011000110ниж21.01и</v>
          </cell>
          <cell r="I429">
            <v>18.8</v>
          </cell>
        </row>
        <row r="430">
          <cell r="F430" t="str">
            <v>90911701050100000180ниж21.01и</v>
          </cell>
          <cell r="I430">
            <v>400</v>
          </cell>
        </row>
        <row r="431">
          <cell r="F431" t="str">
            <v>18210606013101000110окт21.01и</v>
          </cell>
          <cell r="I431">
            <v>5</v>
          </cell>
        </row>
        <row r="432">
          <cell r="F432" t="str">
            <v>91311701050100000180окт21.01и</v>
          </cell>
          <cell r="I432">
            <v>4000</v>
          </cell>
        </row>
        <row r="433">
          <cell r="F433" t="str">
            <v>18210102021011000110оси21.01и</v>
          </cell>
          <cell r="I433">
            <v>264.7</v>
          </cell>
        </row>
        <row r="434">
          <cell r="F434" t="str">
            <v>91111701050100000180оси21.01и</v>
          </cell>
          <cell r="I434">
            <v>14974.67</v>
          </cell>
        </row>
        <row r="435">
          <cell r="F435" t="str">
            <v>18210102021011000110пин21.01и</v>
          </cell>
          <cell r="I435">
            <v>250.6</v>
          </cell>
        </row>
        <row r="436">
          <cell r="F436" t="str">
            <v>18210601030101000110пин21.01и</v>
          </cell>
          <cell r="I436">
            <v>1952.58</v>
          </cell>
        </row>
        <row r="437">
          <cell r="F437" t="str">
            <v>18210601030102000110пин21.01и</v>
          </cell>
          <cell r="I437">
            <v>0.98</v>
          </cell>
        </row>
        <row r="438">
          <cell r="F438" t="str">
            <v>18210102021011000110тае21.01и</v>
          </cell>
          <cell r="I438">
            <v>3869.9</v>
          </cell>
        </row>
        <row r="439">
          <cell r="F439" t="str">
            <v>18210102021012000110тае21.01и</v>
          </cell>
          <cell r="I439">
            <v>507.21</v>
          </cell>
        </row>
        <row r="440">
          <cell r="F440" t="str">
            <v>18210102030011000110тае21.01и</v>
          </cell>
          <cell r="I440">
            <v>273</v>
          </cell>
        </row>
        <row r="441">
          <cell r="F441" t="str">
            <v>18210601030101000110тае21.01и</v>
          </cell>
          <cell r="I441">
            <v>105.34</v>
          </cell>
        </row>
        <row r="442">
          <cell r="F442" t="str">
            <v>18210601030102000110тае21.01и</v>
          </cell>
          <cell r="I442">
            <v>5</v>
          </cell>
        </row>
        <row r="443">
          <cell r="F443" t="str">
            <v>18210606023101000110тае21.01и</v>
          </cell>
          <cell r="I443">
            <v>132747</v>
          </cell>
        </row>
        <row r="444">
          <cell r="F444" t="str">
            <v>18210606023102000110тае21.01и</v>
          </cell>
          <cell r="I444">
            <v>4604.58</v>
          </cell>
        </row>
        <row r="445">
          <cell r="F445" t="str">
            <v>91411701050100000180тае21.01и</v>
          </cell>
          <cell r="I445">
            <v>10333.99</v>
          </cell>
        </row>
        <row r="446">
          <cell r="F446" t="str">
            <v>18210102021011000110так21.01и</v>
          </cell>
          <cell r="I446">
            <v>19.5</v>
          </cell>
        </row>
        <row r="447">
          <cell r="F447" t="str">
            <v>18210102021011000110нов21.01и</v>
          </cell>
          <cell r="I447">
            <v>7235.5</v>
          </cell>
        </row>
        <row r="448">
          <cell r="F448" t="str">
            <v>91011701050100000180нов21.01и</v>
          </cell>
          <cell r="I448">
            <v>1021.07</v>
          </cell>
        </row>
        <row r="449">
          <cell r="F449" t="str">
            <v>18210102021011000110хре21.01и</v>
          </cell>
          <cell r="I449">
            <v>323.5</v>
          </cell>
        </row>
        <row r="450">
          <cell r="F450" t="str">
            <v>18210601030101000110хре21.01и</v>
          </cell>
          <cell r="I450">
            <v>508.03</v>
          </cell>
        </row>
        <row r="451">
          <cell r="F451" t="str">
            <v>91611701050100000180хре21.01и</v>
          </cell>
          <cell r="I451">
            <v>66154.25</v>
          </cell>
        </row>
        <row r="452">
          <cell r="F452" t="str">
            <v>18210102021011000110чун21.01и</v>
          </cell>
          <cell r="I452">
            <v>4971.8</v>
          </cell>
        </row>
        <row r="453">
          <cell r="F453" t="str">
            <v>18210606013101000110чун21.01и</v>
          </cell>
          <cell r="I453">
            <v>1</v>
          </cell>
        </row>
        <row r="454">
          <cell r="F454" t="str">
            <v>18210606023101000110чун21.01и</v>
          </cell>
          <cell r="I454">
            <v>16997</v>
          </cell>
        </row>
        <row r="455">
          <cell r="F455" t="str">
            <v>91711701050100000180чун21.01и</v>
          </cell>
          <cell r="I455">
            <v>906.34</v>
          </cell>
        </row>
        <row r="456">
          <cell r="F456" t="str">
            <v>18210601030101000110шив21.01и</v>
          </cell>
          <cell r="I456">
            <v>387.57</v>
          </cell>
        </row>
        <row r="457">
          <cell r="F457" t="str">
            <v>91811701050100000180шив21.01и</v>
          </cell>
          <cell r="I457">
            <v>18240.28</v>
          </cell>
        </row>
        <row r="458">
          <cell r="F458" t="str">
            <v>07611625030010000140рай21.01и</v>
          </cell>
          <cell r="I458">
            <v>1000</v>
          </cell>
        </row>
        <row r="459">
          <cell r="F459" t="str">
            <v>14111628000010000140рай21.01и</v>
          </cell>
          <cell r="I459">
            <v>20000</v>
          </cell>
        </row>
        <row r="460">
          <cell r="F460" t="str">
            <v>18210102021011000110рай21.01и</v>
          </cell>
          <cell r="I460">
            <v>534245.4</v>
          </cell>
        </row>
        <row r="461">
          <cell r="F461" t="str">
            <v>18210102021012000110рай21.01и</v>
          </cell>
          <cell r="I461">
            <v>1521.79</v>
          </cell>
        </row>
        <row r="462">
          <cell r="F462" t="str">
            <v>18210102030011000110рай21.01и</v>
          </cell>
          <cell r="I462">
            <v>819</v>
          </cell>
        </row>
        <row r="463">
          <cell r="F463" t="str">
            <v>18210502000021000110рай21.01и</v>
          </cell>
          <cell r="I463">
            <v>266430.06</v>
          </cell>
        </row>
        <row r="464">
          <cell r="F464" t="str">
            <v>18210502000022000110рай21.01и</v>
          </cell>
          <cell r="I464">
            <v>250.21</v>
          </cell>
        </row>
        <row r="465">
          <cell r="F465" t="str">
            <v>18210502000023000110рай21.01и</v>
          </cell>
          <cell r="I465">
            <v>270</v>
          </cell>
        </row>
        <row r="466">
          <cell r="F466" t="str">
            <v>18210803010011000110рай21.01и</v>
          </cell>
          <cell r="I466">
            <v>3140.41</v>
          </cell>
        </row>
        <row r="467">
          <cell r="F467" t="str">
            <v>18810807140011000110рай21.01и</v>
          </cell>
          <cell r="I467">
            <v>53840</v>
          </cell>
        </row>
        <row r="468">
          <cell r="F468" t="str">
            <v>18811630000010000140рай21.01и</v>
          </cell>
          <cell r="I468">
            <v>27500</v>
          </cell>
        </row>
        <row r="469">
          <cell r="F469" t="str">
            <v>49811201000010000120рай21.01и</v>
          </cell>
          <cell r="I469">
            <v>26727.15</v>
          </cell>
        </row>
        <row r="470">
          <cell r="F470" t="str">
            <v>85411303050059901130рай21.01и</v>
          </cell>
          <cell r="I470">
            <v>7755</v>
          </cell>
        </row>
        <row r="471">
          <cell r="F471" t="str">
            <v>86311701050050000180рай21.01и</v>
          </cell>
          <cell r="I471">
            <v>29800</v>
          </cell>
        </row>
        <row r="472">
          <cell r="F472" t="str">
            <v>89011701050050000180рай21.01и</v>
          </cell>
          <cell r="I472">
            <v>-250</v>
          </cell>
        </row>
        <row r="473">
          <cell r="F473" t="str">
            <v>89020203024050202151рай21.01и</v>
          </cell>
          <cell r="I473">
            <v>250</v>
          </cell>
        </row>
        <row r="474">
          <cell r="F474" t="str">
            <v>90111701050100000180анг22.01и</v>
          </cell>
          <cell r="I474">
            <v>26534.76</v>
          </cell>
        </row>
        <row r="475">
          <cell r="F475" t="str">
            <v>18210102021011000110арт22.01и</v>
          </cell>
          <cell r="I475">
            <v>520</v>
          </cell>
        </row>
        <row r="476">
          <cell r="F476" t="str">
            <v>18210102021011000110бог22.01и</v>
          </cell>
          <cell r="I476">
            <v>19190.099999999999</v>
          </cell>
        </row>
        <row r="477">
          <cell r="F477" t="str">
            <v>18210606013101000110бог22.01и</v>
          </cell>
          <cell r="I477">
            <v>35.65</v>
          </cell>
        </row>
        <row r="478">
          <cell r="F478" t="str">
            <v>18210606023101000110бог22.01и</v>
          </cell>
          <cell r="I478">
            <v>3241</v>
          </cell>
        </row>
        <row r="479">
          <cell r="F479" t="str">
            <v>90411701050100000180бог22.01и</v>
          </cell>
          <cell r="I479">
            <v>796.51</v>
          </cell>
        </row>
        <row r="480">
          <cell r="F480" t="str">
            <v>18210102021011000110ман22.01и</v>
          </cell>
          <cell r="I480">
            <v>-1283.82</v>
          </cell>
        </row>
        <row r="481">
          <cell r="F481" t="str">
            <v>18210102021012000110ман22.01и</v>
          </cell>
          <cell r="I481">
            <v>134.61000000000001</v>
          </cell>
        </row>
        <row r="482">
          <cell r="F482" t="str">
            <v>18210606023102000110ман22.01и</v>
          </cell>
          <cell r="I482">
            <v>1150.21</v>
          </cell>
        </row>
        <row r="483">
          <cell r="F483" t="str">
            <v>18210102021011000110нев22.01и</v>
          </cell>
          <cell r="I483">
            <v>289.89999999999998</v>
          </cell>
        </row>
        <row r="484">
          <cell r="F484" t="str">
            <v>18210606013101000110ниж22.01и</v>
          </cell>
          <cell r="I484">
            <v>3.96</v>
          </cell>
        </row>
        <row r="485">
          <cell r="F485" t="str">
            <v>18210102021011000110окт22.01и</v>
          </cell>
          <cell r="I485">
            <v>645.4</v>
          </cell>
        </row>
        <row r="486">
          <cell r="F486" t="str">
            <v>18210102021012000110окт22.01и</v>
          </cell>
          <cell r="I486">
            <v>0.11</v>
          </cell>
        </row>
        <row r="487">
          <cell r="F487" t="str">
            <v>18210601030101000110окт22.01и</v>
          </cell>
          <cell r="I487">
            <v>184.35</v>
          </cell>
        </row>
        <row r="488">
          <cell r="F488" t="str">
            <v>91311701050100000180окт22.01и</v>
          </cell>
          <cell r="I488">
            <v>2486.59</v>
          </cell>
        </row>
        <row r="489">
          <cell r="F489" t="str">
            <v>18210102021011000110оси22.01и</v>
          </cell>
          <cell r="I489">
            <v>-380.36</v>
          </cell>
        </row>
        <row r="490">
          <cell r="F490" t="str">
            <v>91111701050100000180оси22.01и</v>
          </cell>
          <cell r="I490">
            <v>381.36</v>
          </cell>
        </row>
        <row r="491">
          <cell r="F491" t="str">
            <v>18210102021011000110пин22.01и</v>
          </cell>
          <cell r="I491">
            <v>109.2</v>
          </cell>
        </row>
        <row r="492">
          <cell r="F492" t="str">
            <v>18210606013101000110пин22.01и</v>
          </cell>
          <cell r="I492">
            <v>45.56</v>
          </cell>
        </row>
        <row r="493">
          <cell r="F493" t="str">
            <v>18210102021011000110тае22.01и</v>
          </cell>
          <cell r="I493">
            <v>4771.7</v>
          </cell>
        </row>
        <row r="494">
          <cell r="F494" t="str">
            <v>18210102022011000110тае22.01и</v>
          </cell>
          <cell r="I494">
            <v>2600</v>
          </cell>
        </row>
        <row r="495">
          <cell r="F495" t="str">
            <v>18210606023101000110тае22.01и</v>
          </cell>
          <cell r="I495">
            <v>23710</v>
          </cell>
        </row>
        <row r="496">
          <cell r="F496" t="str">
            <v>18210606023102000110тае22.01и</v>
          </cell>
          <cell r="I496">
            <v>1000</v>
          </cell>
        </row>
        <row r="497">
          <cell r="F497" t="str">
            <v>91411701050100000180тае22.01и</v>
          </cell>
          <cell r="I497">
            <v>7879.43</v>
          </cell>
        </row>
        <row r="498">
          <cell r="F498" t="str">
            <v>18210102021011000110чун22.01и</v>
          </cell>
          <cell r="I498">
            <v>1245</v>
          </cell>
        </row>
        <row r="499">
          <cell r="F499" t="str">
            <v>18210601030101000110чун22.01и</v>
          </cell>
          <cell r="I499">
            <v>692.81</v>
          </cell>
        </row>
        <row r="500">
          <cell r="F500" t="str">
            <v>18210601030102000110чун22.01и</v>
          </cell>
          <cell r="I500">
            <v>1.27</v>
          </cell>
        </row>
        <row r="501">
          <cell r="F501" t="str">
            <v>18210606013101000110чун22.01и</v>
          </cell>
          <cell r="I501">
            <v>88.92</v>
          </cell>
        </row>
        <row r="502">
          <cell r="F502" t="str">
            <v>18210606013102000110чун22.01и</v>
          </cell>
          <cell r="I502">
            <v>0.17</v>
          </cell>
        </row>
        <row r="503">
          <cell r="F503" t="str">
            <v>18210102021011000110шив22.01и</v>
          </cell>
          <cell r="I503">
            <v>84304.3</v>
          </cell>
        </row>
        <row r="504">
          <cell r="F504" t="str">
            <v>18210601030101000110шив22.01и</v>
          </cell>
          <cell r="I504">
            <v>422.25</v>
          </cell>
        </row>
        <row r="505">
          <cell r="F505" t="str">
            <v>рай22.01и</v>
          </cell>
          <cell r="I505">
            <v>0</v>
          </cell>
        </row>
        <row r="506">
          <cell r="F506" t="str">
            <v>89011701050050000180рай22.01и</v>
          </cell>
          <cell r="I506">
            <v>12737.17</v>
          </cell>
        </row>
        <row r="507">
          <cell r="F507" t="str">
            <v>89011701050050000180рай22.01и</v>
          </cell>
          <cell r="I507">
            <v>7470.99</v>
          </cell>
        </row>
        <row r="508">
          <cell r="F508" t="str">
            <v>89011701050050000180рай22.01и</v>
          </cell>
          <cell r="I508">
            <v>6125.75</v>
          </cell>
        </row>
        <row r="509">
          <cell r="F509" t="str">
            <v>89011701050050000180рай22.01и</v>
          </cell>
          <cell r="I509">
            <v>503.38</v>
          </cell>
        </row>
        <row r="510">
          <cell r="F510" t="str">
            <v>89011701050050000180рай22.01и</v>
          </cell>
          <cell r="I510">
            <v>5689.89</v>
          </cell>
        </row>
        <row r="511">
          <cell r="F511" t="str">
            <v>89011701050050000180рай22.01и</v>
          </cell>
          <cell r="I511">
            <v>6229.78</v>
          </cell>
        </row>
        <row r="512">
          <cell r="F512" t="str">
            <v>89011701050050000180рай22.01и</v>
          </cell>
          <cell r="I512">
            <v>2284.33</v>
          </cell>
        </row>
        <row r="513">
          <cell r="F513" t="str">
            <v>89011701050050000180рай22.01и</v>
          </cell>
          <cell r="I513">
            <v>5614.33</v>
          </cell>
        </row>
        <row r="514">
          <cell r="F514" t="str">
            <v>89011701050050000180рай22.01и</v>
          </cell>
          <cell r="I514">
            <v>2213.98</v>
          </cell>
        </row>
        <row r="515">
          <cell r="F515" t="str">
            <v>89011701050050000180рай22.01и</v>
          </cell>
          <cell r="I515">
            <v>5831.85</v>
          </cell>
        </row>
        <row r="516">
          <cell r="F516" t="str">
            <v>89011701050050000180рай22.01и</v>
          </cell>
          <cell r="I516">
            <v>6952.25</v>
          </cell>
        </row>
        <row r="517">
          <cell r="F517" t="str">
            <v>89011701050050000180рай22.01и</v>
          </cell>
          <cell r="I517">
            <v>22181.360000000001</v>
          </cell>
        </row>
        <row r="518">
          <cell r="F518" t="str">
            <v>07611625030010000140рай22.01и</v>
          </cell>
          <cell r="I518">
            <v>1000</v>
          </cell>
        </row>
        <row r="519">
          <cell r="F519" t="str">
            <v>18210102021011000110рай22.01и</v>
          </cell>
          <cell r="I519">
            <v>328234.26</v>
          </cell>
        </row>
        <row r="520">
          <cell r="F520" t="str">
            <v>18210102021012000110рай22.01и</v>
          </cell>
          <cell r="I520">
            <v>404.14</v>
          </cell>
        </row>
        <row r="521">
          <cell r="F521" t="str">
            <v>18210102022011000110рай22.01и</v>
          </cell>
          <cell r="I521">
            <v>7800</v>
          </cell>
        </row>
        <row r="522">
          <cell r="F522" t="str">
            <v>18210502000021000110рай22.01и</v>
          </cell>
          <cell r="I522">
            <v>316671.3</v>
          </cell>
        </row>
        <row r="523">
          <cell r="F523" t="str">
            <v>18210502000023000110рай22.01и</v>
          </cell>
          <cell r="I523">
            <v>2412.81</v>
          </cell>
        </row>
        <row r="524">
          <cell r="F524" t="str">
            <v>18210502000024000110рай22.01и</v>
          </cell>
          <cell r="I524">
            <v>18405</v>
          </cell>
        </row>
        <row r="525">
          <cell r="F525" t="str">
            <v>18210803010011000110рай22.01и</v>
          </cell>
          <cell r="I525">
            <v>500</v>
          </cell>
        </row>
        <row r="526">
          <cell r="F526" t="str">
            <v>18811630000010000140рай22.01и</v>
          </cell>
          <cell r="I526">
            <v>2100</v>
          </cell>
        </row>
        <row r="527">
          <cell r="F527" t="str">
            <v>18811690050050000140рай22.01и</v>
          </cell>
          <cell r="I527">
            <v>1500</v>
          </cell>
        </row>
        <row r="528">
          <cell r="F528" t="str">
            <v>49811201000010000120рай22.01и</v>
          </cell>
          <cell r="I528">
            <v>7948.04</v>
          </cell>
        </row>
        <row r="529">
          <cell r="F529" t="str">
            <v>80611701050050000180рай22.01и</v>
          </cell>
          <cell r="I529">
            <v>79232.72</v>
          </cell>
        </row>
        <row r="530">
          <cell r="F530" t="str">
            <v>86311105035051000120рай22.01и</v>
          </cell>
          <cell r="I530">
            <v>28725.54</v>
          </cell>
        </row>
        <row r="531">
          <cell r="F531" t="str">
            <v>89011701050050000180рай22.01и</v>
          </cell>
          <cell r="I531">
            <v>-33176300</v>
          </cell>
        </row>
        <row r="532">
          <cell r="F532" t="str">
            <v>89020201001050101151рай22.01и</v>
          </cell>
          <cell r="I532">
            <v>23176300</v>
          </cell>
        </row>
        <row r="533">
          <cell r="F533" t="str">
            <v>89020203024053101151рай22.01и</v>
          </cell>
          <cell r="I533">
            <v>10000000</v>
          </cell>
        </row>
        <row r="534">
          <cell r="F534" t="str">
            <v>89011701050050000180рай22.01и</v>
          </cell>
          <cell r="I534">
            <v>9527.92</v>
          </cell>
        </row>
        <row r="535">
          <cell r="F535" t="str">
            <v>89011701050050000180рай22.01и</v>
          </cell>
          <cell r="I535">
            <v>24426.12</v>
          </cell>
        </row>
        <row r="536">
          <cell r="F536" t="str">
            <v>89011701050050000180рай22.01и</v>
          </cell>
          <cell r="I536">
            <v>49516.29</v>
          </cell>
        </row>
        <row r="537">
          <cell r="F537" t="str">
            <v>89011701050050000180рай22.01и</v>
          </cell>
          <cell r="I537">
            <v>21849.88</v>
          </cell>
        </row>
        <row r="538">
          <cell r="F538" t="str">
            <v>89011701050050000180рай22.01и</v>
          </cell>
          <cell r="I538">
            <v>28665.43</v>
          </cell>
        </row>
        <row r="539">
          <cell r="F539" t="str">
            <v>89011701050050000180рай22.01и</v>
          </cell>
          <cell r="I539">
            <v>11107.09</v>
          </cell>
        </row>
        <row r="540">
          <cell r="F540" t="str">
            <v>89011701050050000180рай22.01и</v>
          </cell>
          <cell r="I540">
            <v>10274.629999999999</v>
          </cell>
        </row>
        <row r="541">
          <cell r="F541" t="str">
            <v>89011701050050000180рай22.01и</v>
          </cell>
          <cell r="I541">
            <v>7150.17</v>
          </cell>
        </row>
        <row r="542">
          <cell r="F542" t="str">
            <v>18210102021011000110бог25.01и</v>
          </cell>
          <cell r="I542">
            <v>101503.25</v>
          </cell>
        </row>
        <row r="543">
          <cell r="F543" t="str">
            <v>18210601030101000110бог25.01и</v>
          </cell>
          <cell r="I543">
            <v>7521.73</v>
          </cell>
        </row>
        <row r="544">
          <cell r="F544" t="str">
            <v>18210601030102000110бог25.01и</v>
          </cell>
          <cell r="I544">
            <v>41.66</v>
          </cell>
        </row>
        <row r="545">
          <cell r="F545" t="str">
            <v>18210606023101000110бог25.01и</v>
          </cell>
          <cell r="I545">
            <v>5002.0600000000004</v>
          </cell>
        </row>
        <row r="546">
          <cell r="F546" t="str">
            <v>90411701050100000180бог25.01и</v>
          </cell>
          <cell r="I546">
            <v>181364.79</v>
          </cell>
        </row>
        <row r="547">
          <cell r="F547" t="str">
            <v>18210102021011000110кра25.01и</v>
          </cell>
          <cell r="I547">
            <v>696.6</v>
          </cell>
        </row>
        <row r="548">
          <cell r="F548" t="str">
            <v>18210601030101000110кра25.01и</v>
          </cell>
          <cell r="I548">
            <v>173.42</v>
          </cell>
        </row>
        <row r="549">
          <cell r="F549" t="str">
            <v>90611701050100000180кра25.01и</v>
          </cell>
          <cell r="I549">
            <v>500</v>
          </cell>
        </row>
        <row r="550">
          <cell r="F550" t="str">
            <v>90720805000100000180ман25.01и</v>
          </cell>
          <cell r="I550">
            <v>-104.48</v>
          </cell>
        </row>
        <row r="551">
          <cell r="F551" t="str">
            <v>18210102021011000110ман25.01и</v>
          </cell>
          <cell r="I551">
            <v>-1435.18</v>
          </cell>
        </row>
        <row r="552">
          <cell r="F552" t="str">
            <v>90711701050100000180ман25.01и</v>
          </cell>
          <cell r="I552">
            <v>1331.7</v>
          </cell>
        </row>
        <row r="553">
          <cell r="F553" t="str">
            <v>90720805000100000180ман25.01и</v>
          </cell>
          <cell r="I553">
            <v>104.48</v>
          </cell>
        </row>
        <row r="554">
          <cell r="F554" t="str">
            <v>90911701050100000180ниж25.01и</v>
          </cell>
          <cell r="I554">
            <v>2739.15</v>
          </cell>
        </row>
        <row r="555">
          <cell r="F555" t="str">
            <v>90911701050100000180ниж25.01и</v>
          </cell>
          <cell r="I555">
            <v>2022.72</v>
          </cell>
        </row>
        <row r="556">
          <cell r="F556" t="str">
            <v>18210102021011000110окт25.01и</v>
          </cell>
          <cell r="I556">
            <v>1018</v>
          </cell>
        </row>
        <row r="557">
          <cell r="F557" t="str">
            <v>18210102040011000110окт25.01и</v>
          </cell>
          <cell r="I557">
            <v>78</v>
          </cell>
        </row>
        <row r="558">
          <cell r="F558" t="str">
            <v>18210102021011000110оси25.01и</v>
          </cell>
          <cell r="I558">
            <v>199.66</v>
          </cell>
        </row>
        <row r="559">
          <cell r="F559" t="str">
            <v>18210601030101000110пин25.01и</v>
          </cell>
          <cell r="I559">
            <v>84.17</v>
          </cell>
        </row>
        <row r="560">
          <cell r="F560" t="str">
            <v>18210606013101000110пин25.01и</v>
          </cell>
          <cell r="I560">
            <v>104.59</v>
          </cell>
        </row>
        <row r="561">
          <cell r="F561" t="str">
            <v>18210606013102000110пин25.01и</v>
          </cell>
          <cell r="I561">
            <v>7.0000000000000007E-2</v>
          </cell>
        </row>
        <row r="562">
          <cell r="F562" t="str">
            <v>18210102021011000110тае25.01и</v>
          </cell>
          <cell r="I562">
            <v>5270</v>
          </cell>
        </row>
        <row r="563">
          <cell r="F563" t="str">
            <v>18210601030101000110тае25.01и</v>
          </cell>
          <cell r="I563">
            <v>853.4</v>
          </cell>
        </row>
        <row r="564">
          <cell r="F564" t="str">
            <v>18210601030102000110тае25.01и</v>
          </cell>
          <cell r="I564">
            <v>60.33</v>
          </cell>
        </row>
        <row r="565">
          <cell r="F565" t="str">
            <v>18210606023101000110тае25.01и</v>
          </cell>
          <cell r="I565">
            <v>27756</v>
          </cell>
        </row>
        <row r="566">
          <cell r="F566" t="str">
            <v>91411701050100000180тае25.01и</v>
          </cell>
          <cell r="I566">
            <v>4033.83</v>
          </cell>
        </row>
        <row r="567">
          <cell r="F567" t="str">
            <v>18210102021011000110так25.01и</v>
          </cell>
          <cell r="I567">
            <v>194</v>
          </cell>
        </row>
        <row r="568">
          <cell r="F568" t="str">
            <v>18210102021011000110чун25.01и</v>
          </cell>
          <cell r="I568">
            <v>217.9</v>
          </cell>
        </row>
        <row r="569">
          <cell r="F569" t="str">
            <v>18210102021011000110шив25.01и</v>
          </cell>
          <cell r="I569">
            <v>1081.5</v>
          </cell>
        </row>
        <row r="570">
          <cell r="F570" t="str">
            <v>89020805000050000180рай25.01и</v>
          </cell>
          <cell r="I570">
            <v>-1574253.4</v>
          </cell>
        </row>
        <row r="571">
          <cell r="F571" t="str">
            <v>06910807140011000110рай25.01и</v>
          </cell>
          <cell r="I571">
            <v>1820</v>
          </cell>
        </row>
        <row r="572">
          <cell r="F572" t="str">
            <v>14111690050050000140рай25.01и</v>
          </cell>
          <cell r="I572">
            <v>10000</v>
          </cell>
        </row>
        <row r="573">
          <cell r="F573" t="str">
            <v>18210101012022000110рай25.01и</v>
          </cell>
          <cell r="I573">
            <v>53.34</v>
          </cell>
        </row>
        <row r="574">
          <cell r="F574" t="str">
            <v>18210102021011000110рай25.01и</v>
          </cell>
          <cell r="I574">
            <v>326237.19</v>
          </cell>
        </row>
        <row r="575">
          <cell r="F575" t="str">
            <v>18210102040011000110рай25.01и</v>
          </cell>
          <cell r="I575">
            <v>234</v>
          </cell>
        </row>
        <row r="576">
          <cell r="F576" t="str">
            <v>18210502000021000110рай25.01и</v>
          </cell>
          <cell r="I576">
            <v>343742.94</v>
          </cell>
        </row>
        <row r="577">
          <cell r="F577" t="str">
            <v>18210502000022000110рай25.01и</v>
          </cell>
          <cell r="I577">
            <v>4.33</v>
          </cell>
        </row>
        <row r="578">
          <cell r="F578" t="str">
            <v>18210803010011000110рай25.01и</v>
          </cell>
          <cell r="I578">
            <v>-8172.22</v>
          </cell>
        </row>
        <row r="579">
          <cell r="F579" t="str">
            <v>18810807140011000110рай25.01и</v>
          </cell>
          <cell r="I579">
            <v>30</v>
          </cell>
        </row>
        <row r="580">
          <cell r="F580" t="str">
            <v>18811630000010000140рай25.01и</v>
          </cell>
          <cell r="I580">
            <v>2800</v>
          </cell>
        </row>
        <row r="581">
          <cell r="F581" t="str">
            <v>18811690050050000140рай25.01и</v>
          </cell>
          <cell r="I581">
            <v>4500</v>
          </cell>
        </row>
        <row r="582">
          <cell r="F582" t="str">
            <v>49811201000010000120рай25.01и</v>
          </cell>
          <cell r="I582">
            <v>14209.24</v>
          </cell>
        </row>
        <row r="583">
          <cell r="F583" t="str">
            <v>85411303050059901130рай25.01и</v>
          </cell>
          <cell r="I583">
            <v>340</v>
          </cell>
        </row>
        <row r="584">
          <cell r="F584" t="str">
            <v>86311105035051000120рай25.01и</v>
          </cell>
          <cell r="I584">
            <v>317</v>
          </cell>
        </row>
        <row r="585">
          <cell r="F585" t="str">
            <v>89011701050050000180рай25.01и</v>
          </cell>
          <cell r="I585">
            <v>-7784655.2999999998</v>
          </cell>
        </row>
        <row r="586">
          <cell r="F586" t="str">
            <v>89011705050050000180рай25.01и</v>
          </cell>
          <cell r="I586">
            <v>11995</v>
          </cell>
        </row>
        <row r="587">
          <cell r="F587" t="str">
            <v>89011905000050000151рай25.01и</v>
          </cell>
          <cell r="I587">
            <v>-2280173.2200000002</v>
          </cell>
        </row>
        <row r="588">
          <cell r="F588" t="str">
            <v>89020203024050201151рай25.01и</v>
          </cell>
          <cell r="I588">
            <v>197400</v>
          </cell>
        </row>
        <row r="589">
          <cell r="F589" t="str">
            <v>89020203024050202151рай25.01и</v>
          </cell>
          <cell r="I589">
            <v>3250</v>
          </cell>
        </row>
        <row r="590">
          <cell r="F590" t="str">
            <v>89020203024050501151рай25.01и</v>
          </cell>
          <cell r="I590">
            <v>1486200</v>
          </cell>
        </row>
        <row r="591">
          <cell r="F591" t="str">
            <v>89020203024050502151рай25.01и</v>
          </cell>
          <cell r="I591">
            <v>1086367</v>
          </cell>
        </row>
        <row r="592">
          <cell r="F592" t="str">
            <v>89020203024050503151рай25.01и</v>
          </cell>
          <cell r="I592">
            <v>45533</v>
          </cell>
        </row>
        <row r="593">
          <cell r="F593" t="str">
            <v>89020203024050802151рай25.01и</v>
          </cell>
          <cell r="I593">
            <v>49141</v>
          </cell>
        </row>
        <row r="594">
          <cell r="F594" t="str">
            <v>89020203024050803151рай25.01и</v>
          </cell>
          <cell r="I594">
            <v>1100</v>
          </cell>
        </row>
        <row r="595">
          <cell r="F595" t="str">
            <v>89020203024050804151рай25.01и</v>
          </cell>
          <cell r="I595">
            <v>889.3</v>
          </cell>
        </row>
        <row r="596">
          <cell r="F596" t="str">
            <v>89020203024050901151рай25.01и</v>
          </cell>
          <cell r="I596">
            <v>13283</v>
          </cell>
        </row>
        <row r="597">
          <cell r="F597" t="str">
            <v>89020203024050903151рай25.01и</v>
          </cell>
          <cell r="I597">
            <v>766</v>
          </cell>
        </row>
        <row r="598">
          <cell r="F598" t="str">
            <v>89020203024050905151рай25.01и</v>
          </cell>
          <cell r="I598">
            <v>9433</v>
          </cell>
        </row>
        <row r="599">
          <cell r="F599" t="str">
            <v>89020203024050907151рай25.01и</v>
          </cell>
          <cell r="I599">
            <v>20800</v>
          </cell>
        </row>
        <row r="600">
          <cell r="F600" t="str">
            <v>89020203024051101151рай25.01и</v>
          </cell>
          <cell r="I600">
            <v>17333</v>
          </cell>
        </row>
        <row r="601">
          <cell r="F601" t="str">
            <v>89020203024051102151рай25.01и</v>
          </cell>
          <cell r="I601">
            <v>14000</v>
          </cell>
        </row>
        <row r="602">
          <cell r="F602" t="str">
            <v>89020203024051103151рай25.01и</v>
          </cell>
          <cell r="I602">
            <v>308</v>
          </cell>
        </row>
        <row r="603">
          <cell r="F603" t="str">
            <v>89020203024051201151рай25.01и</v>
          </cell>
          <cell r="I603">
            <v>638758</v>
          </cell>
        </row>
        <row r="604">
          <cell r="F604" t="str">
            <v>89020203024051301151рай25.01и</v>
          </cell>
          <cell r="I604">
            <v>108833</v>
          </cell>
        </row>
        <row r="605">
          <cell r="F605" t="str">
            <v>89020203024051401151рай25.01и</v>
          </cell>
          <cell r="I605">
            <v>2037066</v>
          </cell>
        </row>
        <row r="606">
          <cell r="F606" t="str">
            <v>89020203024051402151рай25.01и</v>
          </cell>
          <cell r="I606">
            <v>36050</v>
          </cell>
        </row>
        <row r="607">
          <cell r="F607" t="str">
            <v>89020203024054101151рай25.01и</v>
          </cell>
          <cell r="I607">
            <v>55000</v>
          </cell>
        </row>
        <row r="608">
          <cell r="F608" t="str">
            <v>89020203024054301151рай25.01и</v>
          </cell>
          <cell r="I608">
            <v>1258375</v>
          </cell>
        </row>
        <row r="609">
          <cell r="F609" t="str">
            <v>89020203024054401151рай25.01и</v>
          </cell>
          <cell r="I609">
            <v>660230</v>
          </cell>
        </row>
        <row r="610">
          <cell r="F610" t="str">
            <v>89020203024054801151рай25.01и</v>
          </cell>
          <cell r="I610">
            <v>34800</v>
          </cell>
        </row>
        <row r="611">
          <cell r="F611" t="str">
            <v>89020203024054901151рай25.01и</v>
          </cell>
          <cell r="I611">
            <v>7550</v>
          </cell>
        </row>
        <row r="612">
          <cell r="F612" t="str">
            <v>89020805000050000180рай25.01и</v>
          </cell>
          <cell r="I612">
            <v>1574253.4</v>
          </cell>
        </row>
        <row r="613">
          <cell r="F613" t="str">
            <v>18210102021011000110анг26.01и</v>
          </cell>
          <cell r="I613">
            <v>7745.2</v>
          </cell>
        </row>
        <row r="614">
          <cell r="F614" t="str">
            <v>18210102021011000110арт26.01и</v>
          </cell>
          <cell r="I614">
            <v>2290.9</v>
          </cell>
        </row>
        <row r="615">
          <cell r="F615" t="str">
            <v>18210102021011000110бел26.01и</v>
          </cell>
          <cell r="I615">
            <v>2052.1</v>
          </cell>
        </row>
        <row r="616">
          <cell r="F616" t="str">
            <v>18210102021011000110бог26.01и</v>
          </cell>
          <cell r="I616">
            <v>418076.1</v>
          </cell>
        </row>
        <row r="617">
          <cell r="F617" t="str">
            <v>18210601030101000110бог26.01и</v>
          </cell>
          <cell r="I617">
            <v>33304.050000000003</v>
          </cell>
        </row>
        <row r="618">
          <cell r="F618" t="str">
            <v>18210601030102000110бог26.01и</v>
          </cell>
          <cell r="I618">
            <v>1177.19</v>
          </cell>
        </row>
        <row r="619">
          <cell r="F619" t="str">
            <v>18210606013101000110бог26.01и</v>
          </cell>
          <cell r="I619">
            <v>37.14</v>
          </cell>
        </row>
        <row r="620">
          <cell r="F620" t="str">
            <v>18210606013102000110бог26.01и</v>
          </cell>
          <cell r="I620">
            <v>1.42</v>
          </cell>
        </row>
        <row r="621">
          <cell r="F621" t="str">
            <v>18210606023101000110бог26.01и</v>
          </cell>
          <cell r="I621">
            <v>16661</v>
          </cell>
        </row>
        <row r="622">
          <cell r="F622" t="str">
            <v>18210904050101000110бог26.01и</v>
          </cell>
          <cell r="I622">
            <v>10.33</v>
          </cell>
        </row>
        <row r="623">
          <cell r="F623" t="str">
            <v>90411701050100000180бог26.01и</v>
          </cell>
          <cell r="I623">
            <v>116804.19</v>
          </cell>
        </row>
        <row r="624">
          <cell r="F624" t="str">
            <v>18210102021011000110гов26.01и</v>
          </cell>
          <cell r="I624">
            <v>3310.6</v>
          </cell>
        </row>
        <row r="625">
          <cell r="F625" t="str">
            <v>90611701050100000180кра26.01и</v>
          </cell>
          <cell r="I625">
            <v>7200</v>
          </cell>
        </row>
        <row r="626">
          <cell r="F626" t="str">
            <v>18210102021011000110кра26.01и</v>
          </cell>
          <cell r="I626">
            <v>17769.080000000002</v>
          </cell>
        </row>
        <row r="627">
          <cell r="F627" t="str">
            <v>18210601030101000110кра26.01и</v>
          </cell>
          <cell r="I627">
            <v>1206.98</v>
          </cell>
        </row>
        <row r="628">
          <cell r="F628" t="str">
            <v>18210601030102000110кра26.01и</v>
          </cell>
          <cell r="I628">
            <v>0.15</v>
          </cell>
        </row>
        <row r="629">
          <cell r="F629" t="str">
            <v>90611701050100000180кра26.01и</v>
          </cell>
          <cell r="I629">
            <v>1686.58</v>
          </cell>
        </row>
        <row r="630">
          <cell r="F630" t="str">
            <v>18210102021011000110ман26.01и</v>
          </cell>
          <cell r="I630">
            <v>5439.5</v>
          </cell>
        </row>
        <row r="631">
          <cell r="F631" t="str">
            <v>18210102021011000110нев26.01и</v>
          </cell>
          <cell r="I631">
            <v>5749.8</v>
          </cell>
        </row>
        <row r="632">
          <cell r="F632" t="str">
            <v>18210102021011000110ниж26.01и</v>
          </cell>
          <cell r="I632">
            <v>2310.3000000000002</v>
          </cell>
        </row>
        <row r="633">
          <cell r="F633" t="str">
            <v>18210102021011000110окт26.01и</v>
          </cell>
          <cell r="I633">
            <v>1521</v>
          </cell>
        </row>
        <row r="634">
          <cell r="F634" t="str">
            <v>18210102021011000110оси26.01и</v>
          </cell>
          <cell r="I634">
            <v>21859.7</v>
          </cell>
        </row>
        <row r="635">
          <cell r="F635" t="str">
            <v>91111701050100000180оси26.01и</v>
          </cell>
          <cell r="I635">
            <v>7249.62</v>
          </cell>
        </row>
        <row r="636">
          <cell r="F636" t="str">
            <v>18210102021011000110пин26.01и</v>
          </cell>
          <cell r="I636">
            <v>5884.6</v>
          </cell>
        </row>
        <row r="637">
          <cell r="F637" t="str">
            <v>91211701050100000180пин26.01и</v>
          </cell>
          <cell r="I637">
            <v>89.67</v>
          </cell>
        </row>
        <row r="638">
          <cell r="F638" t="str">
            <v>18210102021011000110тае26.01и</v>
          </cell>
          <cell r="I638">
            <v>21497.48</v>
          </cell>
        </row>
        <row r="639">
          <cell r="F639" t="str">
            <v>18210601030101000110тае26.01и</v>
          </cell>
          <cell r="I639">
            <v>550.94000000000005</v>
          </cell>
        </row>
        <row r="640">
          <cell r="F640" t="str">
            <v>18210601030102000110тае26.01и</v>
          </cell>
          <cell r="I640">
            <v>0.44</v>
          </cell>
        </row>
        <row r="641">
          <cell r="F641" t="str">
            <v>18210606023104000110тае26.01и</v>
          </cell>
          <cell r="I641">
            <v>2118</v>
          </cell>
        </row>
        <row r="642">
          <cell r="F642" t="str">
            <v>91411701050100000180тае26.01и</v>
          </cell>
          <cell r="I642">
            <v>23378.37</v>
          </cell>
        </row>
        <row r="643">
          <cell r="F643" t="str">
            <v>18210102021011000110так26.01и</v>
          </cell>
          <cell r="I643">
            <v>5463.8</v>
          </cell>
        </row>
        <row r="644">
          <cell r="F644" t="str">
            <v>91511701050100000180так26.01и</v>
          </cell>
          <cell r="I644">
            <v>7349.51</v>
          </cell>
        </row>
        <row r="645">
          <cell r="F645" t="str">
            <v>18210102021011000110нов26.01и</v>
          </cell>
          <cell r="I645">
            <v>3575.3</v>
          </cell>
        </row>
        <row r="646">
          <cell r="F646" t="str">
            <v>18210102021011000110хре26.01и</v>
          </cell>
          <cell r="I646">
            <v>3899</v>
          </cell>
        </row>
        <row r="647">
          <cell r="F647" t="str">
            <v>18210102021011000110чун26.01и</v>
          </cell>
          <cell r="I647">
            <v>2133.1</v>
          </cell>
        </row>
        <row r="648">
          <cell r="F648" t="str">
            <v>18210601030101000110чун26.01и</v>
          </cell>
          <cell r="I648">
            <v>3360.71</v>
          </cell>
        </row>
        <row r="649">
          <cell r="F649" t="str">
            <v>18210601030102000110чун26.01и</v>
          </cell>
          <cell r="I649">
            <v>234.46</v>
          </cell>
        </row>
        <row r="650">
          <cell r="F650" t="str">
            <v>18210102021011000110шив26.01и</v>
          </cell>
          <cell r="I650">
            <v>2814</v>
          </cell>
        </row>
        <row r="651">
          <cell r="F651" t="str">
            <v>07611625030010000140рай26.01и</v>
          </cell>
          <cell r="I651">
            <v>2700</v>
          </cell>
        </row>
        <row r="652">
          <cell r="F652" t="str">
            <v>18210101012021000110рай26.01и</v>
          </cell>
          <cell r="I652">
            <v>7023.4</v>
          </cell>
        </row>
        <row r="653">
          <cell r="F653" t="str">
            <v>18210101012022000110рай26.01и</v>
          </cell>
          <cell r="I653">
            <v>3.18</v>
          </cell>
        </row>
        <row r="654">
          <cell r="F654" t="str">
            <v>18210102021011000110рай26.01и</v>
          </cell>
          <cell r="I654">
            <v>1600174.68</v>
          </cell>
        </row>
        <row r="655">
          <cell r="F655" t="str">
            <v>18210502000021000110рай26.01и</v>
          </cell>
          <cell r="I655">
            <v>570215.09</v>
          </cell>
        </row>
        <row r="656">
          <cell r="F656" t="str">
            <v>18210502000022000110рай26.01и</v>
          </cell>
          <cell r="I656">
            <v>7.9</v>
          </cell>
        </row>
        <row r="657">
          <cell r="F657" t="str">
            <v>18210502000023000110рай26.01и</v>
          </cell>
          <cell r="I657">
            <v>218.34</v>
          </cell>
        </row>
        <row r="658">
          <cell r="F658" t="str">
            <v>18210606013051000110рай26.01и</v>
          </cell>
          <cell r="I658">
            <v>8.51</v>
          </cell>
        </row>
        <row r="659">
          <cell r="F659" t="str">
            <v>18210803010011000110рай26.01и</v>
          </cell>
          <cell r="I659">
            <v>6347.7</v>
          </cell>
        </row>
        <row r="660">
          <cell r="F660" t="str">
            <v>18811630000010000140рай26.01и</v>
          </cell>
          <cell r="I660">
            <v>3800</v>
          </cell>
        </row>
        <row r="661">
          <cell r="F661" t="str">
            <v>18811690050050000140рай26.01и</v>
          </cell>
          <cell r="I661">
            <v>300</v>
          </cell>
        </row>
        <row r="662">
          <cell r="F662" t="str">
            <v>49811201000010000120рай26.01и</v>
          </cell>
          <cell r="I662">
            <v>11941.42</v>
          </cell>
        </row>
        <row r="663">
          <cell r="F663" t="str">
            <v>89011705050050000180рай26.01и</v>
          </cell>
          <cell r="I663">
            <v>3677.41</v>
          </cell>
        </row>
        <row r="664">
          <cell r="F664" t="str">
            <v>89020805000050000180рай27.01и</v>
          </cell>
          <cell r="I664">
            <v>-3692743.66</v>
          </cell>
        </row>
        <row r="665">
          <cell r="F665" t="str">
            <v>06910807140011000110рай27.01и</v>
          </cell>
          <cell r="I665">
            <v>60</v>
          </cell>
        </row>
        <row r="666">
          <cell r="F666" t="str">
            <v>07611625030010000140рай27.01и</v>
          </cell>
          <cell r="I666">
            <v>1200</v>
          </cell>
        </row>
        <row r="667">
          <cell r="F667" t="str">
            <v>08111625030010000140рай27.01и</v>
          </cell>
          <cell r="I667">
            <v>391.02</v>
          </cell>
        </row>
        <row r="668">
          <cell r="F668" t="str">
            <v>18210101012021000110рай27.01и</v>
          </cell>
          <cell r="I668">
            <v>9380.6</v>
          </cell>
        </row>
        <row r="669">
          <cell r="F669" t="str">
            <v>18210102021011000110рай27.01и</v>
          </cell>
          <cell r="I669">
            <v>985602.65</v>
          </cell>
        </row>
        <row r="670">
          <cell r="F670" t="str">
            <v>18210102021014000110рай27.01и</v>
          </cell>
          <cell r="I670">
            <v>2059.1999999999998</v>
          </cell>
        </row>
        <row r="671">
          <cell r="F671" t="str">
            <v>18210102040011000110рай27.01и</v>
          </cell>
          <cell r="I671">
            <v>3</v>
          </cell>
        </row>
        <row r="672">
          <cell r="F672" t="str">
            <v>18210502000021000110рай27.01и</v>
          </cell>
          <cell r="I672">
            <v>463292.23</v>
          </cell>
        </row>
        <row r="673">
          <cell r="F673" t="str">
            <v>18210502000022000110рай27.01и</v>
          </cell>
          <cell r="I673">
            <v>366.47</v>
          </cell>
        </row>
        <row r="674">
          <cell r="F674" t="str">
            <v>18210502000023000110рай27.01и</v>
          </cell>
          <cell r="I674">
            <v>162.9</v>
          </cell>
        </row>
        <row r="675">
          <cell r="F675" t="str">
            <v>18210803010011000110рай27.01и</v>
          </cell>
          <cell r="I675">
            <v>1690.27</v>
          </cell>
        </row>
        <row r="676">
          <cell r="F676" t="str">
            <v>18211603010010000140рай27.01и</v>
          </cell>
          <cell r="I676">
            <v>25</v>
          </cell>
        </row>
        <row r="677">
          <cell r="F677" t="str">
            <v>18211603030010000140рай27.01и</v>
          </cell>
          <cell r="I677">
            <v>150</v>
          </cell>
        </row>
        <row r="678">
          <cell r="F678" t="str">
            <v>18810807140011000110рай27.01и</v>
          </cell>
          <cell r="I678">
            <v>30</v>
          </cell>
        </row>
        <row r="679">
          <cell r="F679" t="str">
            <v>18811630000010000140рай27.01и</v>
          </cell>
          <cell r="I679">
            <v>2300</v>
          </cell>
        </row>
        <row r="680">
          <cell r="F680" t="str">
            <v>18811690050050000140рай27.01и</v>
          </cell>
          <cell r="I680">
            <v>1700</v>
          </cell>
        </row>
        <row r="681">
          <cell r="F681" t="str">
            <v>19211690050050000140рай27.01и</v>
          </cell>
          <cell r="I681">
            <v>12000</v>
          </cell>
        </row>
        <row r="682">
          <cell r="F682" t="str">
            <v>49811201000010000120рай27.01и</v>
          </cell>
          <cell r="I682">
            <v>2523.91</v>
          </cell>
        </row>
        <row r="683">
          <cell r="F683" t="str">
            <v>86311105035051000120рай27.01и</v>
          </cell>
          <cell r="I683">
            <v>8895.36</v>
          </cell>
        </row>
        <row r="684">
          <cell r="F684" t="str">
            <v>89011705050050000180рай27.01и</v>
          </cell>
          <cell r="I684">
            <v>4241.84</v>
          </cell>
        </row>
        <row r="685">
          <cell r="F685" t="str">
            <v>89011905000050000151рай27.01и</v>
          </cell>
          <cell r="I685">
            <v>-5188817.1100000003</v>
          </cell>
        </row>
        <row r="686">
          <cell r="F686" t="str">
            <v>89020805000050000180рай27.01и</v>
          </cell>
          <cell r="I686">
            <v>3692743.66</v>
          </cell>
        </row>
        <row r="687">
          <cell r="F687" t="str">
            <v>18210102021011000110арт27.01и</v>
          </cell>
          <cell r="I687">
            <v>9965.7999999999993</v>
          </cell>
        </row>
        <row r="688">
          <cell r="F688" t="str">
            <v>18210102021011000110бог27.01и</v>
          </cell>
          <cell r="I688">
            <v>3246.5</v>
          </cell>
        </row>
        <row r="689">
          <cell r="F689" t="str">
            <v>18210102040011000110бог27.01и</v>
          </cell>
          <cell r="I689">
            <v>1</v>
          </cell>
        </row>
        <row r="690">
          <cell r="F690" t="str">
            <v>18210601030101000110бог27.01и</v>
          </cell>
          <cell r="I690">
            <v>1755.08</v>
          </cell>
        </row>
        <row r="691">
          <cell r="F691" t="str">
            <v>18210601030102000110бог27.01и</v>
          </cell>
          <cell r="I691">
            <v>10</v>
          </cell>
        </row>
        <row r="692">
          <cell r="F692" t="str">
            <v>18210606013101000110бог27.01и</v>
          </cell>
          <cell r="I692">
            <v>41.65</v>
          </cell>
        </row>
        <row r="693">
          <cell r="F693" t="str">
            <v>18210606013102000110бог27.01и</v>
          </cell>
          <cell r="I693">
            <v>1</v>
          </cell>
        </row>
        <row r="694">
          <cell r="F694" t="str">
            <v>18210606023101000110бог27.01и</v>
          </cell>
          <cell r="I694">
            <v>5854</v>
          </cell>
        </row>
        <row r="695">
          <cell r="F695" t="str">
            <v>90411701050100000180бог27.01и</v>
          </cell>
          <cell r="I695">
            <v>7971.99</v>
          </cell>
        </row>
        <row r="696">
          <cell r="F696" t="str">
            <v>18210102021011000110кра27.01и</v>
          </cell>
          <cell r="I696">
            <v>-1384.5</v>
          </cell>
        </row>
        <row r="697">
          <cell r="F697" t="str">
            <v>18210606023101000110кра27.01и</v>
          </cell>
          <cell r="I697">
            <v>1681</v>
          </cell>
        </row>
        <row r="698">
          <cell r="F698" t="str">
            <v>18210102021011000110ман27.01и</v>
          </cell>
          <cell r="I698">
            <v>1902.4</v>
          </cell>
        </row>
        <row r="699">
          <cell r="F699" t="str">
            <v>90711701050100000180ман27.01и</v>
          </cell>
          <cell r="I699">
            <v>5248.72</v>
          </cell>
        </row>
        <row r="700">
          <cell r="F700" t="str">
            <v>18210102021011000110нев27.01и</v>
          </cell>
          <cell r="I700">
            <v>-535.1</v>
          </cell>
        </row>
        <row r="701">
          <cell r="F701" t="str">
            <v>90820805000100000180нев27.01и</v>
          </cell>
          <cell r="I701">
            <v>536.1</v>
          </cell>
        </row>
        <row r="702">
          <cell r="F702" t="str">
            <v>90820805000100000180нев27.01и</v>
          </cell>
          <cell r="I702">
            <v>-536.1</v>
          </cell>
        </row>
        <row r="703">
          <cell r="F703" t="str">
            <v>18210102021011000110ниж27.01и</v>
          </cell>
          <cell r="I703">
            <v>273</v>
          </cell>
        </row>
        <row r="704">
          <cell r="F704" t="str">
            <v>18210102021011000110нов27.01и</v>
          </cell>
          <cell r="I704">
            <v>183.3</v>
          </cell>
        </row>
        <row r="705">
          <cell r="F705" t="str">
            <v>91011701050100000180нов27.01и</v>
          </cell>
          <cell r="I705">
            <v>-286200</v>
          </cell>
        </row>
        <row r="706">
          <cell r="F706" t="str">
            <v>91020201001100000151нов27.01и</v>
          </cell>
          <cell r="I706">
            <v>286200</v>
          </cell>
        </row>
        <row r="707">
          <cell r="F707" t="str">
            <v>18210102021011000110окт27.01и</v>
          </cell>
          <cell r="I707">
            <v>310652.7</v>
          </cell>
        </row>
        <row r="708">
          <cell r="F708" t="str">
            <v>91311701050100000180окт27.01и</v>
          </cell>
          <cell r="I708">
            <v>6719.71</v>
          </cell>
        </row>
        <row r="709">
          <cell r="F709" t="str">
            <v>18210102021011000110оси27.01и</v>
          </cell>
          <cell r="I709">
            <v>-292.5</v>
          </cell>
        </row>
        <row r="710">
          <cell r="F710" t="str">
            <v>91111701050100000180оси27.01и</v>
          </cell>
          <cell r="I710">
            <v>200</v>
          </cell>
        </row>
        <row r="711">
          <cell r="F711" t="str">
            <v>91120805000100000180оси27.01и</v>
          </cell>
          <cell r="I711">
            <v>93.5</v>
          </cell>
        </row>
        <row r="712">
          <cell r="F712" t="str">
            <v>91120805000100000180оси27.01и</v>
          </cell>
          <cell r="I712">
            <v>-93.5</v>
          </cell>
        </row>
        <row r="713">
          <cell r="F713" t="str">
            <v>91211701050100000180пин27.01и</v>
          </cell>
          <cell r="I713">
            <v>400</v>
          </cell>
        </row>
        <row r="714">
          <cell r="F714" t="str">
            <v>18210102021011000110тае27.01и</v>
          </cell>
          <cell r="I714">
            <v>3220.01</v>
          </cell>
        </row>
        <row r="715">
          <cell r="F715" t="str">
            <v>18210601030101000110тае27.01и</v>
          </cell>
          <cell r="I715">
            <v>453.4</v>
          </cell>
        </row>
        <row r="716">
          <cell r="F716" t="str">
            <v>18210601030102000110тае27.01и</v>
          </cell>
          <cell r="I716">
            <v>1.23</v>
          </cell>
        </row>
        <row r="717">
          <cell r="F717" t="str">
            <v>18210606013101000110тае27.01и</v>
          </cell>
          <cell r="I717">
            <v>82.95</v>
          </cell>
        </row>
        <row r="718">
          <cell r="F718" t="str">
            <v>18210606013102000110тае27.01и</v>
          </cell>
          <cell r="I718">
            <v>2</v>
          </cell>
        </row>
        <row r="719">
          <cell r="F719" t="str">
            <v>18210606023101000110тае27.01и</v>
          </cell>
          <cell r="I719">
            <v>215377</v>
          </cell>
        </row>
        <row r="720">
          <cell r="F720" t="str">
            <v>91411701050100000180тае27.01и</v>
          </cell>
          <cell r="I720">
            <v>19392.43</v>
          </cell>
        </row>
        <row r="721">
          <cell r="F721" t="str">
            <v>18210102021011000110хре27.01и</v>
          </cell>
          <cell r="I721">
            <v>1835.6</v>
          </cell>
        </row>
        <row r="722">
          <cell r="F722" t="str">
            <v>18210102021011000110чун27.01и</v>
          </cell>
          <cell r="I722">
            <v>-650</v>
          </cell>
        </row>
        <row r="723">
          <cell r="F723" t="str">
            <v>18210102021014000110чун27.01и</v>
          </cell>
          <cell r="I723">
            <v>686.4</v>
          </cell>
        </row>
        <row r="724">
          <cell r="F724" t="str">
            <v>18210606023101000110чун27.01и</v>
          </cell>
          <cell r="I724">
            <v>5078</v>
          </cell>
        </row>
        <row r="725">
          <cell r="F725" t="str">
            <v>91711701050100000180чун27.01и</v>
          </cell>
          <cell r="I725">
            <v>1270</v>
          </cell>
        </row>
        <row r="726">
          <cell r="F726" t="str">
            <v>18210102021011000110шив27.01и</v>
          </cell>
          <cell r="I726">
            <v>117</v>
          </cell>
        </row>
        <row r="727">
          <cell r="F727" t="str">
            <v>18210102021011000110анг28.01и</v>
          </cell>
          <cell r="I727">
            <v>234.65</v>
          </cell>
        </row>
        <row r="728">
          <cell r="F728" t="str">
            <v>90411701050100000180бог28.01и</v>
          </cell>
          <cell r="I728">
            <v>17617.88</v>
          </cell>
        </row>
        <row r="729">
          <cell r="F729" t="str">
            <v>18210102021011000110бог28.01и</v>
          </cell>
          <cell r="I729">
            <v>79840.92</v>
          </cell>
        </row>
        <row r="730">
          <cell r="F730" t="str">
            <v>18210601030101000110бог28.01и</v>
          </cell>
          <cell r="I730">
            <v>2815.96</v>
          </cell>
        </row>
        <row r="731">
          <cell r="F731" t="str">
            <v>18210601030102000110бог28.01и</v>
          </cell>
          <cell r="I731">
            <v>80</v>
          </cell>
        </row>
        <row r="732">
          <cell r="F732" t="str">
            <v>18210606013101000110бог28.01и</v>
          </cell>
          <cell r="I732">
            <v>43.52</v>
          </cell>
        </row>
        <row r="733">
          <cell r="F733" t="str">
            <v>18210606023101000110бог28.01и</v>
          </cell>
          <cell r="I733">
            <v>11080</v>
          </cell>
        </row>
        <row r="734">
          <cell r="F734" t="str">
            <v>90411701050100000180бог28.01и</v>
          </cell>
          <cell r="I734">
            <v>773946.24</v>
          </cell>
        </row>
        <row r="735">
          <cell r="F735" t="str">
            <v>18210102021011000110ман28.01и</v>
          </cell>
          <cell r="I735">
            <v>765.2</v>
          </cell>
        </row>
        <row r="736">
          <cell r="F736" t="str">
            <v>90711701050100000180ман28.01и</v>
          </cell>
          <cell r="I736">
            <v>6564.06</v>
          </cell>
        </row>
        <row r="737">
          <cell r="F737" t="str">
            <v>18210102021011000110нев28.01и</v>
          </cell>
          <cell r="I737">
            <v>340.24</v>
          </cell>
        </row>
        <row r="738">
          <cell r="F738" t="str">
            <v>18210102021011000110нов28.01и</v>
          </cell>
          <cell r="I738">
            <v>542.4</v>
          </cell>
        </row>
        <row r="739">
          <cell r="F739" t="str">
            <v>18210601030101000110нов28.01и</v>
          </cell>
          <cell r="I739">
            <v>11147.56</v>
          </cell>
        </row>
        <row r="740">
          <cell r="F740" t="str">
            <v>18210102021011000110окт28.01и</v>
          </cell>
          <cell r="I740">
            <v>21884.400000000001</v>
          </cell>
        </row>
        <row r="741">
          <cell r="F741" t="str">
            <v>18210606023101000110окт28.01и</v>
          </cell>
          <cell r="I741">
            <v>38587</v>
          </cell>
        </row>
        <row r="742">
          <cell r="F742" t="str">
            <v>91311701050100000180окт28.01и</v>
          </cell>
          <cell r="I742">
            <v>1925.31</v>
          </cell>
        </row>
        <row r="743">
          <cell r="F743" t="str">
            <v>18210102021011000110оси28.01и</v>
          </cell>
          <cell r="I743">
            <v>1501.47</v>
          </cell>
        </row>
        <row r="744">
          <cell r="F744" t="str">
            <v>91111701050100000180оси28.01и</v>
          </cell>
          <cell r="I744">
            <v>100</v>
          </cell>
        </row>
        <row r="745">
          <cell r="F745" t="str">
            <v>18210102021011000110пин28.01и</v>
          </cell>
          <cell r="I745">
            <v>304.5</v>
          </cell>
        </row>
        <row r="746">
          <cell r="F746" t="str">
            <v>18210601030101000110пин28.01и</v>
          </cell>
          <cell r="I746">
            <v>21.58</v>
          </cell>
        </row>
        <row r="747">
          <cell r="F747" t="str">
            <v>91211701050100000180пин28.01и</v>
          </cell>
          <cell r="I747">
            <v>10164.379999999999</v>
          </cell>
        </row>
        <row r="748">
          <cell r="F748" t="str">
            <v>18210102021011000110тае28.01и</v>
          </cell>
          <cell r="I748">
            <v>-249</v>
          </cell>
        </row>
        <row r="749">
          <cell r="F749" t="str">
            <v>18210601030101000110тае28.01и</v>
          </cell>
          <cell r="I749">
            <v>866.39</v>
          </cell>
        </row>
        <row r="750">
          <cell r="F750" t="str">
            <v>18210606013101000110тае28.01и</v>
          </cell>
          <cell r="I750">
            <v>701</v>
          </cell>
        </row>
        <row r="751">
          <cell r="F751" t="str">
            <v>18210606023101000110тае28.01и</v>
          </cell>
          <cell r="I751">
            <v>626416</v>
          </cell>
        </row>
        <row r="752">
          <cell r="F752" t="str">
            <v>91411701050100000180тае28.01и</v>
          </cell>
          <cell r="I752">
            <v>2101.4699999999998</v>
          </cell>
        </row>
        <row r="753">
          <cell r="F753" t="str">
            <v>18210102021011000110так28.01и</v>
          </cell>
          <cell r="I753">
            <v>606.79999999999995</v>
          </cell>
        </row>
        <row r="754">
          <cell r="F754" t="str">
            <v>18210102021011000110хре28.01и</v>
          </cell>
          <cell r="I754">
            <v>188.24</v>
          </cell>
        </row>
        <row r="755">
          <cell r="F755" t="str">
            <v>18210102021011000110чун28.01и</v>
          </cell>
          <cell r="I755">
            <v>1432.8</v>
          </cell>
        </row>
        <row r="756">
          <cell r="F756" t="str">
            <v>18210601030101000110чун28.01и</v>
          </cell>
          <cell r="I756">
            <v>988.07</v>
          </cell>
        </row>
        <row r="757">
          <cell r="F757" t="str">
            <v>18210601030102000110чун28.01и</v>
          </cell>
          <cell r="I757">
            <v>0.24</v>
          </cell>
        </row>
        <row r="758">
          <cell r="F758" t="str">
            <v>91711701050100000180чун28.01и</v>
          </cell>
          <cell r="I758">
            <v>100</v>
          </cell>
        </row>
        <row r="759">
          <cell r="F759" t="str">
            <v>91811701050100000180шив28.01и</v>
          </cell>
          <cell r="I759">
            <v>121.95</v>
          </cell>
        </row>
        <row r="760">
          <cell r="F760" t="str">
            <v>06910807140011000110рай28.01и</v>
          </cell>
          <cell r="I760">
            <v>740</v>
          </cell>
        </row>
        <row r="761">
          <cell r="F761" t="str">
            <v>07611625030010000140рай28.01и</v>
          </cell>
          <cell r="I761">
            <v>3147.96</v>
          </cell>
        </row>
        <row r="762">
          <cell r="F762" t="str">
            <v>18210101012021000110рай28.01и</v>
          </cell>
          <cell r="I762">
            <v>608.4</v>
          </cell>
        </row>
        <row r="763">
          <cell r="F763" t="str">
            <v>18210102021011000110рай28.01и</v>
          </cell>
          <cell r="I763">
            <v>322177.86</v>
          </cell>
        </row>
        <row r="764">
          <cell r="F764" t="str">
            <v>18210502000021000110рай28.01и</v>
          </cell>
          <cell r="I764">
            <v>244615.5</v>
          </cell>
        </row>
        <row r="765">
          <cell r="F765" t="str">
            <v>18210502000022000110рай28.01и</v>
          </cell>
          <cell r="I765">
            <v>904.08</v>
          </cell>
        </row>
        <row r="766">
          <cell r="F766" t="str">
            <v>18210502000023000110рай28.01и</v>
          </cell>
          <cell r="I766">
            <v>315</v>
          </cell>
        </row>
        <row r="767">
          <cell r="F767" t="str">
            <v>18210606023051000110рай28.01и</v>
          </cell>
          <cell r="I767">
            <v>700</v>
          </cell>
        </row>
        <row r="768">
          <cell r="F768" t="str">
            <v>18210803010011000110рай28.01и</v>
          </cell>
          <cell r="I768">
            <v>4531.72</v>
          </cell>
        </row>
        <row r="769">
          <cell r="F769" t="str">
            <v>18810807140011000110рай28.01и</v>
          </cell>
          <cell r="I769">
            <v>120</v>
          </cell>
        </row>
        <row r="770">
          <cell r="F770" t="str">
            <v>18811606000010000140рай28.01и</v>
          </cell>
          <cell r="I770">
            <v>3000</v>
          </cell>
        </row>
        <row r="771">
          <cell r="F771" t="str">
            <v>18811608000010000140рай28.01и</v>
          </cell>
          <cell r="I771">
            <v>4000</v>
          </cell>
        </row>
        <row r="772">
          <cell r="F772" t="str">
            <v>18811630000010000140рай28.01и</v>
          </cell>
          <cell r="I772">
            <v>4700</v>
          </cell>
        </row>
        <row r="773">
          <cell r="F773" t="str">
            <v>18811690050050000140рай28.01и</v>
          </cell>
          <cell r="I773">
            <v>7500</v>
          </cell>
        </row>
        <row r="774">
          <cell r="F774" t="str">
            <v>19211690050050000140рай28.01и</v>
          </cell>
          <cell r="I774">
            <v>1500</v>
          </cell>
        </row>
        <row r="775">
          <cell r="F775" t="str">
            <v>49811201000010000120рай28.01и</v>
          </cell>
          <cell r="I775">
            <v>185.51</v>
          </cell>
        </row>
        <row r="776">
          <cell r="F776" t="str">
            <v>80611690050050000140рай28.01и</v>
          </cell>
          <cell r="I776">
            <v>2500</v>
          </cell>
        </row>
        <row r="777">
          <cell r="F777" t="str">
            <v>86311105035051000120рай28.01и</v>
          </cell>
          <cell r="I777">
            <v>37399.589999999997</v>
          </cell>
        </row>
        <row r="778">
          <cell r="F778" t="str">
            <v>18210102021011000110анг29.01и</v>
          </cell>
          <cell r="I778">
            <v>14090.8</v>
          </cell>
        </row>
        <row r="779">
          <cell r="F779" t="str">
            <v>90111701050100000180анг29.01и</v>
          </cell>
          <cell r="I779">
            <v>1101.8800000000001</v>
          </cell>
        </row>
        <row r="780">
          <cell r="F780" t="str">
            <v>90211701050100000180арт29.01и</v>
          </cell>
          <cell r="I780">
            <v>300</v>
          </cell>
        </row>
        <row r="781">
          <cell r="F781" t="str">
            <v>18210102021011000110бел29.01и</v>
          </cell>
          <cell r="I781">
            <v>844.4</v>
          </cell>
        </row>
        <row r="782">
          <cell r="F782" t="str">
            <v>18210102021011000110бог29.01и</v>
          </cell>
          <cell r="I782">
            <v>35897.599999999999</v>
          </cell>
        </row>
        <row r="783">
          <cell r="F783" t="str">
            <v>18210601030101000110бог29.01и</v>
          </cell>
          <cell r="I783">
            <v>19040.7</v>
          </cell>
        </row>
        <row r="784">
          <cell r="F784" t="str">
            <v>18210601030102000110бог29.01и</v>
          </cell>
          <cell r="I784">
            <v>440</v>
          </cell>
        </row>
        <row r="785">
          <cell r="F785" t="str">
            <v>18210606013101000110бог29.01и</v>
          </cell>
          <cell r="I785">
            <v>70.39</v>
          </cell>
        </row>
        <row r="786">
          <cell r="F786" t="str">
            <v>18210606013102000110бог29.01и</v>
          </cell>
          <cell r="I786">
            <v>15</v>
          </cell>
        </row>
        <row r="787">
          <cell r="F787" t="str">
            <v>18210606023101000110бог29.01и</v>
          </cell>
          <cell r="I787">
            <v>23024</v>
          </cell>
        </row>
        <row r="788">
          <cell r="F788" t="str">
            <v>90411701050100000180бог29.01и</v>
          </cell>
          <cell r="I788">
            <v>1918474.46</v>
          </cell>
        </row>
        <row r="789">
          <cell r="F789" t="str">
            <v>18210601030101000110гов29.01и</v>
          </cell>
          <cell r="I789">
            <v>220</v>
          </cell>
        </row>
        <row r="790">
          <cell r="F790" t="str">
            <v>18210601030102000110гов29.01и</v>
          </cell>
          <cell r="I790">
            <v>34.770000000000003</v>
          </cell>
        </row>
        <row r="791">
          <cell r="F791" t="str">
            <v>90511701050100000180гов29.01и</v>
          </cell>
          <cell r="I791">
            <v>80</v>
          </cell>
        </row>
        <row r="792">
          <cell r="F792" t="str">
            <v>18210102021011000110кра29.01и</v>
          </cell>
          <cell r="I792">
            <v>3735</v>
          </cell>
        </row>
        <row r="793">
          <cell r="F793" t="str">
            <v>90611701050100000180кра29.01и</v>
          </cell>
          <cell r="I793">
            <v>124.7</v>
          </cell>
        </row>
        <row r="794">
          <cell r="F794" t="str">
            <v>18210606023101000110ман29.01и</v>
          </cell>
          <cell r="I794">
            <v>6613</v>
          </cell>
        </row>
        <row r="795">
          <cell r="F795" t="str">
            <v>90811701050100000180нев29.01и</v>
          </cell>
          <cell r="I795">
            <v>1500</v>
          </cell>
        </row>
        <row r="796">
          <cell r="F796" t="str">
            <v>90911701050100000180ниж29.01и</v>
          </cell>
          <cell r="I796">
            <v>3422.58</v>
          </cell>
        </row>
        <row r="797">
          <cell r="F797" t="str">
            <v>18210606023101000110нов29.01и</v>
          </cell>
          <cell r="I797">
            <v>1395</v>
          </cell>
        </row>
        <row r="798">
          <cell r="F798" t="str">
            <v>91011105010100000120нов29.01и</v>
          </cell>
          <cell r="I798">
            <v>597.51</v>
          </cell>
        </row>
        <row r="799">
          <cell r="F799" t="str">
            <v>91011105035100000120нов29.01и</v>
          </cell>
          <cell r="I799">
            <v>289.02</v>
          </cell>
        </row>
        <row r="800">
          <cell r="F800" t="str">
            <v>18210102021011000110окт29.01и</v>
          </cell>
          <cell r="I800">
            <v>65</v>
          </cell>
        </row>
        <row r="801">
          <cell r="F801" t="str">
            <v>18210606023101000110окт29.01и</v>
          </cell>
          <cell r="I801">
            <v>43</v>
          </cell>
        </row>
        <row r="802">
          <cell r="F802" t="str">
            <v>18210606023101000110оси29.01и</v>
          </cell>
          <cell r="I802">
            <v>262</v>
          </cell>
        </row>
        <row r="803">
          <cell r="F803" t="str">
            <v>18210606023101000110пин29.01и</v>
          </cell>
          <cell r="I803">
            <v>2173</v>
          </cell>
        </row>
        <row r="804">
          <cell r="F804" t="str">
            <v>18210102021011000110тае29.01и</v>
          </cell>
          <cell r="I804">
            <v>142701</v>
          </cell>
        </row>
        <row r="805">
          <cell r="F805" t="str">
            <v>18210601030101000110тае29.01и</v>
          </cell>
          <cell r="I805">
            <v>732.55</v>
          </cell>
        </row>
        <row r="806">
          <cell r="F806" t="str">
            <v>18210601030102000110тае29.01и</v>
          </cell>
          <cell r="I806">
            <v>150.41</v>
          </cell>
        </row>
        <row r="807">
          <cell r="F807" t="str">
            <v>18210606023101000110тае29.01и</v>
          </cell>
          <cell r="I807">
            <v>15823</v>
          </cell>
        </row>
        <row r="808">
          <cell r="F808" t="str">
            <v>91411701050100000180тае29.01и</v>
          </cell>
          <cell r="I808">
            <v>1795.35</v>
          </cell>
        </row>
        <row r="809">
          <cell r="F809" t="str">
            <v>18210102021011000110так29.01и</v>
          </cell>
          <cell r="I809">
            <v>475.2</v>
          </cell>
        </row>
        <row r="810">
          <cell r="F810" t="str">
            <v>18210606023101000110так29.01и</v>
          </cell>
          <cell r="I810">
            <v>54</v>
          </cell>
        </row>
        <row r="811">
          <cell r="F811" t="str">
            <v>91511701050100000180так29.01и</v>
          </cell>
          <cell r="I811">
            <v>100</v>
          </cell>
        </row>
        <row r="812">
          <cell r="F812" t="str">
            <v>18210102021011000110хре29.01и</v>
          </cell>
          <cell r="I812">
            <v>1693.6</v>
          </cell>
        </row>
        <row r="813">
          <cell r="F813" t="str">
            <v>18210606023101000110хре29.01и</v>
          </cell>
          <cell r="I813">
            <v>183</v>
          </cell>
        </row>
        <row r="814">
          <cell r="F814" t="str">
            <v>91611701050100000180хре29.01и</v>
          </cell>
          <cell r="I814">
            <v>110</v>
          </cell>
        </row>
        <row r="815">
          <cell r="F815" t="str">
            <v>18210606023101000110чун29.01и</v>
          </cell>
          <cell r="I815">
            <v>6297</v>
          </cell>
        </row>
        <row r="816">
          <cell r="F816" t="str">
            <v>91711701050100000180чун29.01и</v>
          </cell>
          <cell r="I816">
            <v>800.11</v>
          </cell>
        </row>
        <row r="817">
          <cell r="F817" t="str">
            <v>91811701050100000180шив29.01и</v>
          </cell>
          <cell r="I817">
            <v>113.2</v>
          </cell>
        </row>
        <row r="818">
          <cell r="F818" t="str">
            <v>06910807140011000110рай29.01и</v>
          </cell>
          <cell r="I818">
            <v>370</v>
          </cell>
        </row>
        <row r="819">
          <cell r="F819" t="str">
            <v>18210101012021000110рай29.01и</v>
          </cell>
          <cell r="I819">
            <v>593609.4</v>
          </cell>
        </row>
        <row r="820">
          <cell r="F820" t="str">
            <v>18210101012022000110рай29.01и</v>
          </cell>
          <cell r="I820">
            <v>123.74</v>
          </cell>
        </row>
        <row r="821">
          <cell r="F821" t="str">
            <v>18210102021011000110рай29.01и</v>
          </cell>
          <cell r="I821">
            <v>598507.80000000005</v>
          </cell>
        </row>
        <row r="822">
          <cell r="F822" t="str">
            <v>18210502000021000110рай29.01и</v>
          </cell>
          <cell r="I822">
            <v>19111.5</v>
          </cell>
        </row>
        <row r="823">
          <cell r="F823" t="str">
            <v>18210606023051000110рай29.01и</v>
          </cell>
          <cell r="I823">
            <v>1317</v>
          </cell>
        </row>
        <row r="824">
          <cell r="F824" t="str">
            <v>18210803010011000110рай29.01и</v>
          </cell>
          <cell r="I824">
            <v>1659.83</v>
          </cell>
        </row>
        <row r="825">
          <cell r="F825" t="str">
            <v>18810807140011000110рай29.01и</v>
          </cell>
          <cell r="I825">
            <v>36420</v>
          </cell>
        </row>
        <row r="826">
          <cell r="F826" t="str">
            <v>18811630000010000140рай29.01и</v>
          </cell>
          <cell r="I826">
            <v>27950</v>
          </cell>
        </row>
        <row r="827">
          <cell r="F827" t="str">
            <v>18811690050050000140рай29.01и</v>
          </cell>
          <cell r="I827">
            <v>200</v>
          </cell>
        </row>
        <row r="828">
          <cell r="F828" t="str">
            <v>19211690050050000140рай29.01и</v>
          </cell>
          <cell r="I828">
            <v>3300</v>
          </cell>
        </row>
        <row r="829">
          <cell r="F829" t="str">
            <v>32111625060010000140рай29.01и</v>
          </cell>
          <cell r="I829">
            <v>1000</v>
          </cell>
        </row>
        <row r="830">
          <cell r="F830" t="str">
            <v>49811201000010000120рай29.01и</v>
          </cell>
          <cell r="I830">
            <v>41.07</v>
          </cell>
        </row>
        <row r="831">
          <cell r="F831" t="str">
            <v>85411303050059901130рай29.01и</v>
          </cell>
          <cell r="I831">
            <v>1258</v>
          </cell>
        </row>
        <row r="832">
          <cell r="F832" t="str">
            <v>87511303050059902130рай29.01и</v>
          </cell>
          <cell r="I832">
            <v>256800.04</v>
          </cell>
        </row>
        <row r="833">
          <cell r="F833" t="str">
            <v>89011701050050000180рай29.01и</v>
          </cell>
          <cell r="I833">
            <v>13292491.67</v>
          </cell>
        </row>
        <row r="834">
          <cell r="F834" t="str">
            <v>89011705050050000180рай29.01и</v>
          </cell>
          <cell r="I834">
            <v>166</v>
          </cell>
        </row>
        <row r="835">
          <cell r="F835" t="str">
            <v>91011105010100000120рай29.01и</v>
          </cell>
          <cell r="I835">
            <v>597.51</v>
          </cell>
        </row>
        <row r="836">
          <cell r="F836" t="str">
            <v>18210101012021000110рай01.02и</v>
          </cell>
          <cell r="I836">
            <v>913.8</v>
          </cell>
        </row>
        <row r="837">
          <cell r="F837" t="str">
            <v>18210101012024000110рай01.02и</v>
          </cell>
          <cell r="I837">
            <v>-448</v>
          </cell>
        </row>
        <row r="838">
          <cell r="F838" t="str">
            <v>18210102010011000110рай01.02и</v>
          </cell>
          <cell r="I838">
            <v>9000</v>
          </cell>
        </row>
        <row r="839">
          <cell r="F839" t="str">
            <v>18210102010014000110рай01.02и</v>
          </cell>
          <cell r="I839">
            <v>-9000</v>
          </cell>
        </row>
        <row r="840">
          <cell r="F840" t="str">
            <v>18210102021011000110рай01.02и</v>
          </cell>
          <cell r="I840">
            <v>768017.67</v>
          </cell>
        </row>
        <row r="841">
          <cell r="F841" t="str">
            <v>18210102021012000110рай01.02и</v>
          </cell>
          <cell r="I841">
            <v>84058.17</v>
          </cell>
        </row>
        <row r="842">
          <cell r="F842" t="str">
            <v>18210102021014000110рай01.02и</v>
          </cell>
          <cell r="I842">
            <v>-24072</v>
          </cell>
        </row>
        <row r="843">
          <cell r="F843" t="str">
            <v>18210502000021000110рай01.02и</v>
          </cell>
          <cell r="I843">
            <v>85607.11</v>
          </cell>
        </row>
        <row r="844">
          <cell r="F844" t="str">
            <v>18210502000024000110рай01.02и</v>
          </cell>
          <cell r="I844">
            <v>-18405</v>
          </cell>
        </row>
        <row r="845">
          <cell r="F845" t="str">
            <v>18210606013051000110рай01.02и</v>
          </cell>
          <cell r="I845">
            <v>106</v>
          </cell>
        </row>
        <row r="846">
          <cell r="F846" t="str">
            <v>18210803010011000110рай01.02и</v>
          </cell>
          <cell r="I846">
            <v>2921.95</v>
          </cell>
        </row>
        <row r="847">
          <cell r="F847" t="str">
            <v>18810807140011000110рай01.02и</v>
          </cell>
          <cell r="I847">
            <v>30</v>
          </cell>
        </row>
        <row r="848">
          <cell r="F848" t="str">
            <v>18811630000010000140рай01.02и</v>
          </cell>
          <cell r="I848">
            <v>7600</v>
          </cell>
        </row>
        <row r="849">
          <cell r="F849" t="str">
            <v>18811690050050000140рай01.02и</v>
          </cell>
          <cell r="I849">
            <v>300</v>
          </cell>
        </row>
        <row r="850">
          <cell r="F850" t="str">
            <v>85411105035051000120рай01.02и</v>
          </cell>
          <cell r="I850">
            <v>2414.04</v>
          </cell>
        </row>
        <row r="851">
          <cell r="F851" t="str">
            <v>85411303050059901130рай01.02и</v>
          </cell>
          <cell r="I851">
            <v>3020</v>
          </cell>
        </row>
        <row r="852">
          <cell r="F852" t="str">
            <v>85411701050050000180рай01.02и</v>
          </cell>
          <cell r="I852">
            <v>-3434.04</v>
          </cell>
        </row>
        <row r="853">
          <cell r="F853" t="str">
            <v>85420705000059905180рай01.02и</v>
          </cell>
          <cell r="I853">
            <v>478000</v>
          </cell>
        </row>
        <row r="854">
          <cell r="F854" t="str">
            <v>86311105010050000120рай01.02и</v>
          </cell>
          <cell r="I854">
            <v>25566.49</v>
          </cell>
        </row>
        <row r="855">
          <cell r="F855" t="str">
            <v>86311105035051000120рай01.02и</v>
          </cell>
          <cell r="I855">
            <v>1292</v>
          </cell>
        </row>
        <row r="856">
          <cell r="F856" t="str">
            <v>87511303050059902130рай01.02и</v>
          </cell>
          <cell r="I856">
            <v>438982.81</v>
          </cell>
        </row>
        <row r="857">
          <cell r="F857" t="str">
            <v>89011905000050000151рай01.02и</v>
          </cell>
          <cell r="I857">
            <v>-1021944.04</v>
          </cell>
        </row>
        <row r="858">
          <cell r="F858" t="str">
            <v>18210102021011000110бел01.02и</v>
          </cell>
          <cell r="I858">
            <v>396.8</v>
          </cell>
        </row>
        <row r="859">
          <cell r="F859" t="str">
            <v>18210102021011000110бог01.02и</v>
          </cell>
          <cell r="I859">
            <v>244692.6</v>
          </cell>
        </row>
        <row r="860">
          <cell r="F860" t="str">
            <v>18210102021012000110бог01.02и</v>
          </cell>
          <cell r="I860">
            <v>28153.99</v>
          </cell>
        </row>
        <row r="861">
          <cell r="F861" t="str">
            <v>18210102021014000110бог01.02и</v>
          </cell>
          <cell r="I861">
            <v>-1814</v>
          </cell>
        </row>
        <row r="862">
          <cell r="F862" t="str">
            <v>18210601030101000110бог01.02и</v>
          </cell>
          <cell r="I862">
            <v>3482.75</v>
          </cell>
        </row>
        <row r="863">
          <cell r="F863" t="str">
            <v>18210606023101000110бог01.02и</v>
          </cell>
          <cell r="I863">
            <v>3556.2</v>
          </cell>
        </row>
        <row r="864">
          <cell r="F864" t="str">
            <v>18210606023102000110бог01.02и</v>
          </cell>
          <cell r="I864">
            <v>9</v>
          </cell>
        </row>
        <row r="865">
          <cell r="F865" t="str">
            <v>18210606023104000110бог01.02и</v>
          </cell>
          <cell r="I865">
            <v>-88.2</v>
          </cell>
        </row>
        <row r="866">
          <cell r="F866" t="str">
            <v>90411701050100000180бог01.02и</v>
          </cell>
          <cell r="I866">
            <v>7704.13</v>
          </cell>
        </row>
        <row r="867">
          <cell r="F867" t="str">
            <v>18210102021011000110кра01.02и</v>
          </cell>
          <cell r="I867">
            <v>1605.65</v>
          </cell>
        </row>
        <row r="868">
          <cell r="F868" t="str">
            <v>18210102021014000110кра01.02и</v>
          </cell>
          <cell r="I868">
            <v>-1200</v>
          </cell>
        </row>
        <row r="869">
          <cell r="F869" t="str">
            <v>18210102021011000110ман01.02и</v>
          </cell>
          <cell r="I869">
            <v>16.7</v>
          </cell>
        </row>
        <row r="870">
          <cell r="F870" t="str">
            <v>18210102021012000110ман01.02и</v>
          </cell>
          <cell r="I870">
            <v>-134.6</v>
          </cell>
        </row>
        <row r="871">
          <cell r="F871" t="str">
            <v>18210606023101000110ман01.02и</v>
          </cell>
          <cell r="I871">
            <v>1874</v>
          </cell>
        </row>
        <row r="872">
          <cell r="F872" t="str">
            <v>90811701050100000180нев01.02и</v>
          </cell>
          <cell r="I872">
            <v>6318.82</v>
          </cell>
        </row>
        <row r="873">
          <cell r="F873" t="str">
            <v>18210606023101000110нов01.02и</v>
          </cell>
          <cell r="I873">
            <v>13752</v>
          </cell>
        </row>
        <row r="874">
          <cell r="F874" t="str">
            <v>18210601030101000110окт01.02и</v>
          </cell>
          <cell r="I874">
            <v>415</v>
          </cell>
        </row>
        <row r="875">
          <cell r="F875" t="str">
            <v>18210601030102000110окт01.02и</v>
          </cell>
          <cell r="I875">
            <v>8.58</v>
          </cell>
        </row>
        <row r="876">
          <cell r="F876" t="str">
            <v>91311701050100000180окт01.02и</v>
          </cell>
          <cell r="I876">
            <v>6484.8</v>
          </cell>
        </row>
        <row r="877">
          <cell r="F877" t="str">
            <v>18210606023101000110оси01.02и</v>
          </cell>
          <cell r="I877">
            <v>409</v>
          </cell>
        </row>
        <row r="878">
          <cell r="F878" t="str">
            <v>18210606023102000110оси01.02и</v>
          </cell>
          <cell r="I878">
            <v>17</v>
          </cell>
        </row>
        <row r="879">
          <cell r="F879" t="str">
            <v>91111701050100000180оси01.02и</v>
          </cell>
          <cell r="I879">
            <v>100</v>
          </cell>
        </row>
        <row r="880">
          <cell r="F880" t="str">
            <v>18210102010011000110тае01.02и</v>
          </cell>
          <cell r="I880">
            <v>3000</v>
          </cell>
        </row>
        <row r="881">
          <cell r="F881" t="str">
            <v>18210102010014000110тае01.02и</v>
          </cell>
          <cell r="I881">
            <v>-3000</v>
          </cell>
        </row>
        <row r="882">
          <cell r="F882" t="str">
            <v>18210102021011000110тае01.02и</v>
          </cell>
          <cell r="I882">
            <v>5731.6</v>
          </cell>
        </row>
        <row r="883">
          <cell r="F883" t="str">
            <v>18210102021014000110тае01.02и</v>
          </cell>
          <cell r="I883">
            <v>-5010</v>
          </cell>
        </row>
        <row r="884">
          <cell r="F884" t="str">
            <v>18210601030101000110тае01.02и</v>
          </cell>
          <cell r="I884">
            <v>1767.05</v>
          </cell>
        </row>
        <row r="885">
          <cell r="F885" t="str">
            <v>91411701050100000180тае01.02и</v>
          </cell>
          <cell r="I885">
            <v>4373.0600000000004</v>
          </cell>
        </row>
        <row r="886">
          <cell r="F886" t="str">
            <v>18210102021011000110чун01.02и</v>
          </cell>
          <cell r="I886">
            <v>820.4</v>
          </cell>
        </row>
        <row r="887">
          <cell r="F887" t="str">
            <v>91711701050100000180чун01.02и</v>
          </cell>
          <cell r="I887">
            <v>1549.35</v>
          </cell>
        </row>
        <row r="888">
          <cell r="F888" t="str">
            <v>18210102021011000110бог02.02и</v>
          </cell>
          <cell r="I888">
            <v>307655.44</v>
          </cell>
        </row>
        <row r="889">
          <cell r="F889" t="str">
            <v>18210601030101000110бог02.02и</v>
          </cell>
          <cell r="I889">
            <v>53087.14</v>
          </cell>
        </row>
        <row r="890">
          <cell r="F890" t="str">
            <v>18210601030102000110бог02.02и</v>
          </cell>
          <cell r="I890">
            <v>0.12</v>
          </cell>
        </row>
        <row r="891">
          <cell r="F891" t="str">
            <v>18210606013101000110бог02.02и</v>
          </cell>
          <cell r="I891">
            <v>68.239999999999995</v>
          </cell>
        </row>
        <row r="892">
          <cell r="F892" t="str">
            <v>90411701050100000180бог02.02и</v>
          </cell>
          <cell r="I892">
            <v>442.63</v>
          </cell>
        </row>
        <row r="893">
          <cell r="F893" t="str">
            <v>18210601030101000110кра02.02и</v>
          </cell>
          <cell r="I893">
            <v>109.17</v>
          </cell>
        </row>
        <row r="894">
          <cell r="F894" t="str">
            <v>18210102021011000110ман02.02и</v>
          </cell>
          <cell r="I894">
            <v>26.2</v>
          </cell>
        </row>
        <row r="895">
          <cell r="F895" t="str">
            <v>90911701050100000180ниж02.02и</v>
          </cell>
          <cell r="I895">
            <v>698</v>
          </cell>
        </row>
        <row r="896">
          <cell r="F896" t="str">
            <v>18210102021011000110окт02.02и</v>
          </cell>
          <cell r="I896">
            <v>600.79999999999995</v>
          </cell>
        </row>
        <row r="897">
          <cell r="F897" t="str">
            <v>91311701050100000180окт02.02и</v>
          </cell>
          <cell r="I897">
            <v>3048.07</v>
          </cell>
        </row>
        <row r="898">
          <cell r="F898" t="str">
            <v>18210102021011000110оси02.02и</v>
          </cell>
          <cell r="I898">
            <v>-1447.32</v>
          </cell>
        </row>
        <row r="899">
          <cell r="F899" t="str">
            <v>91111701050100000180оси02.02и</v>
          </cell>
          <cell r="I899">
            <v>1448.32</v>
          </cell>
        </row>
        <row r="900">
          <cell r="F900" t="str">
            <v>18210601030101000110пин02.02и</v>
          </cell>
          <cell r="I900">
            <v>20.96</v>
          </cell>
        </row>
        <row r="901">
          <cell r="F901" t="str">
            <v>80611701050050000180рай02.02и</v>
          </cell>
          <cell r="I901">
            <v>4712.42</v>
          </cell>
        </row>
        <row r="902">
          <cell r="F902" t="str">
            <v>80611701050050000180рай02.02и</v>
          </cell>
          <cell r="I902">
            <v>9561.31</v>
          </cell>
        </row>
        <row r="903">
          <cell r="F903" t="str">
            <v>80611701050050000180рай02.02и</v>
          </cell>
          <cell r="I903">
            <v>1409.68</v>
          </cell>
        </row>
        <row r="904">
          <cell r="F904" t="str">
            <v>80611701050050000180рай02.02и</v>
          </cell>
          <cell r="I904">
            <v>13048.88</v>
          </cell>
        </row>
        <row r="905">
          <cell r="F905" t="str">
            <v>06910807140011000110рай02.02и</v>
          </cell>
          <cell r="I905">
            <v>2400</v>
          </cell>
        </row>
        <row r="906">
          <cell r="F906" t="str">
            <v>06911690050050000140рай02.02и</v>
          </cell>
          <cell r="I906">
            <v>100</v>
          </cell>
        </row>
        <row r="907">
          <cell r="F907" t="str">
            <v>07611625030010000140рай02.02и</v>
          </cell>
          <cell r="I907">
            <v>1000</v>
          </cell>
        </row>
        <row r="908">
          <cell r="F908" t="str">
            <v>14111628000010000140рай02.02и</v>
          </cell>
          <cell r="I908">
            <v>500</v>
          </cell>
        </row>
        <row r="909">
          <cell r="F909" t="str">
            <v>18210101012021000110рай02.02и</v>
          </cell>
          <cell r="I909">
            <v>2720.2</v>
          </cell>
        </row>
        <row r="910">
          <cell r="F910" t="str">
            <v>18210102021011000110рай02.02и</v>
          </cell>
          <cell r="I910">
            <v>1040478.32</v>
          </cell>
        </row>
        <row r="911">
          <cell r="F911" t="str">
            <v>18210502000021000110рай02.02и</v>
          </cell>
          <cell r="I911">
            <v>46011.6</v>
          </cell>
        </row>
        <row r="912">
          <cell r="F912" t="str">
            <v>18210606013051000110рай02.02и</v>
          </cell>
          <cell r="I912">
            <v>5.64</v>
          </cell>
        </row>
        <row r="913">
          <cell r="F913" t="str">
            <v>18210606013052000110рай02.02и</v>
          </cell>
          <cell r="I913">
            <v>0.03</v>
          </cell>
        </row>
        <row r="914">
          <cell r="F914" t="str">
            <v>18210803010011000110рай02.02и</v>
          </cell>
          <cell r="I914">
            <v>520</v>
          </cell>
        </row>
        <row r="915">
          <cell r="F915" t="str">
            <v>18810807140011000110рай02.02и</v>
          </cell>
          <cell r="I915">
            <v>300</v>
          </cell>
        </row>
        <row r="916">
          <cell r="F916" t="str">
            <v>18811630000010000140рай02.02и</v>
          </cell>
          <cell r="I916">
            <v>2900</v>
          </cell>
        </row>
        <row r="917">
          <cell r="F917" t="str">
            <v>18811690050050000140рай02.02и</v>
          </cell>
          <cell r="I917">
            <v>3700</v>
          </cell>
        </row>
        <row r="918">
          <cell r="F918" t="str">
            <v>19211690050050000140рай02.02и</v>
          </cell>
          <cell r="I918">
            <v>40000</v>
          </cell>
        </row>
        <row r="919">
          <cell r="F919" t="str">
            <v>85411105035051000120рай02.02и</v>
          </cell>
          <cell r="I919">
            <v>402.34</v>
          </cell>
        </row>
        <row r="920">
          <cell r="F920" t="str">
            <v>85411701050050000180рай02.02и</v>
          </cell>
          <cell r="I920">
            <v>-402.34</v>
          </cell>
        </row>
        <row r="921">
          <cell r="F921" t="str">
            <v>86311701050050000180рай02.02и</v>
          </cell>
          <cell r="I921">
            <v>1293</v>
          </cell>
        </row>
        <row r="922">
          <cell r="F922" t="str">
            <v>89011701050050000180рай02.02и</v>
          </cell>
          <cell r="I922">
            <v>-13292491.67</v>
          </cell>
        </row>
        <row r="923">
          <cell r="F923" t="str">
            <v>89020202999055801151рай02.02и</v>
          </cell>
          <cell r="I923">
            <v>10292491.67</v>
          </cell>
        </row>
        <row r="924">
          <cell r="F924" t="str">
            <v>89020202999055901151рай02.02и</v>
          </cell>
          <cell r="I924">
            <v>3000000</v>
          </cell>
        </row>
        <row r="925">
          <cell r="F925" t="str">
            <v>18210102021011000110тае02.02и</v>
          </cell>
          <cell r="I925">
            <v>35575.22</v>
          </cell>
        </row>
        <row r="926">
          <cell r="F926" t="str">
            <v>18210601030101000110тае02.02и</v>
          </cell>
          <cell r="I926">
            <v>1818.86</v>
          </cell>
        </row>
        <row r="927">
          <cell r="F927" t="str">
            <v>18210601030102000110тае02.02и</v>
          </cell>
          <cell r="I927">
            <v>0.42</v>
          </cell>
        </row>
        <row r="928">
          <cell r="F928" t="str">
            <v>18210606013101000110тае02.02и</v>
          </cell>
          <cell r="I928">
            <v>143.13999999999999</v>
          </cell>
        </row>
        <row r="929">
          <cell r="F929" t="str">
            <v>18210606013102000110тае02.02и</v>
          </cell>
          <cell r="I929">
            <v>0.01</v>
          </cell>
        </row>
        <row r="930">
          <cell r="F930" t="str">
            <v>18210606023101000110тае02.02и</v>
          </cell>
          <cell r="I930">
            <v>2118</v>
          </cell>
        </row>
        <row r="931">
          <cell r="F931" t="str">
            <v>18210606023104000110тае02.02и</v>
          </cell>
          <cell r="I931">
            <v>-2118</v>
          </cell>
        </row>
        <row r="932">
          <cell r="F932" t="str">
            <v>91411701050100000180тае02.02и</v>
          </cell>
          <cell r="I932">
            <v>250.56</v>
          </cell>
        </row>
        <row r="933">
          <cell r="F933" t="str">
            <v>18210102021011000110так02.02и</v>
          </cell>
          <cell r="I933">
            <v>1</v>
          </cell>
        </row>
        <row r="934">
          <cell r="F934" t="str">
            <v>18210601030101000110хре02.02и</v>
          </cell>
          <cell r="I934">
            <v>1067</v>
          </cell>
        </row>
        <row r="935">
          <cell r="F935" t="str">
            <v>18210601030102000110хре02.02и</v>
          </cell>
          <cell r="I935">
            <v>75</v>
          </cell>
        </row>
        <row r="936">
          <cell r="F936" t="str">
            <v>18210102021011000110чун02.02и</v>
          </cell>
          <cell r="I936">
            <v>1847.7</v>
          </cell>
        </row>
        <row r="937">
          <cell r="F937" t="str">
            <v>18210601030101000110чун02.02и</v>
          </cell>
          <cell r="I937">
            <v>233.24</v>
          </cell>
        </row>
        <row r="938">
          <cell r="F938" t="str">
            <v>18210102021011000110анг03.02и</v>
          </cell>
          <cell r="I938">
            <v>-274.3</v>
          </cell>
        </row>
        <row r="939">
          <cell r="F939" t="str">
            <v>18210601030101000110анг03.02и</v>
          </cell>
          <cell r="I939">
            <v>423.94</v>
          </cell>
        </row>
        <row r="940">
          <cell r="F940" t="str">
            <v>18210601030102000110анг03.02и</v>
          </cell>
          <cell r="I940">
            <v>0.17</v>
          </cell>
        </row>
        <row r="941">
          <cell r="F941" t="str">
            <v>18210606013101000110анг03.02и</v>
          </cell>
          <cell r="I941">
            <v>2.4700000000000002</v>
          </cell>
        </row>
        <row r="942">
          <cell r="F942" t="str">
            <v>90111105035100000120анг03.02и</v>
          </cell>
          <cell r="I942">
            <v>58112.46</v>
          </cell>
        </row>
        <row r="943">
          <cell r="F943" t="str">
            <v>18210102021011000110бог03.02и</v>
          </cell>
          <cell r="I943">
            <v>11007.99</v>
          </cell>
        </row>
        <row r="944">
          <cell r="F944" t="str">
            <v>18210102030011000110бог03.02и</v>
          </cell>
          <cell r="I944">
            <v>11342.5</v>
          </cell>
        </row>
        <row r="945">
          <cell r="F945" t="str">
            <v>18210601030101000110бог03.02и</v>
          </cell>
          <cell r="I945">
            <v>1081.28</v>
          </cell>
        </row>
        <row r="946">
          <cell r="F946" t="str">
            <v>18210606023101000110бог03.02и</v>
          </cell>
          <cell r="I946">
            <v>2097</v>
          </cell>
        </row>
        <row r="947">
          <cell r="F947" t="str">
            <v>90411105010100000120бог03.02и</v>
          </cell>
          <cell r="I947">
            <v>375.15</v>
          </cell>
        </row>
        <row r="948">
          <cell r="F948" t="str">
            <v>90411105035101000120бог03.02и</v>
          </cell>
          <cell r="I948">
            <v>303.02999999999997</v>
          </cell>
        </row>
        <row r="949">
          <cell r="F949" t="str">
            <v>90411406014100000430бог03.02и</v>
          </cell>
          <cell r="I949">
            <v>459.67</v>
          </cell>
        </row>
        <row r="950">
          <cell r="F950" t="str">
            <v>18210102021011000110ман03.02и</v>
          </cell>
          <cell r="I950">
            <v>205.8</v>
          </cell>
        </row>
        <row r="951">
          <cell r="F951" t="str">
            <v>18210102021011000110нов03.02и</v>
          </cell>
          <cell r="I951">
            <v>733.2</v>
          </cell>
        </row>
        <row r="952">
          <cell r="F952" t="str">
            <v>18210102021011000110окт03.02и</v>
          </cell>
          <cell r="I952">
            <v>525.6</v>
          </cell>
        </row>
        <row r="953">
          <cell r="F953" t="str">
            <v>91310804020011000110окт03.02и</v>
          </cell>
          <cell r="I953">
            <v>500</v>
          </cell>
        </row>
        <row r="954">
          <cell r="F954" t="str">
            <v>91311105010100000120окт03.02и</v>
          </cell>
          <cell r="I954">
            <v>509.38</v>
          </cell>
        </row>
        <row r="955">
          <cell r="F955" t="str">
            <v>91311105035100000120окт03.02и</v>
          </cell>
          <cell r="I955">
            <v>7275.28</v>
          </cell>
        </row>
        <row r="956">
          <cell r="F956" t="str">
            <v>91311406014100000430окт03.02и</v>
          </cell>
          <cell r="I956">
            <v>1240.3</v>
          </cell>
        </row>
        <row r="957">
          <cell r="F957" t="str">
            <v>18210102021011000110оси03.02и</v>
          </cell>
          <cell r="I957">
            <v>-199</v>
          </cell>
        </row>
        <row r="958">
          <cell r="F958" t="str">
            <v>91110804020011000110оси03.02и</v>
          </cell>
          <cell r="I958">
            <v>200</v>
          </cell>
        </row>
        <row r="959">
          <cell r="F959" t="str">
            <v>18210102021011000110пин03.02и</v>
          </cell>
          <cell r="I959">
            <v>4565</v>
          </cell>
        </row>
        <row r="960">
          <cell r="F960" t="str">
            <v>18210601030101000110пин03.02и</v>
          </cell>
          <cell r="I960">
            <v>327.82</v>
          </cell>
        </row>
        <row r="961">
          <cell r="F961" t="str">
            <v>91211105035100000120пин03.02и</v>
          </cell>
          <cell r="I961">
            <v>5840.23</v>
          </cell>
        </row>
        <row r="962">
          <cell r="F962" t="str">
            <v>06910807140011000110рай03.02и</v>
          </cell>
          <cell r="I962">
            <v>900</v>
          </cell>
        </row>
        <row r="963">
          <cell r="F963" t="str">
            <v>18210102021011000110рай03.02и</v>
          </cell>
          <cell r="I963">
            <v>48456.32</v>
          </cell>
        </row>
        <row r="964">
          <cell r="F964" t="str">
            <v>18210102030011000110рай03.02и</v>
          </cell>
          <cell r="I964">
            <v>44575.199999999997</v>
          </cell>
        </row>
        <row r="965">
          <cell r="F965" t="str">
            <v>18210502000021000110рай03.02и</v>
          </cell>
          <cell r="I965">
            <v>16808.27</v>
          </cell>
        </row>
        <row r="966">
          <cell r="F966" t="str">
            <v>18210803010011000110рай03.02и</v>
          </cell>
          <cell r="I966">
            <v>1480.14</v>
          </cell>
        </row>
        <row r="967">
          <cell r="F967" t="str">
            <v>18810807140011000110рай03.02и</v>
          </cell>
          <cell r="I967">
            <v>370</v>
          </cell>
        </row>
        <row r="968">
          <cell r="F968" t="str">
            <v>18811630000010000140рай03.02и</v>
          </cell>
          <cell r="I968">
            <v>3300</v>
          </cell>
        </row>
        <row r="969">
          <cell r="F969" t="str">
            <v>18811690050050000140рай03.02и</v>
          </cell>
          <cell r="I969">
            <v>100</v>
          </cell>
        </row>
        <row r="970">
          <cell r="F970" t="str">
            <v>19211690050050000140рай03.02и</v>
          </cell>
          <cell r="I970">
            <v>3000</v>
          </cell>
        </row>
        <row r="971">
          <cell r="F971" t="str">
            <v>85411303050059901130рай03.02и</v>
          </cell>
          <cell r="I971">
            <v>986</v>
          </cell>
        </row>
        <row r="972">
          <cell r="F972" t="str">
            <v>86311105035051000120рай03.02и</v>
          </cell>
          <cell r="I972">
            <v>35000</v>
          </cell>
        </row>
        <row r="973">
          <cell r="F973" t="str">
            <v>88811701050050000180рай03.02и</v>
          </cell>
          <cell r="I973">
            <v>300</v>
          </cell>
        </row>
        <row r="974">
          <cell r="F974" t="str">
            <v>89020201001050101151рай03.02и</v>
          </cell>
          <cell r="I974">
            <v>37258600</v>
          </cell>
        </row>
        <row r="975">
          <cell r="F975" t="str">
            <v>89020203001050000151рай03.02и</v>
          </cell>
          <cell r="I975">
            <v>1306966</v>
          </cell>
        </row>
        <row r="976">
          <cell r="F976" t="str">
            <v>89020203024054301151рай03.02и</v>
          </cell>
          <cell r="I976">
            <v>1258375</v>
          </cell>
        </row>
        <row r="977">
          <cell r="F977" t="str">
            <v>89020204005050000151рай03.02и</v>
          </cell>
          <cell r="I977">
            <v>45417</v>
          </cell>
        </row>
        <row r="978">
          <cell r="F978" t="str">
            <v>90411105010100000120рай03.02и</v>
          </cell>
          <cell r="I978">
            <v>375.16</v>
          </cell>
        </row>
        <row r="979">
          <cell r="F979" t="str">
            <v>90411406014100000430рай03.02и</v>
          </cell>
          <cell r="I979">
            <v>459.68</v>
          </cell>
        </row>
        <row r="980">
          <cell r="F980" t="str">
            <v>91311105010100000120рай03.02и</v>
          </cell>
          <cell r="I980">
            <v>509.37</v>
          </cell>
        </row>
        <row r="981">
          <cell r="F981" t="str">
            <v>91311406014100000430рай03.02и</v>
          </cell>
          <cell r="I981">
            <v>1240.3</v>
          </cell>
        </row>
        <row r="982">
          <cell r="F982" t="str">
            <v>18210102021011000110тае03.02и</v>
          </cell>
          <cell r="I982">
            <v>-424</v>
          </cell>
        </row>
        <row r="983">
          <cell r="F983" t="str">
            <v>18210102030011000110тае03.02и</v>
          </cell>
          <cell r="I983">
            <v>3515.9</v>
          </cell>
        </row>
        <row r="984">
          <cell r="F984" t="str">
            <v>18210606023101000110тае03.02и</v>
          </cell>
          <cell r="I984">
            <v>194677</v>
          </cell>
        </row>
        <row r="985">
          <cell r="F985" t="str">
            <v>91411105035100000120тае03.02и</v>
          </cell>
          <cell r="I985">
            <v>2791.06</v>
          </cell>
        </row>
        <row r="986">
          <cell r="F986" t="str">
            <v>91411701050100000180тае03.02и</v>
          </cell>
          <cell r="I986">
            <v>350</v>
          </cell>
        </row>
        <row r="987">
          <cell r="F987" t="str">
            <v>18210102021011000110так03.02и</v>
          </cell>
          <cell r="I987">
            <v>1</v>
          </cell>
        </row>
        <row r="988">
          <cell r="F988" t="str">
            <v>06910807140011000110рай04.02и</v>
          </cell>
          <cell r="I988">
            <v>13000</v>
          </cell>
        </row>
        <row r="989">
          <cell r="F989" t="str">
            <v>06911690050050000140рай04.02и</v>
          </cell>
          <cell r="I989">
            <v>1000</v>
          </cell>
        </row>
        <row r="990">
          <cell r="F990" t="str">
            <v>18210101012021000110рай04.02и</v>
          </cell>
          <cell r="I990">
            <v>20682.8</v>
          </cell>
        </row>
        <row r="991">
          <cell r="F991" t="str">
            <v>18210101012022000110рай04.02и</v>
          </cell>
          <cell r="I991">
            <v>2831.16</v>
          </cell>
        </row>
        <row r="992">
          <cell r="F992" t="str">
            <v>18210102021011000110рай04.02и</v>
          </cell>
          <cell r="I992">
            <v>204866.88</v>
          </cell>
        </row>
        <row r="993">
          <cell r="F993" t="str">
            <v>18210102021012000110рай04.02и</v>
          </cell>
          <cell r="I993">
            <v>122776.2</v>
          </cell>
        </row>
        <row r="994">
          <cell r="F994" t="str">
            <v>18210502000021000110рай04.02и</v>
          </cell>
          <cell r="I994">
            <v>18185.5</v>
          </cell>
        </row>
        <row r="995">
          <cell r="F995" t="str">
            <v>18210502000022000110рай04.02и</v>
          </cell>
          <cell r="I995">
            <v>233.23</v>
          </cell>
        </row>
        <row r="996">
          <cell r="F996" t="str">
            <v>18210803010011000110рай04.02и</v>
          </cell>
          <cell r="I996">
            <v>6275.17</v>
          </cell>
        </row>
        <row r="997">
          <cell r="F997" t="str">
            <v>18811630000010000140рай04.02и</v>
          </cell>
          <cell r="I997">
            <v>2200</v>
          </cell>
        </row>
        <row r="998">
          <cell r="F998" t="str">
            <v>18811690050050000140рай04.02и</v>
          </cell>
          <cell r="I998">
            <v>3200</v>
          </cell>
        </row>
        <row r="999">
          <cell r="F999" t="str">
            <v>19211690050050000140рай04.02и</v>
          </cell>
          <cell r="I999">
            <v>100</v>
          </cell>
        </row>
        <row r="1000">
          <cell r="F1000" t="str">
            <v>86311105010050000120рай04.02и</v>
          </cell>
          <cell r="I1000">
            <v>499724.05</v>
          </cell>
        </row>
        <row r="1001">
          <cell r="F1001" t="str">
            <v>88811701050050000180рай04.02и</v>
          </cell>
          <cell r="I1001">
            <v>800</v>
          </cell>
        </row>
        <row r="1002">
          <cell r="F1002" t="str">
            <v>89020203024051201151рай04.02и</v>
          </cell>
          <cell r="I1002">
            <v>1199283</v>
          </cell>
        </row>
        <row r="1003">
          <cell r="F1003" t="str">
            <v>89020203024052601151рай04.02и</v>
          </cell>
          <cell r="I1003">
            <v>244000</v>
          </cell>
        </row>
        <row r="1004">
          <cell r="F1004" t="str">
            <v>89020203024053401151рай04.02и</v>
          </cell>
          <cell r="I1004">
            <v>79000</v>
          </cell>
        </row>
        <row r="1005">
          <cell r="F1005" t="str">
            <v>89020203024054401151рай04.02и</v>
          </cell>
          <cell r="I1005">
            <v>1567623</v>
          </cell>
        </row>
        <row r="1006">
          <cell r="F1006" t="str">
            <v>89020203024054901151рай04.02и</v>
          </cell>
          <cell r="I1006">
            <v>7550</v>
          </cell>
        </row>
        <row r="1007">
          <cell r="F1007" t="str">
            <v>90411105010100000120рай04.02и</v>
          </cell>
          <cell r="I1007">
            <v>2736.1</v>
          </cell>
        </row>
        <row r="1008">
          <cell r="F1008" t="str">
            <v>90411406014100000430рай04.02и</v>
          </cell>
          <cell r="I1008">
            <v>5495.18</v>
          </cell>
        </row>
        <row r="1009">
          <cell r="F1009" t="str">
            <v>90911105010100000120рай04.02и</v>
          </cell>
          <cell r="I1009">
            <v>75000.009999999995</v>
          </cell>
        </row>
        <row r="1010">
          <cell r="F1010" t="str">
            <v>18210601030102000110анг04.02и</v>
          </cell>
          <cell r="I1010">
            <v>0.31</v>
          </cell>
        </row>
        <row r="1011">
          <cell r="F1011" t="str">
            <v>18210102021011000110бог04.02и</v>
          </cell>
          <cell r="I1011">
            <v>71621.2</v>
          </cell>
        </row>
        <row r="1012">
          <cell r="F1012" t="str">
            <v>18210601030101000110бог04.02и</v>
          </cell>
          <cell r="I1012">
            <v>4090.34</v>
          </cell>
        </row>
        <row r="1013">
          <cell r="F1013" t="str">
            <v>18210601030102000110бог04.02и</v>
          </cell>
          <cell r="I1013">
            <v>8</v>
          </cell>
        </row>
        <row r="1014">
          <cell r="F1014" t="str">
            <v>18210606013101000110бог04.02и</v>
          </cell>
          <cell r="I1014">
            <v>6968</v>
          </cell>
        </row>
        <row r="1015">
          <cell r="F1015" t="str">
            <v>18210606013102000110бог04.02и</v>
          </cell>
          <cell r="I1015">
            <v>2.63</v>
          </cell>
        </row>
        <row r="1016">
          <cell r="F1016" t="str">
            <v>90411105010100000120бог04.02и</v>
          </cell>
          <cell r="I1016">
            <v>2736.11</v>
          </cell>
        </row>
        <row r="1017">
          <cell r="F1017" t="str">
            <v>90411105035101000120бог04.02и</v>
          </cell>
          <cell r="I1017">
            <v>305.57</v>
          </cell>
        </row>
        <row r="1018">
          <cell r="F1018" t="str">
            <v>90411406014100000430бог04.02и</v>
          </cell>
          <cell r="I1018">
            <v>5495.19</v>
          </cell>
        </row>
        <row r="1019">
          <cell r="F1019" t="str">
            <v>18210601030101000110кра04.02и</v>
          </cell>
          <cell r="I1019">
            <v>678.27</v>
          </cell>
        </row>
        <row r="1020">
          <cell r="F1020" t="str">
            <v>18210601030102000110кра04.02и</v>
          </cell>
          <cell r="I1020">
            <v>220</v>
          </cell>
        </row>
        <row r="1021">
          <cell r="F1021" t="str">
            <v>90610804020011000110кра04.02и</v>
          </cell>
          <cell r="I1021">
            <v>100</v>
          </cell>
        </row>
        <row r="1022">
          <cell r="F1022" t="str">
            <v>90611105035100000120кра04.02и</v>
          </cell>
          <cell r="I1022">
            <v>476.7</v>
          </cell>
        </row>
        <row r="1023">
          <cell r="F1023" t="str">
            <v>18210601030101000110нев04.02и</v>
          </cell>
          <cell r="I1023">
            <v>493.12</v>
          </cell>
        </row>
        <row r="1024">
          <cell r="F1024" t="str">
            <v>18210606013101000110нев04.02и</v>
          </cell>
          <cell r="I1024">
            <v>51.34</v>
          </cell>
        </row>
        <row r="1025">
          <cell r="F1025" t="str">
            <v>90911105010100000120ниж04.02и</v>
          </cell>
          <cell r="I1025">
            <v>74999.990000000005</v>
          </cell>
        </row>
        <row r="1026">
          <cell r="F1026" t="str">
            <v>18210102021012000110нов04.02и</v>
          </cell>
          <cell r="I1026">
            <v>40925.4</v>
          </cell>
        </row>
        <row r="1027">
          <cell r="F1027" t="str">
            <v>91320805000100000180окт04.02и</v>
          </cell>
          <cell r="I1027">
            <v>-315.60000000000002</v>
          </cell>
        </row>
        <row r="1028">
          <cell r="F1028" t="str">
            <v>18210102021011000110окт04.02и</v>
          </cell>
          <cell r="I1028">
            <v>-314.60000000000002</v>
          </cell>
        </row>
        <row r="1029">
          <cell r="F1029" t="str">
            <v>91320805000100000180окт04.02и</v>
          </cell>
          <cell r="I1029">
            <v>315.60000000000002</v>
          </cell>
        </row>
        <row r="1030">
          <cell r="F1030" t="str">
            <v>91220805000100000180пин04.02и</v>
          </cell>
          <cell r="I1030">
            <v>-874</v>
          </cell>
        </row>
        <row r="1031">
          <cell r="F1031" t="str">
            <v>18210102021011000110пин04.02и</v>
          </cell>
          <cell r="I1031">
            <v>-988</v>
          </cell>
        </row>
        <row r="1032">
          <cell r="F1032" t="str">
            <v>18210606013101000110пин04.02и</v>
          </cell>
          <cell r="I1032">
            <v>115</v>
          </cell>
        </row>
        <row r="1033">
          <cell r="F1033" t="str">
            <v>91220805000100000180пин04.02и</v>
          </cell>
          <cell r="I1033">
            <v>874</v>
          </cell>
        </row>
        <row r="1034">
          <cell r="F1034" t="str">
            <v>18210102021011000110тае04.02и</v>
          </cell>
          <cell r="I1034">
            <v>2333.4</v>
          </cell>
        </row>
        <row r="1035">
          <cell r="F1035" t="str">
            <v>18210606023102000110тае04.02и</v>
          </cell>
          <cell r="I1035">
            <v>1206.01</v>
          </cell>
        </row>
        <row r="1036">
          <cell r="F1036" t="str">
            <v>91411105035100000120тае04.02и</v>
          </cell>
          <cell r="I1036">
            <v>1252.8</v>
          </cell>
        </row>
        <row r="1037">
          <cell r="F1037" t="str">
            <v>91411701050100000180тае04.02и</v>
          </cell>
          <cell r="I1037">
            <v>200</v>
          </cell>
        </row>
        <row r="1038">
          <cell r="F1038" t="str">
            <v>91820805000100000180шив04.02и</v>
          </cell>
          <cell r="I1038">
            <v>-4969.8999999999996</v>
          </cell>
        </row>
        <row r="1039">
          <cell r="F1039" t="str">
            <v>18210102021011000110шив04.02и</v>
          </cell>
          <cell r="I1039">
            <v>-4968.8999999999996</v>
          </cell>
        </row>
        <row r="1040">
          <cell r="F1040" t="str">
            <v>91820805000100000180шив04.02и</v>
          </cell>
          <cell r="I1040">
            <v>4969.8999999999996</v>
          </cell>
        </row>
        <row r="1041">
          <cell r="F1041" t="str">
            <v>18210102021011000110бог05.02и</v>
          </cell>
          <cell r="I1041">
            <v>71114.679999999993</v>
          </cell>
        </row>
        <row r="1042">
          <cell r="F1042" t="str">
            <v>18210601030101000110бог05.02и</v>
          </cell>
          <cell r="I1042">
            <v>2236.5100000000002</v>
          </cell>
        </row>
        <row r="1043">
          <cell r="F1043" t="str">
            <v>18210601030102000110бог05.02и</v>
          </cell>
          <cell r="I1043">
            <v>48</v>
          </cell>
        </row>
        <row r="1044">
          <cell r="F1044" t="str">
            <v>18210606023101000110бог05.02и</v>
          </cell>
          <cell r="I1044">
            <v>12477.86</v>
          </cell>
        </row>
        <row r="1045">
          <cell r="F1045" t="str">
            <v>18210606023102000110бог05.02и</v>
          </cell>
          <cell r="I1045">
            <v>163.09</v>
          </cell>
        </row>
        <row r="1046">
          <cell r="F1046" t="str">
            <v>18210606023103000110бог05.02и</v>
          </cell>
          <cell r="I1046">
            <v>721</v>
          </cell>
        </row>
        <row r="1047">
          <cell r="F1047" t="str">
            <v>18210904050101000110бог05.02и</v>
          </cell>
          <cell r="I1047">
            <v>-137.99</v>
          </cell>
        </row>
        <row r="1048">
          <cell r="F1048" t="str">
            <v>90411105010100000120бог05.02и</v>
          </cell>
          <cell r="I1048">
            <v>34.44</v>
          </cell>
        </row>
        <row r="1049">
          <cell r="F1049" t="str">
            <v>90411406014100000430бог05.02и</v>
          </cell>
          <cell r="I1049">
            <v>2462.42</v>
          </cell>
        </row>
        <row r="1050">
          <cell r="F1050" t="str">
            <v>18210601030101000110нев05.02и</v>
          </cell>
          <cell r="I1050">
            <v>76</v>
          </cell>
        </row>
        <row r="1051">
          <cell r="F1051" t="str">
            <v>18210606013101000110нев05.02и</v>
          </cell>
          <cell r="I1051">
            <v>12</v>
          </cell>
        </row>
        <row r="1052">
          <cell r="F1052" t="str">
            <v>90811105010100000120нев05.02и</v>
          </cell>
          <cell r="I1052">
            <v>146.44</v>
          </cell>
        </row>
        <row r="1053">
          <cell r="F1053" t="str">
            <v>90811701050100000180нев05.02и</v>
          </cell>
          <cell r="I1053">
            <v>-233.44</v>
          </cell>
        </row>
        <row r="1054">
          <cell r="F1054" t="str">
            <v>18210102021011000110нов05.02и</v>
          </cell>
          <cell r="I1054">
            <v>364.6</v>
          </cell>
        </row>
        <row r="1055">
          <cell r="F1055" t="str">
            <v>91011105010100000120нов05.02и</v>
          </cell>
          <cell r="I1055">
            <v>100000</v>
          </cell>
        </row>
        <row r="1056">
          <cell r="F1056" t="str">
            <v>18210102021011000110окт05.02и</v>
          </cell>
          <cell r="I1056">
            <v>716.9</v>
          </cell>
        </row>
        <row r="1057">
          <cell r="F1057" t="str">
            <v>18210606023102000110окт05.02и</v>
          </cell>
          <cell r="I1057">
            <v>421.36</v>
          </cell>
        </row>
        <row r="1058">
          <cell r="F1058" t="str">
            <v>91310804020011000110окт05.02и</v>
          </cell>
          <cell r="I1058">
            <v>700</v>
          </cell>
        </row>
        <row r="1059">
          <cell r="F1059" t="str">
            <v>91311105035100000120окт05.02и</v>
          </cell>
          <cell r="I1059">
            <v>3464.08</v>
          </cell>
        </row>
        <row r="1060">
          <cell r="F1060" t="str">
            <v>18210102021011000110оси05.02и</v>
          </cell>
          <cell r="I1060">
            <v>-199</v>
          </cell>
        </row>
        <row r="1061">
          <cell r="F1061" t="str">
            <v>91110804020011000110оси05.02и</v>
          </cell>
          <cell r="I1061">
            <v>200</v>
          </cell>
        </row>
        <row r="1062">
          <cell r="F1062" t="str">
            <v>18210102021011000110тае05.02и</v>
          </cell>
          <cell r="I1062">
            <v>1872.9</v>
          </cell>
        </row>
        <row r="1063">
          <cell r="F1063" t="str">
            <v>18210606023101000110тае05.02и</v>
          </cell>
          <cell r="I1063">
            <v>77773</v>
          </cell>
        </row>
        <row r="1064">
          <cell r="F1064" t="str">
            <v>18210606023102000110тае05.02и</v>
          </cell>
          <cell r="I1064">
            <v>776.53</v>
          </cell>
        </row>
        <row r="1065">
          <cell r="F1065" t="str">
            <v>91411105035100000120тае05.02и</v>
          </cell>
          <cell r="I1065">
            <v>169.65</v>
          </cell>
        </row>
        <row r="1066">
          <cell r="F1066" t="str">
            <v>91411406014100000430тае05.02и</v>
          </cell>
          <cell r="I1066">
            <v>1016.55</v>
          </cell>
        </row>
        <row r="1067">
          <cell r="F1067" t="str">
            <v>91411701050100000180тае05.02и</v>
          </cell>
          <cell r="I1067">
            <v>4020</v>
          </cell>
        </row>
        <row r="1068">
          <cell r="F1068" t="str">
            <v>18210102021011000110чун05.02и</v>
          </cell>
          <cell r="I1068">
            <v>114</v>
          </cell>
        </row>
        <row r="1069">
          <cell r="F1069" t="str">
            <v>06910807140011000110рай05.02и</v>
          </cell>
          <cell r="I1069">
            <v>20700</v>
          </cell>
        </row>
        <row r="1070">
          <cell r="F1070" t="str">
            <v>07611625030010000140рай05.02и</v>
          </cell>
          <cell r="I1070">
            <v>3000</v>
          </cell>
        </row>
        <row r="1071">
          <cell r="F1071" t="str">
            <v>17711690050050000140рай05.02и</v>
          </cell>
          <cell r="I1071">
            <v>1000</v>
          </cell>
        </row>
        <row r="1072">
          <cell r="F1072" t="str">
            <v>18210102021011000110рай05.02и</v>
          </cell>
          <cell r="I1072">
            <v>221952.27</v>
          </cell>
        </row>
        <row r="1073">
          <cell r="F1073" t="str">
            <v>18210502000021000110рай05.02и</v>
          </cell>
          <cell r="I1073">
            <v>22597.19</v>
          </cell>
        </row>
        <row r="1074">
          <cell r="F1074" t="str">
            <v>18210502000022000110рай05.02и</v>
          </cell>
          <cell r="I1074">
            <v>72</v>
          </cell>
        </row>
        <row r="1075">
          <cell r="F1075" t="str">
            <v>18210803010011000110рай05.02и</v>
          </cell>
          <cell r="I1075">
            <v>500</v>
          </cell>
        </row>
        <row r="1076">
          <cell r="F1076" t="str">
            <v>18210907030051000110рай05.02и</v>
          </cell>
          <cell r="I1076">
            <v>71</v>
          </cell>
        </row>
        <row r="1077">
          <cell r="F1077" t="str">
            <v>18210907030052000110рай05.02и</v>
          </cell>
          <cell r="I1077">
            <v>66.989999999999995</v>
          </cell>
        </row>
        <row r="1078">
          <cell r="F1078" t="str">
            <v>18810807140011000110рай05.02и</v>
          </cell>
          <cell r="I1078">
            <v>270</v>
          </cell>
        </row>
        <row r="1079">
          <cell r="F1079" t="str">
            <v>18811630000010000140рай05.02и</v>
          </cell>
          <cell r="I1079">
            <v>2400</v>
          </cell>
        </row>
        <row r="1080">
          <cell r="F1080" t="str">
            <v>18811690050050000140рай05.02и</v>
          </cell>
          <cell r="I1080">
            <v>1700</v>
          </cell>
        </row>
        <row r="1081">
          <cell r="F1081" t="str">
            <v>49811201000010000120рай05.02и</v>
          </cell>
          <cell r="I1081">
            <v>1516.37</v>
          </cell>
        </row>
        <row r="1082">
          <cell r="F1082" t="str">
            <v>86311105035051000120рай05.02и</v>
          </cell>
          <cell r="I1082">
            <v>600.32000000000005</v>
          </cell>
        </row>
        <row r="1083">
          <cell r="F1083" t="str">
            <v>89011701050050000180рай05.02и</v>
          </cell>
          <cell r="I1083">
            <v>1503828</v>
          </cell>
        </row>
        <row r="1084">
          <cell r="F1084" t="str">
            <v>89020202999055801151рай05.02и</v>
          </cell>
          <cell r="I1084">
            <v>10292491.67</v>
          </cell>
        </row>
        <row r="1085">
          <cell r="F1085" t="str">
            <v>89020203024054801151рай05.02и</v>
          </cell>
          <cell r="I1085">
            <v>34800</v>
          </cell>
        </row>
        <row r="1086">
          <cell r="F1086" t="str">
            <v>90411105010100000120рай05.02и</v>
          </cell>
          <cell r="I1086">
            <v>34.450000000000003</v>
          </cell>
        </row>
        <row r="1087">
          <cell r="F1087" t="str">
            <v>90411406014100000430рай05.02и</v>
          </cell>
          <cell r="I1087">
            <v>2462.4299999999998</v>
          </cell>
        </row>
        <row r="1088">
          <cell r="F1088" t="str">
            <v>90811105010100000120рай05.02и</v>
          </cell>
          <cell r="I1088">
            <v>146.43</v>
          </cell>
        </row>
        <row r="1089">
          <cell r="F1089" t="str">
            <v>91011105010100000120рай05.02и</v>
          </cell>
          <cell r="I1089">
            <v>100000</v>
          </cell>
        </row>
        <row r="1090">
          <cell r="F1090" t="str">
            <v>91411406014100000430рай05.02и</v>
          </cell>
          <cell r="I1090">
            <v>1016.55</v>
          </cell>
        </row>
        <row r="1091">
          <cell r="F1091" t="str">
            <v>18210102021011000110анг08.02и</v>
          </cell>
          <cell r="I1091">
            <v>150</v>
          </cell>
        </row>
        <row r="1092">
          <cell r="F1092" t="str">
            <v>18210601030101000110анг08.02и</v>
          </cell>
          <cell r="I1092">
            <v>130.68</v>
          </cell>
        </row>
        <row r="1093">
          <cell r="F1093" t="str">
            <v>18210606013101000110анг08.02и</v>
          </cell>
          <cell r="I1093">
            <v>19.920000000000002</v>
          </cell>
        </row>
        <row r="1094">
          <cell r="F1094" t="str">
            <v>18210606013102000110анг08.02и</v>
          </cell>
          <cell r="I1094">
            <v>0.22</v>
          </cell>
        </row>
        <row r="1095">
          <cell r="F1095" t="str">
            <v>18210102021011000110арт08.02и</v>
          </cell>
          <cell r="I1095">
            <v>944.2</v>
          </cell>
        </row>
        <row r="1096">
          <cell r="F1096" t="str">
            <v>90210804020011000110арт08.02и</v>
          </cell>
          <cell r="I1096">
            <v>200</v>
          </cell>
        </row>
        <row r="1097">
          <cell r="F1097" t="str">
            <v>90211105035100000120арт08.02и</v>
          </cell>
          <cell r="I1097">
            <v>15462.48</v>
          </cell>
        </row>
        <row r="1098">
          <cell r="F1098" t="str">
            <v>18210102021011000110бог08.02и</v>
          </cell>
          <cell r="I1098">
            <v>36878.25</v>
          </cell>
        </row>
        <row r="1099">
          <cell r="F1099" t="str">
            <v>18210601030101000110бог08.02и</v>
          </cell>
          <cell r="I1099">
            <v>1277.93</v>
          </cell>
        </row>
        <row r="1100">
          <cell r="F1100" t="str">
            <v>18210601030102000110бог08.02и</v>
          </cell>
          <cell r="I1100">
            <v>275.13</v>
          </cell>
        </row>
        <row r="1101">
          <cell r="F1101" t="str">
            <v>18210606023101000110бог08.02и</v>
          </cell>
          <cell r="I1101">
            <v>2222</v>
          </cell>
        </row>
        <row r="1102">
          <cell r="F1102" t="str">
            <v>18210904050101000110бог08.02и</v>
          </cell>
          <cell r="I1102">
            <v>15.16</v>
          </cell>
        </row>
        <row r="1103">
          <cell r="F1103" t="str">
            <v>18210904050102000110бог08.02и</v>
          </cell>
          <cell r="I1103">
            <v>9</v>
          </cell>
        </row>
        <row r="1104">
          <cell r="F1104" t="str">
            <v>90411105010100000120бог08.02и</v>
          </cell>
          <cell r="I1104">
            <v>989.85</v>
          </cell>
        </row>
        <row r="1105">
          <cell r="F1105" t="str">
            <v>90411105035101000120бог08.02и</v>
          </cell>
          <cell r="I1105">
            <v>544.98</v>
          </cell>
        </row>
        <row r="1106">
          <cell r="F1106" t="str">
            <v>90411406014100000430бог08.02и</v>
          </cell>
          <cell r="I1106">
            <v>968</v>
          </cell>
        </row>
        <row r="1107">
          <cell r="F1107" t="str">
            <v>18210102021011000110кра08.02и</v>
          </cell>
          <cell r="I1107">
            <v>1841</v>
          </cell>
        </row>
        <row r="1108">
          <cell r="F1108" t="str">
            <v>18210601030101000110кра08.02и</v>
          </cell>
          <cell r="I1108">
            <v>1653.31</v>
          </cell>
        </row>
        <row r="1109">
          <cell r="F1109" t="str">
            <v>18210601030102000110кра08.02и</v>
          </cell>
          <cell r="I1109">
            <v>80</v>
          </cell>
        </row>
        <row r="1110">
          <cell r="F1110" t="str">
            <v>90610804020011000110кра08.02и</v>
          </cell>
          <cell r="I1110">
            <v>800</v>
          </cell>
        </row>
        <row r="1111">
          <cell r="F1111" t="str">
            <v>90611105035100000120кра08.02и</v>
          </cell>
          <cell r="I1111">
            <v>1164.43</v>
          </cell>
        </row>
        <row r="1112">
          <cell r="F1112" t="str">
            <v>18210102021011000110ман08.02и</v>
          </cell>
          <cell r="I1112">
            <v>474.4</v>
          </cell>
        </row>
        <row r="1113">
          <cell r="F1113" t="str">
            <v>18210601030101000110ман08.02и</v>
          </cell>
          <cell r="I1113">
            <v>30</v>
          </cell>
        </row>
        <row r="1114">
          <cell r="F1114" t="str">
            <v>90711105035100000120ман08.02и</v>
          </cell>
          <cell r="I1114">
            <v>9548.2099999999991</v>
          </cell>
        </row>
        <row r="1115">
          <cell r="F1115" t="str">
            <v>90811105010100000120нев08.02и</v>
          </cell>
          <cell r="I1115">
            <v>799</v>
          </cell>
        </row>
        <row r="1116">
          <cell r="F1116" t="str">
            <v>90811701050100000180нев08.02и</v>
          </cell>
          <cell r="I1116">
            <v>-417173</v>
          </cell>
        </row>
        <row r="1117">
          <cell r="F1117" t="str">
            <v>90820201001100000151нев08.02и</v>
          </cell>
          <cell r="I1117">
            <v>416375</v>
          </cell>
        </row>
        <row r="1118">
          <cell r="F1118" t="str">
            <v>18210102021011000110ниж08.02и</v>
          </cell>
          <cell r="I1118">
            <v>1786.44</v>
          </cell>
        </row>
        <row r="1119">
          <cell r="F1119" t="str">
            <v>90911105035100000120ниж08.02и</v>
          </cell>
          <cell r="I1119">
            <v>3454</v>
          </cell>
        </row>
        <row r="1120">
          <cell r="F1120" t="str">
            <v>90911701050100000180ниж08.02и</v>
          </cell>
          <cell r="I1120">
            <v>100</v>
          </cell>
        </row>
        <row r="1121">
          <cell r="F1121" t="str">
            <v>18210102021011000110нов08.02и</v>
          </cell>
          <cell r="I1121">
            <v>629.20000000000005</v>
          </cell>
        </row>
        <row r="1122">
          <cell r="F1122" t="str">
            <v>18210601030101000110нов08.02и</v>
          </cell>
          <cell r="I1122">
            <v>237.82</v>
          </cell>
        </row>
        <row r="1123">
          <cell r="F1123" t="str">
            <v>91011105035100000120нов08.02и</v>
          </cell>
          <cell r="I1123">
            <v>251</v>
          </cell>
        </row>
        <row r="1124">
          <cell r="F1124" t="str">
            <v>91011701050100000180нов08.02и</v>
          </cell>
          <cell r="I1124">
            <v>300</v>
          </cell>
        </row>
        <row r="1125">
          <cell r="F1125" t="str">
            <v>18210102021011000110окт08.02и</v>
          </cell>
          <cell r="I1125">
            <v>394.6</v>
          </cell>
        </row>
        <row r="1126">
          <cell r="F1126" t="str">
            <v>91311105035100000120окт08.02и</v>
          </cell>
          <cell r="I1126">
            <v>1509.62</v>
          </cell>
        </row>
        <row r="1127">
          <cell r="F1127" t="str">
            <v>18210102021011000110оси08.02и</v>
          </cell>
          <cell r="I1127">
            <v>-3243.44</v>
          </cell>
        </row>
        <row r="1128">
          <cell r="F1128" t="str">
            <v>18210601030101000110оси08.02и</v>
          </cell>
          <cell r="I1128">
            <v>221.03</v>
          </cell>
        </row>
        <row r="1129">
          <cell r="F1129" t="str">
            <v>91111105010100000120оси08.02и</v>
          </cell>
          <cell r="I1129">
            <v>3023.41</v>
          </cell>
        </row>
        <row r="1130">
          <cell r="F1130" t="str">
            <v>18210102021011000110пин08.02и</v>
          </cell>
          <cell r="I1130">
            <v>176</v>
          </cell>
        </row>
        <row r="1131">
          <cell r="F1131" t="str">
            <v>91211406014100000430пин08.02и</v>
          </cell>
          <cell r="I1131">
            <v>115.24</v>
          </cell>
        </row>
        <row r="1132">
          <cell r="F1132" t="str">
            <v>18210102021011000110тае08.02и</v>
          </cell>
          <cell r="I1132">
            <v>14636.28</v>
          </cell>
        </row>
        <row r="1133">
          <cell r="F1133" t="str">
            <v>91411105010100000120тае08.02и</v>
          </cell>
          <cell r="I1133">
            <v>16.7</v>
          </cell>
        </row>
        <row r="1134">
          <cell r="F1134" t="str">
            <v>91411105035100000120тае08.02и</v>
          </cell>
          <cell r="I1134">
            <v>643.73</v>
          </cell>
        </row>
        <row r="1135">
          <cell r="F1135" t="str">
            <v>91411406014100000430тае08.02и</v>
          </cell>
          <cell r="I1135">
            <v>1211.08</v>
          </cell>
        </row>
        <row r="1136">
          <cell r="F1136" t="str">
            <v>91411701050100000180тае08.02и</v>
          </cell>
          <cell r="I1136">
            <v>300</v>
          </cell>
        </row>
        <row r="1137">
          <cell r="F1137" t="str">
            <v>18210102021011000110чун08.02и</v>
          </cell>
          <cell r="I1137">
            <v>5621.26</v>
          </cell>
        </row>
        <row r="1138">
          <cell r="F1138" t="str">
            <v>91711105035100000120чун08.02и</v>
          </cell>
          <cell r="I1138">
            <v>111</v>
          </cell>
        </row>
        <row r="1139">
          <cell r="F1139" t="str">
            <v>91711701050100000180чун08.02и</v>
          </cell>
          <cell r="I1139">
            <v>700</v>
          </cell>
        </row>
        <row r="1140">
          <cell r="F1140" t="str">
            <v>91810804020011000110шив08.02и</v>
          </cell>
          <cell r="I1140">
            <v>300</v>
          </cell>
        </row>
        <row r="1141">
          <cell r="F1141" t="str">
            <v>06910807140011000110рай08.02и</v>
          </cell>
          <cell r="I1141">
            <v>1900</v>
          </cell>
        </row>
        <row r="1142">
          <cell r="F1142" t="str">
            <v>06911690050050000140рай08.02и</v>
          </cell>
          <cell r="I1142">
            <v>100</v>
          </cell>
        </row>
        <row r="1143">
          <cell r="F1143" t="str">
            <v>18210102021011000110рай08.02и</v>
          </cell>
          <cell r="I1143">
            <v>180864.58</v>
          </cell>
        </row>
        <row r="1144">
          <cell r="F1144" t="str">
            <v>18210502000021000110рай08.02и</v>
          </cell>
          <cell r="I1144">
            <v>11234.7</v>
          </cell>
        </row>
        <row r="1145">
          <cell r="F1145" t="str">
            <v>18210502000022000110рай08.02и</v>
          </cell>
          <cell r="I1145">
            <v>8.6300000000000008</v>
          </cell>
        </row>
        <row r="1146">
          <cell r="F1146" t="str">
            <v>18210502000023000110рай08.02и</v>
          </cell>
          <cell r="I1146">
            <v>418.5</v>
          </cell>
        </row>
        <row r="1147">
          <cell r="F1147" t="str">
            <v>18210803010011000110рай08.02и</v>
          </cell>
          <cell r="I1147">
            <v>1603.15</v>
          </cell>
        </row>
        <row r="1148">
          <cell r="F1148" t="str">
            <v>18810807140011000110рай08.02и</v>
          </cell>
          <cell r="I1148">
            <v>93040</v>
          </cell>
        </row>
        <row r="1149">
          <cell r="F1149" t="str">
            <v>18811630000010000140рай08.02и</v>
          </cell>
          <cell r="I1149">
            <v>17700</v>
          </cell>
        </row>
        <row r="1150">
          <cell r="F1150" t="str">
            <v>18811690050050000140рай08.02и</v>
          </cell>
          <cell r="I1150">
            <v>700</v>
          </cell>
        </row>
        <row r="1151">
          <cell r="F1151" t="str">
            <v>19211690050050000140рай08.02и</v>
          </cell>
          <cell r="I1151">
            <v>26500</v>
          </cell>
        </row>
        <row r="1152">
          <cell r="F1152" t="str">
            <v>80611690050050000140рай08.02и</v>
          </cell>
          <cell r="I1152">
            <v>1000</v>
          </cell>
        </row>
        <row r="1153">
          <cell r="F1153" t="str">
            <v>85411303050059901130рай08.02и</v>
          </cell>
          <cell r="I1153">
            <v>1054</v>
          </cell>
        </row>
        <row r="1154">
          <cell r="F1154" t="str">
            <v>86311105035051000120рай08.02и</v>
          </cell>
          <cell r="I1154">
            <v>323</v>
          </cell>
        </row>
        <row r="1155">
          <cell r="F1155" t="str">
            <v>86311701050050000180рай08.02и</v>
          </cell>
          <cell r="I1155">
            <v>2398</v>
          </cell>
        </row>
        <row r="1156">
          <cell r="F1156" t="str">
            <v>88811701050050000180рай08.02и</v>
          </cell>
          <cell r="I1156">
            <v>300</v>
          </cell>
        </row>
        <row r="1157">
          <cell r="F1157" t="str">
            <v>89020203024050802151рай08.02и</v>
          </cell>
          <cell r="I1157">
            <v>45500</v>
          </cell>
        </row>
        <row r="1158">
          <cell r="F1158" t="str">
            <v>89020203024050804151рай08.02и</v>
          </cell>
          <cell r="I1158">
            <v>340</v>
          </cell>
        </row>
        <row r="1159">
          <cell r="F1159" t="str">
            <v>89020203024051101151рай08.02и</v>
          </cell>
          <cell r="I1159">
            <v>22187</v>
          </cell>
        </row>
        <row r="1160">
          <cell r="F1160" t="str">
            <v>89020203024051103151рай08.02и</v>
          </cell>
          <cell r="I1160">
            <v>392</v>
          </cell>
        </row>
        <row r="1161">
          <cell r="F1161" t="str">
            <v>89020203024051301151рай08.02и</v>
          </cell>
          <cell r="I1161">
            <v>70467</v>
          </cell>
        </row>
        <row r="1162">
          <cell r="F1162" t="str">
            <v>89020203024052701151рай08.02и</v>
          </cell>
          <cell r="I1162">
            <v>35985</v>
          </cell>
        </row>
        <row r="1163">
          <cell r="F1163" t="str">
            <v>90411105010100000120рай08.02и</v>
          </cell>
          <cell r="I1163">
            <v>989.85</v>
          </cell>
        </row>
        <row r="1164">
          <cell r="F1164" t="str">
            <v>90411406014100000430рай08.02и</v>
          </cell>
          <cell r="I1164">
            <v>968</v>
          </cell>
        </row>
        <row r="1165">
          <cell r="F1165" t="str">
            <v>90811105010100000120рай08.02и</v>
          </cell>
          <cell r="I1165">
            <v>799</v>
          </cell>
        </row>
        <row r="1166">
          <cell r="F1166" t="str">
            <v>91111105010100000120рай08.02и</v>
          </cell>
          <cell r="I1166">
            <v>3023.4</v>
          </cell>
        </row>
        <row r="1167">
          <cell r="F1167" t="str">
            <v>91211406014100000430рай08.02и</v>
          </cell>
          <cell r="I1167">
            <v>115.26</v>
          </cell>
        </row>
        <row r="1168">
          <cell r="F1168" t="str">
            <v>91411105010100000120рай08.02и</v>
          </cell>
          <cell r="I1168">
            <v>16.7</v>
          </cell>
        </row>
        <row r="1169">
          <cell r="F1169" t="str">
            <v>91411406014100000430рай08.02и</v>
          </cell>
          <cell r="I1169">
            <v>1211.07</v>
          </cell>
        </row>
        <row r="1170">
          <cell r="F1170" t="str">
            <v>18210102021011000110анг09.02и</v>
          </cell>
          <cell r="I1170">
            <v>2412.6999999999998</v>
          </cell>
        </row>
        <row r="1171">
          <cell r="F1171" t="str">
            <v>18210102021011000110бог09.02и</v>
          </cell>
          <cell r="I1171">
            <v>19532.8</v>
          </cell>
        </row>
        <row r="1172">
          <cell r="F1172" t="str">
            <v>18210102021012000110бог09.02и</v>
          </cell>
          <cell r="I1172">
            <v>134.6</v>
          </cell>
        </row>
        <row r="1173">
          <cell r="F1173" t="str">
            <v>18210601030101000110бог09.02и</v>
          </cell>
          <cell r="I1173">
            <v>6599.33</v>
          </cell>
        </row>
        <row r="1174">
          <cell r="F1174" t="str">
            <v>18210601030102000110бог09.02и</v>
          </cell>
          <cell r="I1174">
            <v>0.31</v>
          </cell>
        </row>
        <row r="1175">
          <cell r="F1175" t="str">
            <v>18210606013101000110бог09.02и</v>
          </cell>
          <cell r="I1175">
            <v>6.82</v>
          </cell>
        </row>
        <row r="1176">
          <cell r="F1176" t="str">
            <v>18210606023101000110бог09.02и</v>
          </cell>
          <cell r="I1176">
            <v>50</v>
          </cell>
        </row>
        <row r="1177">
          <cell r="F1177" t="str">
            <v>18210606023102000110бог09.02и</v>
          </cell>
          <cell r="I1177">
            <v>392.72</v>
          </cell>
        </row>
        <row r="1178">
          <cell r="F1178" t="str">
            <v>90411105010100000120бог09.02и</v>
          </cell>
          <cell r="I1178">
            <v>184.71</v>
          </cell>
        </row>
        <row r="1179">
          <cell r="F1179" t="str">
            <v>90411105035101000120бог09.02и</v>
          </cell>
          <cell r="I1179">
            <v>384.08</v>
          </cell>
        </row>
        <row r="1180">
          <cell r="F1180" t="str">
            <v>90411406014100000430бог09.02и</v>
          </cell>
          <cell r="I1180">
            <v>5681.37</v>
          </cell>
        </row>
        <row r="1181">
          <cell r="F1181" t="str">
            <v>18210102021011000110гов09.02и</v>
          </cell>
          <cell r="I1181">
            <v>165.9</v>
          </cell>
        </row>
        <row r="1182">
          <cell r="F1182" t="str">
            <v>18210606013101000110гов09.02и</v>
          </cell>
          <cell r="I1182">
            <v>5.64</v>
          </cell>
        </row>
        <row r="1183">
          <cell r="F1183" t="str">
            <v>18210102021011000110кра09.02и</v>
          </cell>
          <cell r="I1183">
            <v>242</v>
          </cell>
        </row>
        <row r="1184">
          <cell r="F1184" t="str">
            <v>18210601030101000110кра09.02и</v>
          </cell>
          <cell r="I1184">
            <v>251.16</v>
          </cell>
        </row>
        <row r="1185">
          <cell r="F1185" t="str">
            <v>90611105035100000120кра09.02и</v>
          </cell>
          <cell r="I1185">
            <v>586.32000000000005</v>
          </cell>
        </row>
        <row r="1186">
          <cell r="F1186" t="str">
            <v>18210102021011000110ман09.02и</v>
          </cell>
          <cell r="I1186">
            <v>1039.8</v>
          </cell>
        </row>
        <row r="1187">
          <cell r="F1187" t="str">
            <v>18210606023102000110ман09.02и</v>
          </cell>
          <cell r="I1187">
            <v>-392.72</v>
          </cell>
        </row>
        <row r="1188">
          <cell r="F1188" t="str">
            <v>90710804020011000110ман09.02и</v>
          </cell>
          <cell r="I1188">
            <v>500</v>
          </cell>
        </row>
        <row r="1189">
          <cell r="F1189" t="str">
            <v>90711105035100000120ман09.02и</v>
          </cell>
          <cell r="I1189">
            <v>4823.93</v>
          </cell>
        </row>
        <row r="1190">
          <cell r="F1190" t="str">
            <v>18210102021011000110нев09.02и</v>
          </cell>
          <cell r="I1190">
            <v>122.3</v>
          </cell>
        </row>
        <row r="1191">
          <cell r="F1191" t="str">
            <v>90811105010100000120нев09.02и</v>
          </cell>
          <cell r="I1191">
            <v>121.3</v>
          </cell>
        </row>
        <row r="1192">
          <cell r="F1192" t="str">
            <v>90811701050100000180нев09.02и</v>
          </cell>
          <cell r="I1192">
            <v>-242.6</v>
          </cell>
        </row>
        <row r="1193">
          <cell r="F1193" t="str">
            <v>18210102021011000110ниж09.02и</v>
          </cell>
          <cell r="I1193">
            <v>311</v>
          </cell>
        </row>
        <row r="1194">
          <cell r="F1194" t="str">
            <v>18210102021011000110нов09.02и</v>
          </cell>
          <cell r="I1194">
            <v>832.7</v>
          </cell>
        </row>
        <row r="1195">
          <cell r="F1195" t="str">
            <v>18210102021011000110окт09.02и</v>
          </cell>
          <cell r="I1195">
            <v>9447.86</v>
          </cell>
        </row>
        <row r="1196">
          <cell r="F1196" t="str">
            <v>91310804020011000110окт09.02и</v>
          </cell>
          <cell r="I1196">
            <v>500</v>
          </cell>
        </row>
        <row r="1197">
          <cell r="F1197" t="str">
            <v>91311105010100000120окт09.02и</v>
          </cell>
          <cell r="I1197">
            <v>452.1</v>
          </cell>
        </row>
        <row r="1198">
          <cell r="F1198" t="str">
            <v>91311105035100000120окт09.02и</v>
          </cell>
          <cell r="I1198">
            <v>10648.92</v>
          </cell>
        </row>
        <row r="1199">
          <cell r="F1199" t="str">
            <v>91311406014100000430окт09.02и</v>
          </cell>
          <cell r="I1199">
            <v>448.98</v>
          </cell>
        </row>
        <row r="1200">
          <cell r="F1200" t="str">
            <v>91311705050100000180окт09.02и</v>
          </cell>
          <cell r="I1200">
            <v>3600</v>
          </cell>
        </row>
        <row r="1201">
          <cell r="F1201" t="str">
            <v>18210102021011000110оси09.02и</v>
          </cell>
          <cell r="I1201">
            <v>-1300.7</v>
          </cell>
        </row>
        <row r="1202">
          <cell r="F1202" t="str">
            <v>91110804020011000110оси09.02и</v>
          </cell>
          <cell r="I1202">
            <v>100</v>
          </cell>
        </row>
        <row r="1203">
          <cell r="F1203" t="str">
            <v>91111701050100000180оси09.02и</v>
          </cell>
          <cell r="I1203">
            <v>1201.7</v>
          </cell>
        </row>
        <row r="1204">
          <cell r="F1204" t="str">
            <v>18210102021011000110пин09.02и</v>
          </cell>
          <cell r="I1204">
            <v>266.5</v>
          </cell>
        </row>
        <row r="1205">
          <cell r="F1205" t="str">
            <v>89011701050050000180рай09.02и</v>
          </cell>
          <cell r="I1205">
            <v>3553.3</v>
          </cell>
        </row>
        <row r="1206">
          <cell r="F1206" t="str">
            <v>06910807140011000110рай09.02и</v>
          </cell>
          <cell r="I1206">
            <v>200</v>
          </cell>
        </row>
        <row r="1207">
          <cell r="F1207" t="str">
            <v>14111628000010000140рай09.02и</v>
          </cell>
          <cell r="I1207">
            <v>-20000</v>
          </cell>
        </row>
        <row r="1208">
          <cell r="F1208" t="str">
            <v>18210101012022000110рай09.02и</v>
          </cell>
          <cell r="I1208">
            <v>416.36</v>
          </cell>
        </row>
        <row r="1209">
          <cell r="F1209" t="str">
            <v>18210102021011000110рай09.02и</v>
          </cell>
          <cell r="I1209">
            <v>215836.18</v>
          </cell>
        </row>
        <row r="1210">
          <cell r="F1210" t="str">
            <v>18210102021012000110рай09.02и</v>
          </cell>
          <cell r="I1210">
            <v>403.82</v>
          </cell>
        </row>
        <row r="1211">
          <cell r="F1211" t="str">
            <v>18210102030011000110рай09.02и</v>
          </cell>
          <cell r="I1211">
            <v>-41218.5</v>
          </cell>
        </row>
        <row r="1212">
          <cell r="F1212" t="str">
            <v>18210502000021000110рай09.02и</v>
          </cell>
          <cell r="I1212">
            <v>53010</v>
          </cell>
        </row>
        <row r="1213">
          <cell r="F1213" t="str">
            <v>18210502000022000110рай09.02и</v>
          </cell>
          <cell r="I1213">
            <v>731.25</v>
          </cell>
        </row>
        <row r="1214">
          <cell r="F1214" t="str">
            <v>18210803010011000110рай09.02и</v>
          </cell>
          <cell r="I1214">
            <v>13569.1</v>
          </cell>
        </row>
        <row r="1215">
          <cell r="F1215" t="str">
            <v>18210803010014000110рай09.02и</v>
          </cell>
          <cell r="I1215">
            <v>11183.36</v>
          </cell>
        </row>
        <row r="1216">
          <cell r="F1216" t="str">
            <v>18211603030010000140рай09.02и</v>
          </cell>
          <cell r="I1216">
            <v>150</v>
          </cell>
        </row>
        <row r="1217">
          <cell r="F1217" t="str">
            <v>18810807140011000110рай09.02и</v>
          </cell>
          <cell r="I1217">
            <v>300</v>
          </cell>
        </row>
        <row r="1218">
          <cell r="F1218" t="str">
            <v>18811630000010000140рай09.02и</v>
          </cell>
          <cell r="I1218">
            <v>3800</v>
          </cell>
        </row>
        <row r="1219">
          <cell r="F1219" t="str">
            <v>18811690050050000140рай09.02и</v>
          </cell>
          <cell r="I1219">
            <v>3200</v>
          </cell>
        </row>
        <row r="1220">
          <cell r="F1220" t="str">
            <v>19211690050050000140рай09.02и</v>
          </cell>
          <cell r="I1220">
            <v>2000</v>
          </cell>
        </row>
        <row r="1221">
          <cell r="F1221" t="str">
            <v>80611690050050000140рай09.02и</v>
          </cell>
          <cell r="I1221">
            <v>300</v>
          </cell>
        </row>
        <row r="1222">
          <cell r="F1222" t="str">
            <v>80611701050050000180рай09.02и</v>
          </cell>
          <cell r="I1222">
            <v>12.83</v>
          </cell>
        </row>
        <row r="1223">
          <cell r="F1223" t="str">
            <v>84811705050059934180рай09.02и</v>
          </cell>
          <cell r="I1223">
            <v>5971.33</v>
          </cell>
        </row>
        <row r="1224">
          <cell r="F1224" t="str">
            <v>84811705050059935180рай09.02и</v>
          </cell>
          <cell r="I1224">
            <v>1430</v>
          </cell>
        </row>
        <row r="1225">
          <cell r="F1225" t="str">
            <v>84811705050059936180рай09.02и</v>
          </cell>
          <cell r="I1225">
            <v>1510</v>
          </cell>
        </row>
        <row r="1226">
          <cell r="F1226" t="str">
            <v>84811705050059937180рай09.02и</v>
          </cell>
          <cell r="I1226">
            <v>927.5</v>
          </cell>
        </row>
        <row r="1227">
          <cell r="F1227" t="str">
            <v>84811705050059938180рай09.02и</v>
          </cell>
          <cell r="I1227">
            <v>1235.21</v>
          </cell>
        </row>
        <row r="1228">
          <cell r="F1228" t="str">
            <v>85411303050059901130рай09.02и</v>
          </cell>
          <cell r="I1228">
            <v>122073.62</v>
          </cell>
        </row>
        <row r="1229">
          <cell r="F1229" t="str">
            <v>85411701050050000180рай09.02и</v>
          </cell>
          <cell r="I1229">
            <v>24990</v>
          </cell>
        </row>
        <row r="1230">
          <cell r="F1230" t="str">
            <v>90411105010100000120рай09.02и</v>
          </cell>
          <cell r="I1230">
            <v>184.7</v>
          </cell>
        </row>
        <row r="1231">
          <cell r="F1231" t="str">
            <v>90411406014100000430рай09.02и</v>
          </cell>
          <cell r="I1231">
            <v>5681.35</v>
          </cell>
        </row>
        <row r="1232">
          <cell r="F1232" t="str">
            <v>90811105010100000120рай09.02и</v>
          </cell>
          <cell r="I1232">
            <v>121.3</v>
          </cell>
        </row>
        <row r="1233">
          <cell r="F1233" t="str">
            <v>91311105010100000120рай09.02и</v>
          </cell>
          <cell r="I1233">
            <v>452.1</v>
          </cell>
        </row>
        <row r="1234">
          <cell r="F1234" t="str">
            <v>91311406014100000430рай09.02и</v>
          </cell>
          <cell r="I1234">
            <v>448.97</v>
          </cell>
        </row>
        <row r="1235">
          <cell r="F1235" t="str">
            <v>91411105010100000120рай09.02и</v>
          </cell>
          <cell r="I1235">
            <v>2521.9</v>
          </cell>
        </row>
        <row r="1236">
          <cell r="F1236" t="str">
            <v>91411406014100000430рай09.02и</v>
          </cell>
          <cell r="I1236">
            <v>2067.14</v>
          </cell>
        </row>
        <row r="1237">
          <cell r="F1237" t="str">
            <v>91711406014100000430рай09.02и</v>
          </cell>
          <cell r="I1237">
            <v>706.91</v>
          </cell>
        </row>
        <row r="1238">
          <cell r="F1238" t="str">
            <v>18210102021011000110тае09.02и</v>
          </cell>
          <cell r="I1238">
            <v>23386.400000000001</v>
          </cell>
        </row>
        <row r="1239">
          <cell r="F1239" t="str">
            <v>18210102030011000110тае09.02и</v>
          </cell>
          <cell r="I1239">
            <v>-13739.5</v>
          </cell>
        </row>
        <row r="1240">
          <cell r="F1240" t="str">
            <v>91411105010100000120тае09.02и</v>
          </cell>
          <cell r="I1240">
            <v>2521.89</v>
          </cell>
        </row>
        <row r="1241">
          <cell r="F1241" t="str">
            <v>91411105035100000120тае09.02и</v>
          </cell>
          <cell r="I1241">
            <v>840.63</v>
          </cell>
        </row>
        <row r="1242">
          <cell r="F1242" t="str">
            <v>91411406014100000430тае09.02и</v>
          </cell>
          <cell r="I1242">
            <v>2067.11</v>
          </cell>
        </row>
        <row r="1243">
          <cell r="F1243" t="str">
            <v>18210102021011000110так09.02и</v>
          </cell>
          <cell r="I1243">
            <v>1</v>
          </cell>
        </row>
        <row r="1244">
          <cell r="F1244" t="str">
            <v>18210102021011000110чун09.02и</v>
          </cell>
          <cell r="I1244">
            <v>15485.14</v>
          </cell>
        </row>
        <row r="1245">
          <cell r="F1245" t="str">
            <v>91711406014100000430чун09.02и</v>
          </cell>
          <cell r="I1245">
            <v>706.91</v>
          </cell>
        </row>
        <row r="1246">
          <cell r="F1246" t="str">
            <v>91811303050109901130шив09.02и</v>
          </cell>
          <cell r="I1246">
            <v>11165.05</v>
          </cell>
        </row>
        <row r="1247">
          <cell r="F1247" t="str">
            <v>91820204999100000151шив09.02и</v>
          </cell>
          <cell r="I1247">
            <v>100000</v>
          </cell>
        </row>
        <row r="1248">
          <cell r="F1248" t="str">
            <v>18210102021011000110анг10.02и</v>
          </cell>
          <cell r="I1248">
            <v>1464.3</v>
          </cell>
        </row>
        <row r="1249">
          <cell r="F1249" t="str">
            <v>90311701050100000180бел10.02и</v>
          </cell>
          <cell r="I1249">
            <v>25245.7</v>
          </cell>
        </row>
        <row r="1250">
          <cell r="F1250" t="str">
            <v>18210102021011000110бог10.02и</v>
          </cell>
          <cell r="I1250">
            <v>68114.2</v>
          </cell>
        </row>
        <row r="1251">
          <cell r="F1251" t="str">
            <v>18210601030101000110бог10.02и</v>
          </cell>
          <cell r="I1251">
            <v>7935.53</v>
          </cell>
        </row>
        <row r="1252">
          <cell r="F1252" t="str">
            <v>18210601030102000110бог10.02и</v>
          </cell>
          <cell r="I1252">
            <v>192</v>
          </cell>
        </row>
        <row r="1253">
          <cell r="F1253" t="str">
            <v>18210606023101000110бог10.02и</v>
          </cell>
          <cell r="I1253">
            <v>100500</v>
          </cell>
        </row>
        <row r="1254">
          <cell r="F1254" t="str">
            <v>18210904050104000110бог10.02и</v>
          </cell>
          <cell r="I1254">
            <v>20</v>
          </cell>
        </row>
        <row r="1255">
          <cell r="F1255" t="str">
            <v>90411105010100000120бог10.02и</v>
          </cell>
          <cell r="I1255">
            <v>200637.45</v>
          </cell>
        </row>
        <row r="1256">
          <cell r="F1256" t="str">
            <v>90411105035101000120бог10.02и</v>
          </cell>
          <cell r="I1256">
            <v>991.2</v>
          </cell>
        </row>
        <row r="1257">
          <cell r="F1257" t="str">
            <v>90411406014100000430бог10.02и</v>
          </cell>
          <cell r="I1257">
            <v>3619.2</v>
          </cell>
        </row>
        <row r="1258">
          <cell r="F1258" t="str">
            <v>90511105010101000120гов10.02и</v>
          </cell>
          <cell r="I1258">
            <v>13057.91</v>
          </cell>
        </row>
        <row r="1259">
          <cell r="F1259" t="str">
            <v>18210601030101000110кра10.02и</v>
          </cell>
          <cell r="I1259">
            <v>468.58</v>
          </cell>
        </row>
        <row r="1260">
          <cell r="F1260" t="str">
            <v>18210601030102000110кра10.02и</v>
          </cell>
          <cell r="I1260">
            <v>99.32</v>
          </cell>
        </row>
        <row r="1261">
          <cell r="F1261" t="str">
            <v>18210102021011000110ман10.02и</v>
          </cell>
          <cell r="I1261">
            <v>2813.3</v>
          </cell>
        </row>
        <row r="1262">
          <cell r="F1262" t="str">
            <v>18210102021011000110нев10.02и</v>
          </cell>
          <cell r="I1262">
            <v>1733.1</v>
          </cell>
        </row>
        <row r="1263">
          <cell r="F1263" t="str">
            <v>90811105010100000120нев10.02и</v>
          </cell>
          <cell r="I1263">
            <v>1732.1</v>
          </cell>
        </row>
        <row r="1264">
          <cell r="F1264" t="str">
            <v>90811701050100000180нев10.02и</v>
          </cell>
          <cell r="I1264">
            <v>-3464.2</v>
          </cell>
        </row>
        <row r="1265">
          <cell r="F1265" t="str">
            <v>18210102021011000110ниж10.02и</v>
          </cell>
          <cell r="I1265">
            <v>8.5</v>
          </cell>
        </row>
        <row r="1266">
          <cell r="F1266" t="str">
            <v>91011105010100000120нов10.02и</v>
          </cell>
          <cell r="I1266">
            <v>541268.54</v>
          </cell>
        </row>
        <row r="1267">
          <cell r="F1267" t="str">
            <v>18210102021011000110окт10.02и</v>
          </cell>
          <cell r="I1267">
            <v>38217.1</v>
          </cell>
        </row>
        <row r="1268">
          <cell r="F1268" t="str">
            <v>91310804020011000110окт10.02и</v>
          </cell>
          <cell r="I1268">
            <v>200</v>
          </cell>
        </row>
        <row r="1269">
          <cell r="F1269" t="str">
            <v>91311105010100000120окт10.02и</v>
          </cell>
          <cell r="I1269">
            <v>136.29</v>
          </cell>
        </row>
        <row r="1270">
          <cell r="F1270" t="str">
            <v>91311105035100000120окт10.02и</v>
          </cell>
          <cell r="I1270">
            <v>2023.27</v>
          </cell>
        </row>
        <row r="1271">
          <cell r="F1271" t="str">
            <v>18210102021011000110пин10.02и</v>
          </cell>
          <cell r="I1271">
            <v>8150.1</v>
          </cell>
        </row>
        <row r="1272">
          <cell r="F1272" t="str">
            <v>18210601030101000110пин10.02и</v>
          </cell>
          <cell r="I1272">
            <v>861.55</v>
          </cell>
        </row>
        <row r="1273">
          <cell r="F1273" t="str">
            <v>91211701050100000180пин10.02и</v>
          </cell>
          <cell r="I1273">
            <v>100</v>
          </cell>
        </row>
        <row r="1274">
          <cell r="F1274" t="str">
            <v>18210102021011000110тае10.02и</v>
          </cell>
          <cell r="I1274">
            <v>10526.6</v>
          </cell>
        </row>
        <row r="1275">
          <cell r="F1275" t="str">
            <v>18210601030101000110тае10.02и</v>
          </cell>
          <cell r="I1275">
            <v>86.45</v>
          </cell>
        </row>
        <row r="1276">
          <cell r="F1276" t="str">
            <v>18210606013101000110тае10.02и</v>
          </cell>
          <cell r="I1276">
            <v>96.48</v>
          </cell>
        </row>
        <row r="1277">
          <cell r="F1277" t="str">
            <v>18210606013102000110тае10.02и</v>
          </cell>
          <cell r="I1277">
            <v>0.77</v>
          </cell>
        </row>
        <row r="1278">
          <cell r="F1278" t="str">
            <v>18210606023101000110тае10.02и</v>
          </cell>
          <cell r="I1278">
            <v>28099</v>
          </cell>
        </row>
        <row r="1279">
          <cell r="F1279" t="str">
            <v>91410804020014000110тае10.02и</v>
          </cell>
          <cell r="I1279">
            <v>300</v>
          </cell>
        </row>
        <row r="1280">
          <cell r="F1280" t="str">
            <v>91411105010100000120тае10.02и</v>
          </cell>
          <cell r="I1280">
            <v>14218.39</v>
          </cell>
        </row>
        <row r="1281">
          <cell r="F1281" t="str">
            <v>91411105035100000120тае10.02и</v>
          </cell>
          <cell r="I1281">
            <v>2273.6999999999998</v>
          </cell>
        </row>
        <row r="1282">
          <cell r="F1282" t="str">
            <v>91411406014100000430тае10.02и</v>
          </cell>
          <cell r="I1282">
            <v>4242.6099999999997</v>
          </cell>
        </row>
        <row r="1283">
          <cell r="F1283" t="str">
            <v>18210102021011000110так10.02и</v>
          </cell>
          <cell r="I1283">
            <v>-1164.5999999999999</v>
          </cell>
        </row>
        <row r="1284">
          <cell r="F1284" t="str">
            <v>18210606023101000110так10.02и</v>
          </cell>
          <cell r="I1284">
            <v>1257</v>
          </cell>
        </row>
        <row r="1285">
          <cell r="F1285" t="str">
            <v>91511105035100000120так10.02и</v>
          </cell>
          <cell r="I1285">
            <v>8500</v>
          </cell>
        </row>
        <row r="1286">
          <cell r="F1286" t="str">
            <v>91611701050100000180хре10.02и</v>
          </cell>
          <cell r="I1286">
            <v>-580400</v>
          </cell>
        </row>
        <row r="1287">
          <cell r="F1287" t="str">
            <v>91620201001100000151хре10.02и</v>
          </cell>
          <cell r="I1287">
            <v>580700</v>
          </cell>
        </row>
        <row r="1288">
          <cell r="F1288" t="str">
            <v>18210102021011000110чун10.02и</v>
          </cell>
          <cell r="I1288">
            <v>11136.8</v>
          </cell>
        </row>
        <row r="1289">
          <cell r="F1289" t="str">
            <v>18210102030011000110чун10.02и</v>
          </cell>
          <cell r="I1289">
            <v>2705.1</v>
          </cell>
        </row>
        <row r="1290">
          <cell r="F1290" t="str">
            <v>18210601030101000110чун10.02и</v>
          </cell>
          <cell r="I1290">
            <v>1059.1500000000001</v>
          </cell>
        </row>
        <row r="1291">
          <cell r="F1291" t="str">
            <v>91711105010100000120чун10.02и</v>
          </cell>
          <cell r="I1291">
            <v>17749.990000000002</v>
          </cell>
        </row>
        <row r="1292">
          <cell r="F1292" t="str">
            <v>91711105035100000120чун10.02и</v>
          </cell>
          <cell r="I1292">
            <v>1357.98</v>
          </cell>
        </row>
        <row r="1293">
          <cell r="F1293" t="str">
            <v>06910807140011000110рай10.02и</v>
          </cell>
          <cell r="I1293">
            <v>100</v>
          </cell>
        </row>
        <row r="1294">
          <cell r="F1294" t="str">
            <v>07611625030010000140рай10.02и</v>
          </cell>
          <cell r="I1294">
            <v>2200</v>
          </cell>
        </row>
        <row r="1295">
          <cell r="F1295" t="str">
            <v>18210101012022000110рай10.02и</v>
          </cell>
          <cell r="I1295">
            <v>605.97</v>
          </cell>
        </row>
        <row r="1296">
          <cell r="F1296" t="str">
            <v>18210102021011000110рай10.02и</v>
          </cell>
          <cell r="I1296">
            <v>422998.2</v>
          </cell>
        </row>
        <row r="1297">
          <cell r="F1297" t="str">
            <v>18210102030011000110рай10.02и</v>
          </cell>
          <cell r="I1297">
            <v>8115.3</v>
          </cell>
        </row>
        <row r="1298">
          <cell r="F1298" t="str">
            <v>18210502000021000110рай10.02и</v>
          </cell>
          <cell r="I1298">
            <v>46399.48</v>
          </cell>
        </row>
        <row r="1299">
          <cell r="F1299" t="str">
            <v>18210502000022000110рай10.02и</v>
          </cell>
          <cell r="I1299">
            <v>90</v>
          </cell>
        </row>
        <row r="1300">
          <cell r="F1300" t="str">
            <v>18210803010011000110рай10.02и</v>
          </cell>
          <cell r="I1300">
            <v>4580.54</v>
          </cell>
        </row>
        <row r="1301">
          <cell r="F1301" t="str">
            <v>18810807140011000110рай10.02и</v>
          </cell>
          <cell r="I1301">
            <v>2700</v>
          </cell>
        </row>
        <row r="1302">
          <cell r="F1302" t="str">
            <v>18811630000010000140рай10.02и</v>
          </cell>
          <cell r="I1302">
            <v>6800</v>
          </cell>
        </row>
        <row r="1303">
          <cell r="F1303" t="str">
            <v>18811690050050000140рай10.02и</v>
          </cell>
          <cell r="I1303">
            <v>1500</v>
          </cell>
        </row>
        <row r="1304">
          <cell r="F1304" t="str">
            <v>49811201000010000120рай10.02и</v>
          </cell>
          <cell r="I1304">
            <v>4256.8</v>
          </cell>
        </row>
        <row r="1305">
          <cell r="F1305" t="str">
            <v>85411303050059901130рай10.02и</v>
          </cell>
          <cell r="I1305">
            <v>5168</v>
          </cell>
        </row>
        <row r="1306">
          <cell r="F1306" t="str">
            <v>86311105035051000120рай10.02и</v>
          </cell>
          <cell r="I1306">
            <v>8521.7000000000007</v>
          </cell>
        </row>
        <row r="1307">
          <cell r="F1307" t="str">
            <v>88811701050050000180рай10.02и</v>
          </cell>
          <cell r="I1307">
            <v>300</v>
          </cell>
        </row>
        <row r="1308">
          <cell r="F1308" t="str">
            <v>89020203024050901151рай10.02и</v>
          </cell>
          <cell r="I1308">
            <v>8200</v>
          </cell>
        </row>
        <row r="1309">
          <cell r="F1309" t="str">
            <v>89020203024050903151рай10.02и</v>
          </cell>
          <cell r="I1309">
            <v>734</v>
          </cell>
        </row>
        <row r="1310">
          <cell r="F1310" t="str">
            <v>89020203024050905151рай10.02и</v>
          </cell>
          <cell r="I1310">
            <v>18867</v>
          </cell>
        </row>
        <row r="1311">
          <cell r="F1311" t="str">
            <v>89020203024050907151рай10.02и</v>
          </cell>
          <cell r="I1311">
            <v>23660</v>
          </cell>
        </row>
        <row r="1312">
          <cell r="F1312" t="str">
            <v>90411105010100000120рай10.02и</v>
          </cell>
          <cell r="I1312">
            <v>200637.48</v>
          </cell>
        </row>
        <row r="1313">
          <cell r="F1313" t="str">
            <v>90411406014100000430рай10.02и</v>
          </cell>
          <cell r="I1313">
            <v>3619.2</v>
          </cell>
        </row>
        <row r="1314">
          <cell r="F1314" t="str">
            <v>90511105010101000120рай10.02и</v>
          </cell>
          <cell r="I1314">
            <v>13057.93</v>
          </cell>
        </row>
        <row r="1315">
          <cell r="F1315" t="str">
            <v>90811105010100000120рай10.02и</v>
          </cell>
          <cell r="I1315">
            <v>1732.1</v>
          </cell>
        </row>
        <row r="1316">
          <cell r="F1316" t="str">
            <v>91011105010100000120рай10.02и</v>
          </cell>
          <cell r="I1316">
            <v>541268.56000000006</v>
          </cell>
        </row>
        <row r="1317">
          <cell r="F1317" t="str">
            <v>91311105010100000120рай10.02и</v>
          </cell>
          <cell r="I1317">
            <v>136.31</v>
          </cell>
        </row>
        <row r="1318">
          <cell r="F1318" t="str">
            <v>91411105010100000120рай10.02и</v>
          </cell>
          <cell r="I1318">
            <v>14218.41</v>
          </cell>
        </row>
        <row r="1319">
          <cell r="F1319" t="str">
            <v>91411406014100000430рай10.02и</v>
          </cell>
          <cell r="I1319">
            <v>4242.59</v>
          </cell>
        </row>
        <row r="1320">
          <cell r="F1320" t="str">
            <v>91711105010100000120рай10.02и</v>
          </cell>
          <cell r="I1320">
            <v>17750.009999999998</v>
          </cell>
        </row>
        <row r="1321">
          <cell r="F1321" t="str">
            <v>18210102021011000110анг11.02и</v>
          </cell>
          <cell r="I1321">
            <v>5847.22</v>
          </cell>
        </row>
        <row r="1322">
          <cell r="F1322" t="str">
            <v>90120201001100000151анг11.02и</v>
          </cell>
          <cell r="I1322">
            <v>54717</v>
          </cell>
        </row>
        <row r="1323">
          <cell r="F1323" t="str">
            <v>18210102021011000110арт11.02и</v>
          </cell>
          <cell r="I1323">
            <v>5003.6000000000004</v>
          </cell>
        </row>
        <row r="1324">
          <cell r="F1324" t="str">
            <v>90220201001100000151арт11.02и</v>
          </cell>
          <cell r="I1324">
            <v>20458</v>
          </cell>
        </row>
        <row r="1325">
          <cell r="F1325" t="str">
            <v>18210102021011000110бел11.02и</v>
          </cell>
          <cell r="I1325">
            <v>3181.34</v>
          </cell>
        </row>
        <row r="1326">
          <cell r="F1326" t="str">
            <v>90320201001100000151бел11.02и</v>
          </cell>
          <cell r="I1326">
            <v>4575</v>
          </cell>
        </row>
        <row r="1327">
          <cell r="F1327" t="str">
            <v>18210102021011000110бог11.02и</v>
          </cell>
          <cell r="I1327">
            <v>90692.43</v>
          </cell>
        </row>
        <row r="1328">
          <cell r="F1328" t="str">
            <v>18210102040011000110бог11.02и</v>
          </cell>
          <cell r="I1328">
            <v>5098.49</v>
          </cell>
        </row>
        <row r="1329">
          <cell r="F1329" t="str">
            <v>18210601030101000110бог11.02и</v>
          </cell>
          <cell r="I1329">
            <v>20398.810000000001</v>
          </cell>
        </row>
        <row r="1330">
          <cell r="F1330" t="str">
            <v>18210601030102000110бог11.02и</v>
          </cell>
          <cell r="I1330">
            <v>115.5</v>
          </cell>
        </row>
        <row r="1331">
          <cell r="F1331" t="str">
            <v>90411406014100000430бог11.02и</v>
          </cell>
          <cell r="I1331">
            <v>2231.1</v>
          </cell>
        </row>
        <row r="1332">
          <cell r="F1332" t="str">
            <v>90420201001100000151бог11.02и</v>
          </cell>
          <cell r="I1332">
            <v>184917</v>
          </cell>
        </row>
        <row r="1333">
          <cell r="F1333" t="str">
            <v>18210102021011000110гов11.02и</v>
          </cell>
          <cell r="I1333">
            <v>4417.08</v>
          </cell>
        </row>
        <row r="1334">
          <cell r="F1334" t="str">
            <v>18210601030101000110гов11.02и</v>
          </cell>
          <cell r="I1334">
            <v>-151.47999999999999</v>
          </cell>
        </row>
        <row r="1335">
          <cell r="F1335" t="str">
            <v>90520201001100000151гов11.02и</v>
          </cell>
          <cell r="I1335">
            <v>31159</v>
          </cell>
        </row>
        <row r="1336">
          <cell r="F1336" t="str">
            <v>90511701050100000180гов11.02и</v>
          </cell>
          <cell r="I1336">
            <v>3600</v>
          </cell>
        </row>
        <row r="1337">
          <cell r="F1337" t="str">
            <v>18210102021011000110кра11.02и</v>
          </cell>
          <cell r="I1337">
            <v>12581.18</v>
          </cell>
        </row>
        <row r="1338">
          <cell r="F1338" t="str">
            <v>18210601030101000110кра11.02и</v>
          </cell>
          <cell r="I1338">
            <v>-122.46</v>
          </cell>
        </row>
        <row r="1339">
          <cell r="F1339" t="str">
            <v>90611105035100000120кра11.02и</v>
          </cell>
          <cell r="I1339">
            <v>266.88</v>
          </cell>
        </row>
        <row r="1340">
          <cell r="F1340" t="str">
            <v>90611406014100000430кра11.02и</v>
          </cell>
          <cell r="I1340">
            <v>66.25</v>
          </cell>
        </row>
        <row r="1341">
          <cell r="F1341" t="str">
            <v>90620201001100000151кра11.02и</v>
          </cell>
          <cell r="I1341">
            <v>84825</v>
          </cell>
        </row>
        <row r="1342">
          <cell r="F1342" t="str">
            <v>18210102021011000110ман11.02и</v>
          </cell>
          <cell r="I1342">
            <v>9049.24</v>
          </cell>
        </row>
        <row r="1343">
          <cell r="F1343" t="str">
            <v>90710804020011000110ман11.02и</v>
          </cell>
          <cell r="I1343">
            <v>200</v>
          </cell>
        </row>
        <row r="1344">
          <cell r="F1344" t="str">
            <v>90711105035100000120ман11.02и</v>
          </cell>
          <cell r="I1344">
            <v>6520.02</v>
          </cell>
        </row>
        <row r="1345">
          <cell r="F1345" t="str">
            <v>90720201001100000151ман11.02и</v>
          </cell>
          <cell r="I1345">
            <v>90567</v>
          </cell>
        </row>
        <row r="1346">
          <cell r="F1346" t="str">
            <v>18210102021011000110нев11.02и</v>
          </cell>
          <cell r="I1346">
            <v>5483.84</v>
          </cell>
        </row>
        <row r="1347">
          <cell r="F1347" t="str">
            <v>90811105010100000120нев11.02и</v>
          </cell>
          <cell r="I1347">
            <v>34157.839999999997</v>
          </cell>
        </row>
        <row r="1348">
          <cell r="F1348" t="str">
            <v>90811701050100000180нев11.02и</v>
          </cell>
          <cell r="I1348">
            <v>-68315.679999999993</v>
          </cell>
        </row>
        <row r="1349">
          <cell r="F1349" t="str">
            <v>90820201001100000151нев11.02и</v>
          </cell>
          <cell r="I1349">
            <v>28675</v>
          </cell>
        </row>
        <row r="1350">
          <cell r="F1350" t="str">
            <v>18210102021011000110ниж11.02и</v>
          </cell>
          <cell r="I1350">
            <v>4057.22</v>
          </cell>
        </row>
        <row r="1351">
          <cell r="F1351" t="str">
            <v>90911105035100000120ниж11.02и</v>
          </cell>
          <cell r="I1351">
            <v>2967</v>
          </cell>
        </row>
        <row r="1352">
          <cell r="F1352" t="str">
            <v>90920201001100000151ниж11.02и</v>
          </cell>
          <cell r="I1352">
            <v>10700</v>
          </cell>
        </row>
        <row r="1353">
          <cell r="F1353" t="str">
            <v>18210102021011000110нов11.02и</v>
          </cell>
          <cell r="I1353">
            <v>5035.9399999999996</v>
          </cell>
        </row>
        <row r="1354">
          <cell r="F1354" t="str">
            <v>91020201001100000151нов11.02и</v>
          </cell>
          <cell r="I1354">
            <v>70500</v>
          </cell>
        </row>
        <row r="1355">
          <cell r="F1355" t="str">
            <v>18210102021011000110окт11.02и</v>
          </cell>
          <cell r="I1355">
            <v>44182.21</v>
          </cell>
        </row>
        <row r="1356">
          <cell r="F1356" t="str">
            <v>18210601030101000110окт11.02и</v>
          </cell>
          <cell r="I1356">
            <v>151.47999999999999</v>
          </cell>
        </row>
        <row r="1357">
          <cell r="F1357" t="str">
            <v>91320201001100000151окт11.02и</v>
          </cell>
          <cell r="I1357">
            <v>102925</v>
          </cell>
        </row>
        <row r="1358">
          <cell r="F1358" t="str">
            <v>18210102021011000110оси11.02и</v>
          </cell>
          <cell r="I1358">
            <v>2301.8000000000002</v>
          </cell>
        </row>
        <row r="1359">
          <cell r="F1359" t="str">
            <v>91120201001100000151оси11.02и</v>
          </cell>
          <cell r="I1359">
            <v>67358</v>
          </cell>
        </row>
        <row r="1360">
          <cell r="F1360" t="str">
            <v>18210102021011000110пин11.02и</v>
          </cell>
          <cell r="I1360">
            <v>9334.9599999999991</v>
          </cell>
        </row>
        <row r="1361">
          <cell r="F1361" t="str">
            <v>91220201001100000151пин11.02и</v>
          </cell>
          <cell r="I1361">
            <v>94000</v>
          </cell>
        </row>
        <row r="1362">
          <cell r="F1362" t="str">
            <v>18210102021011000110тае11.02и</v>
          </cell>
          <cell r="I1362">
            <v>40608.51</v>
          </cell>
        </row>
        <row r="1363">
          <cell r="F1363" t="str">
            <v>18210601030101000110тае11.02и</v>
          </cell>
          <cell r="I1363">
            <v>164.52</v>
          </cell>
        </row>
        <row r="1364">
          <cell r="F1364" t="str">
            <v>18210606023102000110тае11.02и</v>
          </cell>
          <cell r="I1364">
            <v>43655.83</v>
          </cell>
        </row>
        <row r="1365">
          <cell r="F1365" t="str">
            <v>91410804020014000110тае11.02и</v>
          </cell>
          <cell r="I1365">
            <v>850</v>
          </cell>
        </row>
        <row r="1366">
          <cell r="F1366" t="str">
            <v>91411105010100000120тае11.02и</v>
          </cell>
          <cell r="I1366">
            <v>207.26</v>
          </cell>
        </row>
        <row r="1367">
          <cell r="F1367" t="str">
            <v>91411105035100000120тае11.02и</v>
          </cell>
          <cell r="I1367">
            <v>3393.54</v>
          </cell>
        </row>
        <row r="1368">
          <cell r="F1368" t="str">
            <v>91411406014100000430тае11.02и</v>
          </cell>
          <cell r="I1368">
            <v>1100.3800000000001</v>
          </cell>
        </row>
        <row r="1369">
          <cell r="F1369" t="str">
            <v>91411701050100000180тае11.02и</v>
          </cell>
          <cell r="I1369">
            <v>11721.2</v>
          </cell>
        </row>
        <row r="1370">
          <cell r="F1370" t="str">
            <v>91420201001100000151тае11.02и</v>
          </cell>
          <cell r="I1370">
            <v>115708</v>
          </cell>
        </row>
        <row r="1371">
          <cell r="F1371" t="str">
            <v>18210102021011000110так11.02и</v>
          </cell>
          <cell r="I1371">
            <v>10034.34</v>
          </cell>
        </row>
        <row r="1372">
          <cell r="F1372" t="str">
            <v>91520201001100000151так11.02и</v>
          </cell>
          <cell r="I1372">
            <v>44141</v>
          </cell>
        </row>
        <row r="1373">
          <cell r="F1373" t="str">
            <v>18210102021011000110хре11.02и</v>
          </cell>
          <cell r="I1373">
            <v>7198.92</v>
          </cell>
        </row>
        <row r="1374">
          <cell r="F1374" t="str">
            <v>18210601030101000110хре11.02и</v>
          </cell>
          <cell r="I1374">
            <v>-63.73</v>
          </cell>
        </row>
        <row r="1375">
          <cell r="F1375" t="str">
            <v>91620201001100000151хре11.02и</v>
          </cell>
          <cell r="I1375">
            <v>50642</v>
          </cell>
        </row>
        <row r="1376">
          <cell r="F1376" t="str">
            <v>18210102021011000110чун11.02и</v>
          </cell>
          <cell r="I1376">
            <v>9234.64</v>
          </cell>
        </row>
        <row r="1377">
          <cell r="F1377" t="str">
            <v>18210601030101000110чун11.02и</v>
          </cell>
          <cell r="I1377">
            <v>1960.09</v>
          </cell>
        </row>
        <row r="1378">
          <cell r="F1378" t="str">
            <v>18210601030102000110чун11.02и</v>
          </cell>
          <cell r="I1378">
            <v>255.19</v>
          </cell>
        </row>
        <row r="1379">
          <cell r="F1379" t="str">
            <v>18210606013101000110чун11.02и</v>
          </cell>
          <cell r="I1379">
            <v>111.98</v>
          </cell>
        </row>
        <row r="1380">
          <cell r="F1380" t="str">
            <v>18210606013102000110чун11.02и</v>
          </cell>
          <cell r="I1380">
            <v>15.26</v>
          </cell>
        </row>
        <row r="1381">
          <cell r="F1381" t="str">
            <v>91720201001100000151чун11.02и</v>
          </cell>
          <cell r="I1381">
            <v>183416</v>
          </cell>
        </row>
        <row r="1382">
          <cell r="F1382" t="str">
            <v>18210102021011000110шив11.02и</v>
          </cell>
          <cell r="I1382">
            <v>7519.62</v>
          </cell>
        </row>
        <row r="1383">
          <cell r="F1383" t="str">
            <v>91810804020011000110шив11.02и</v>
          </cell>
          <cell r="I1383">
            <v>300</v>
          </cell>
        </row>
        <row r="1384">
          <cell r="F1384" t="str">
            <v>91811105010100000120шив11.02и</v>
          </cell>
          <cell r="I1384">
            <v>26610.62</v>
          </cell>
        </row>
        <row r="1385">
          <cell r="F1385" t="str">
            <v>91811105035100000120шив11.02и</v>
          </cell>
          <cell r="I1385">
            <v>20420.86</v>
          </cell>
        </row>
        <row r="1386">
          <cell r="F1386" t="str">
            <v>91811701050100000180шив11.02и</v>
          </cell>
          <cell r="I1386">
            <v>-302633.09999999998</v>
          </cell>
        </row>
        <row r="1387">
          <cell r="F1387" t="str">
            <v>91820201001100000151шив11.02и</v>
          </cell>
          <cell r="I1387">
            <v>47783</v>
          </cell>
        </row>
        <row r="1388">
          <cell r="F1388" t="str">
            <v>91820204999100000151шив11.02и</v>
          </cell>
          <cell r="I1388">
            <v>200000</v>
          </cell>
        </row>
        <row r="1389">
          <cell r="F1389" t="str">
            <v>89011701050050000180рай11.02и</v>
          </cell>
          <cell r="I1389">
            <v>3620.11</v>
          </cell>
        </row>
        <row r="1390">
          <cell r="F1390" t="str">
            <v>06910807140011000110рай11.02и</v>
          </cell>
          <cell r="I1390">
            <v>2080</v>
          </cell>
        </row>
        <row r="1391">
          <cell r="F1391" t="str">
            <v>07611625030010000140рай11.02и</v>
          </cell>
          <cell r="I1391">
            <v>1000</v>
          </cell>
        </row>
        <row r="1392">
          <cell r="F1392" t="str">
            <v>14111690050050000140рай11.02и</v>
          </cell>
          <cell r="I1392">
            <v>9045</v>
          </cell>
        </row>
        <row r="1393">
          <cell r="F1393" t="str">
            <v>18210101012021000110рай11.02и</v>
          </cell>
          <cell r="I1393">
            <v>-171577</v>
          </cell>
        </row>
        <row r="1394">
          <cell r="F1394" t="str">
            <v>18210102021011000110рай11.02и</v>
          </cell>
          <cell r="I1394">
            <v>828009.64</v>
          </cell>
        </row>
        <row r="1395">
          <cell r="F1395" t="str">
            <v>18210102040011000110рай11.02и</v>
          </cell>
          <cell r="I1395">
            <v>15295.51</v>
          </cell>
        </row>
        <row r="1396">
          <cell r="F1396" t="str">
            <v>18210502000021000110рай11.02и</v>
          </cell>
          <cell r="I1396">
            <v>6304.5</v>
          </cell>
        </row>
        <row r="1397">
          <cell r="F1397" t="str">
            <v>18210502000022000110рай11.02и</v>
          </cell>
          <cell r="I1397">
            <v>18</v>
          </cell>
        </row>
        <row r="1398">
          <cell r="F1398" t="str">
            <v>18210803010011000110рай11.02и</v>
          </cell>
          <cell r="I1398">
            <v>968</v>
          </cell>
        </row>
        <row r="1399">
          <cell r="F1399" t="str">
            <v>18211603030010000140рай11.02и</v>
          </cell>
          <cell r="I1399">
            <v>750</v>
          </cell>
        </row>
        <row r="1400">
          <cell r="F1400" t="str">
            <v>18810807140011000110рай11.02и</v>
          </cell>
          <cell r="I1400">
            <v>300</v>
          </cell>
        </row>
        <row r="1401">
          <cell r="F1401" t="str">
            <v>18811630000010000140рай11.02и</v>
          </cell>
          <cell r="I1401">
            <v>4000</v>
          </cell>
        </row>
        <row r="1402">
          <cell r="F1402" t="str">
            <v>18811690050050000140рай11.02и</v>
          </cell>
          <cell r="I1402">
            <v>3100</v>
          </cell>
        </row>
        <row r="1403">
          <cell r="F1403" t="str">
            <v>49811201000010000120рай11.02и</v>
          </cell>
          <cell r="I1403">
            <v>7069.34</v>
          </cell>
        </row>
        <row r="1404">
          <cell r="F1404" t="str">
            <v>80611701050050000180рай11.02и</v>
          </cell>
          <cell r="I1404">
            <v>241.19</v>
          </cell>
        </row>
        <row r="1405">
          <cell r="F1405" t="str">
            <v>86311105010050000120рай11.02и</v>
          </cell>
          <cell r="I1405">
            <v>34076.699999999997</v>
          </cell>
        </row>
        <row r="1406">
          <cell r="F1406" t="str">
            <v>89011701050050000180рай11.02и</v>
          </cell>
          <cell r="I1406">
            <v>-1199916</v>
          </cell>
        </row>
        <row r="1407">
          <cell r="F1407" t="str">
            <v>89020203999056501151рай11.02и</v>
          </cell>
          <cell r="I1407">
            <v>1179050</v>
          </cell>
        </row>
        <row r="1408">
          <cell r="F1408" t="str">
            <v>89020203999056502151рай11.02и</v>
          </cell>
          <cell r="I1408">
            <v>20866</v>
          </cell>
        </row>
        <row r="1409">
          <cell r="F1409" t="str">
            <v>90411406014100000430рай11.02и</v>
          </cell>
          <cell r="I1409">
            <v>2231.1</v>
          </cell>
        </row>
        <row r="1410">
          <cell r="F1410" t="str">
            <v>90611406014100000430рай11.02и</v>
          </cell>
          <cell r="I1410">
            <v>66.25</v>
          </cell>
        </row>
        <row r="1411">
          <cell r="F1411" t="str">
            <v>90811105010100000120рай11.02и</v>
          </cell>
          <cell r="I1411">
            <v>34157.839999999997</v>
          </cell>
        </row>
        <row r="1412">
          <cell r="F1412" t="str">
            <v>91411105010100000120рай11.02и</v>
          </cell>
          <cell r="I1412">
            <v>207.25</v>
          </cell>
        </row>
        <row r="1413">
          <cell r="F1413" t="str">
            <v>91411406014100000430рай11.02и</v>
          </cell>
          <cell r="I1413">
            <v>1100.3699999999999</v>
          </cell>
        </row>
        <row r="1414">
          <cell r="F1414" t="str">
            <v>91811105010100000120рай11.02и</v>
          </cell>
          <cell r="I1414">
            <v>26610.62</v>
          </cell>
        </row>
        <row r="1415">
          <cell r="F1415" t="str">
            <v>18210102021011000110анг12.02и</v>
          </cell>
          <cell r="I1415">
            <v>2917.4</v>
          </cell>
        </row>
        <row r="1416">
          <cell r="F1416" t="str">
            <v>18210601030101000110анг12.02и</v>
          </cell>
          <cell r="I1416">
            <v>27.9</v>
          </cell>
        </row>
        <row r="1417">
          <cell r="F1417" t="str">
            <v>18210102021011000110арт12.02и</v>
          </cell>
          <cell r="I1417">
            <v>480</v>
          </cell>
        </row>
        <row r="1418">
          <cell r="F1418" t="str">
            <v>90211105010100000120арт12.02и</v>
          </cell>
          <cell r="I1418">
            <v>18230.830000000002</v>
          </cell>
        </row>
        <row r="1419">
          <cell r="F1419" t="str">
            <v>18210102021011000110бел12.02и</v>
          </cell>
          <cell r="I1419">
            <v>369.5</v>
          </cell>
        </row>
        <row r="1420">
          <cell r="F1420" t="str">
            <v>18210102021011000110бог12.02и</v>
          </cell>
          <cell r="I1420">
            <v>101089.71</v>
          </cell>
        </row>
        <row r="1421">
          <cell r="F1421" t="str">
            <v>18210102021014000110бог12.02и</v>
          </cell>
          <cell r="I1421">
            <v>2000</v>
          </cell>
        </row>
        <row r="1422">
          <cell r="F1422" t="str">
            <v>18210606013101000110бог12.02и</v>
          </cell>
          <cell r="I1422">
            <v>102.34</v>
          </cell>
        </row>
        <row r="1423">
          <cell r="F1423" t="str">
            <v>18210606013102000110бог12.02и</v>
          </cell>
          <cell r="I1423">
            <v>10.84</v>
          </cell>
        </row>
        <row r="1424">
          <cell r="F1424" t="str">
            <v>90411105010100000120бог12.02и</v>
          </cell>
          <cell r="I1424">
            <v>136829.97</v>
          </cell>
        </row>
        <row r="1425">
          <cell r="F1425" t="str">
            <v>90411105035101000120бог12.02и</v>
          </cell>
          <cell r="I1425">
            <v>1087.04</v>
          </cell>
        </row>
        <row r="1426">
          <cell r="F1426" t="str">
            <v>18210102021011000110гов12.02и</v>
          </cell>
          <cell r="I1426">
            <v>271.5</v>
          </cell>
        </row>
        <row r="1427">
          <cell r="F1427" t="str">
            <v>18210904050101000110гов12.02и</v>
          </cell>
          <cell r="I1427">
            <v>-6307</v>
          </cell>
        </row>
        <row r="1428">
          <cell r="F1428" t="str">
            <v>18210904050102000110гов12.02и</v>
          </cell>
          <cell r="I1428">
            <v>618.5</v>
          </cell>
        </row>
        <row r="1429">
          <cell r="F1429" t="str">
            <v>90520805000100000180гов12.02и</v>
          </cell>
          <cell r="I1429">
            <v>5418</v>
          </cell>
        </row>
        <row r="1430">
          <cell r="F1430" t="str">
            <v>90520805000100000180гов12.02и</v>
          </cell>
          <cell r="I1430">
            <v>-5418</v>
          </cell>
        </row>
        <row r="1431">
          <cell r="F1431" t="str">
            <v>18210102021011000110кра12.02и</v>
          </cell>
          <cell r="I1431">
            <v>2218</v>
          </cell>
        </row>
        <row r="1432">
          <cell r="F1432" t="str">
            <v>18210102021011000110ман12.02и</v>
          </cell>
          <cell r="I1432">
            <v>1030.5</v>
          </cell>
        </row>
        <row r="1433">
          <cell r="F1433" t="str">
            <v>90711105035100000120ман12.02и</v>
          </cell>
          <cell r="I1433">
            <v>1035.07</v>
          </cell>
        </row>
        <row r="1434">
          <cell r="F1434" t="str">
            <v>18210102021011000110нев12.02и</v>
          </cell>
          <cell r="I1434">
            <v>723.7</v>
          </cell>
        </row>
        <row r="1435">
          <cell r="F1435" t="str">
            <v>90811105010100000120нев12.02и</v>
          </cell>
          <cell r="I1435">
            <v>722.7</v>
          </cell>
        </row>
        <row r="1436">
          <cell r="F1436" t="str">
            <v>90811701050100000180нев12.02и</v>
          </cell>
          <cell r="I1436">
            <v>-1445.4</v>
          </cell>
        </row>
        <row r="1437">
          <cell r="F1437" t="str">
            <v>18210102021011000110ниж12.02и</v>
          </cell>
          <cell r="I1437">
            <v>343.9</v>
          </cell>
        </row>
        <row r="1438">
          <cell r="F1438" t="str">
            <v>18210102021011000110нов12.02и</v>
          </cell>
          <cell r="I1438">
            <v>947.2</v>
          </cell>
        </row>
        <row r="1439">
          <cell r="F1439" t="str">
            <v>18210606023101000110нов12.02и</v>
          </cell>
          <cell r="I1439">
            <v>958</v>
          </cell>
        </row>
        <row r="1440">
          <cell r="F1440" t="str">
            <v>18210102021011000110окт12.02и</v>
          </cell>
          <cell r="I1440">
            <v>3006.2</v>
          </cell>
        </row>
        <row r="1441">
          <cell r="F1441" t="str">
            <v>91310804020011000110окт12.02и</v>
          </cell>
          <cell r="I1441">
            <v>600</v>
          </cell>
        </row>
        <row r="1442">
          <cell r="F1442" t="str">
            <v>91311105035100000120окт12.02и</v>
          </cell>
          <cell r="I1442">
            <v>4980.25</v>
          </cell>
        </row>
        <row r="1443">
          <cell r="F1443" t="str">
            <v>18210102021011000110оси12.02и</v>
          </cell>
          <cell r="I1443">
            <v>105.2</v>
          </cell>
        </row>
        <row r="1444">
          <cell r="F1444" t="str">
            <v>18210606023101000110оси12.02и</v>
          </cell>
          <cell r="I1444">
            <v>11</v>
          </cell>
        </row>
        <row r="1445">
          <cell r="F1445" t="str">
            <v>18210102021011000110пин12.02и</v>
          </cell>
          <cell r="I1445">
            <v>1007.9</v>
          </cell>
        </row>
        <row r="1446">
          <cell r="F1446" t="str">
            <v>18210102021011000110тае12.02и</v>
          </cell>
          <cell r="I1446">
            <v>39653.9</v>
          </cell>
        </row>
        <row r="1447">
          <cell r="F1447" t="str">
            <v>18210102021012000110тае12.02и</v>
          </cell>
          <cell r="I1447">
            <v>22.8</v>
          </cell>
        </row>
        <row r="1448">
          <cell r="F1448" t="str">
            <v>18210601030102000110тае12.02и</v>
          </cell>
          <cell r="I1448">
            <v>11.41</v>
          </cell>
        </row>
        <row r="1449">
          <cell r="F1449" t="str">
            <v>91410804020014000110тае12.02и</v>
          </cell>
          <cell r="I1449">
            <v>460</v>
          </cell>
        </row>
        <row r="1450">
          <cell r="F1450" t="str">
            <v>91411105035100000120тае12.02и</v>
          </cell>
          <cell r="I1450">
            <v>2006.81</v>
          </cell>
        </row>
        <row r="1451">
          <cell r="F1451" t="str">
            <v>91411406014100000430тае12.02и</v>
          </cell>
          <cell r="I1451">
            <v>772.64</v>
          </cell>
        </row>
        <row r="1452">
          <cell r="F1452" t="str">
            <v>18210102021011000110так12.02и</v>
          </cell>
          <cell r="I1452">
            <v>279.5</v>
          </cell>
        </row>
        <row r="1453">
          <cell r="F1453" t="str">
            <v>18210102021011000110хре12.02и</v>
          </cell>
          <cell r="I1453">
            <v>4563</v>
          </cell>
        </row>
        <row r="1454">
          <cell r="F1454" t="str">
            <v>18210102021011000110чун12.02и</v>
          </cell>
          <cell r="I1454">
            <v>11019.5</v>
          </cell>
        </row>
        <row r="1455">
          <cell r="F1455" t="str">
            <v>91711701050100000180чун12.02и</v>
          </cell>
          <cell r="I1455">
            <v>1288.0999999999999</v>
          </cell>
        </row>
        <row r="1456">
          <cell r="F1456" t="str">
            <v>18210102021011000110шив12.02и</v>
          </cell>
          <cell r="I1456">
            <v>839.2</v>
          </cell>
        </row>
        <row r="1457">
          <cell r="F1457" t="str">
            <v>91811105010100000120шив12.02и</v>
          </cell>
          <cell r="I1457">
            <v>838.2</v>
          </cell>
        </row>
        <row r="1458">
          <cell r="F1458" t="str">
            <v>91811701050100000180шив12.02и</v>
          </cell>
          <cell r="I1458">
            <v>-1676.4</v>
          </cell>
        </row>
        <row r="1459">
          <cell r="F1459" t="str">
            <v>89011701050050000180рай12.02и</v>
          </cell>
          <cell r="I1459">
            <v>0.05</v>
          </cell>
        </row>
        <row r="1460">
          <cell r="F1460" t="str">
            <v>89011701050050000180рай12.02и</v>
          </cell>
          <cell r="I1460">
            <v>3.82</v>
          </cell>
        </row>
        <row r="1461">
          <cell r="F1461" t="str">
            <v>06910807140011000110рай12.02и</v>
          </cell>
          <cell r="I1461">
            <v>1000</v>
          </cell>
        </row>
        <row r="1462">
          <cell r="F1462" t="str">
            <v>07611625030010000140рай12.02и</v>
          </cell>
          <cell r="I1462">
            <v>3103.07</v>
          </cell>
        </row>
        <row r="1463">
          <cell r="F1463" t="str">
            <v>18210102021011000110рай12.02и</v>
          </cell>
          <cell r="I1463">
            <v>512597.39</v>
          </cell>
        </row>
        <row r="1464">
          <cell r="F1464" t="str">
            <v>18210102021012000110рай12.02и</v>
          </cell>
          <cell r="I1464">
            <v>68.37</v>
          </cell>
        </row>
        <row r="1465">
          <cell r="F1465" t="str">
            <v>18210102021014000110рай12.02и</v>
          </cell>
          <cell r="I1465">
            <v>6000</v>
          </cell>
        </row>
        <row r="1466">
          <cell r="F1466" t="str">
            <v>18210502000021000110рай12.02и</v>
          </cell>
          <cell r="I1466">
            <v>8298.89</v>
          </cell>
        </row>
        <row r="1467">
          <cell r="F1467" t="str">
            <v>18210502000022000110рай12.02и</v>
          </cell>
          <cell r="I1467">
            <v>13.5</v>
          </cell>
        </row>
        <row r="1468">
          <cell r="F1468" t="str">
            <v>18210502000023000110рай12.02и</v>
          </cell>
          <cell r="I1468">
            <v>292.36</v>
          </cell>
        </row>
        <row r="1469">
          <cell r="F1469" t="str">
            <v>18210606013051000110рай12.02и</v>
          </cell>
          <cell r="I1469">
            <v>8.51</v>
          </cell>
        </row>
        <row r="1470">
          <cell r="F1470" t="str">
            <v>18210803010011000110рай12.02и</v>
          </cell>
          <cell r="I1470">
            <v>3288.43</v>
          </cell>
        </row>
        <row r="1471">
          <cell r="F1471" t="str">
            <v>18211603030010000140рай12.02и</v>
          </cell>
          <cell r="I1471">
            <v>150</v>
          </cell>
        </row>
        <row r="1472">
          <cell r="F1472" t="str">
            <v>18810807140011000110рай12.02и</v>
          </cell>
          <cell r="I1472">
            <v>1200</v>
          </cell>
        </row>
        <row r="1473">
          <cell r="F1473" t="str">
            <v>18811608000010000140рай12.02и</v>
          </cell>
          <cell r="I1473">
            <v>3000</v>
          </cell>
        </row>
        <row r="1474">
          <cell r="F1474" t="str">
            <v>18811630000010000140рай12.02и</v>
          </cell>
          <cell r="I1474">
            <v>8000</v>
          </cell>
        </row>
        <row r="1475">
          <cell r="F1475" t="str">
            <v>18811690050050000140рай12.02и</v>
          </cell>
          <cell r="I1475">
            <v>2400</v>
          </cell>
        </row>
        <row r="1476">
          <cell r="F1476" t="str">
            <v>85411303050059901130рай12.02и</v>
          </cell>
          <cell r="I1476">
            <v>2680.34</v>
          </cell>
        </row>
        <row r="1477">
          <cell r="F1477" t="str">
            <v>86311105035051000120рай12.02и</v>
          </cell>
          <cell r="I1477">
            <v>32094.54</v>
          </cell>
        </row>
        <row r="1478">
          <cell r="F1478" t="str">
            <v>88811701050050000180рай12.02и</v>
          </cell>
          <cell r="I1478">
            <v>300</v>
          </cell>
        </row>
        <row r="1479">
          <cell r="F1479" t="str">
            <v>89011701050050000180рай12.02и</v>
          </cell>
          <cell r="I1479">
            <v>-1503828</v>
          </cell>
        </row>
        <row r="1480">
          <cell r="F1480" t="str">
            <v>89020203999056501151рай12.02и</v>
          </cell>
          <cell r="I1480">
            <v>1490000</v>
          </cell>
        </row>
        <row r="1481">
          <cell r="F1481" t="str">
            <v>89020203999056502151рай12.02и</v>
          </cell>
          <cell r="I1481">
            <v>13828</v>
          </cell>
        </row>
        <row r="1482">
          <cell r="F1482" t="str">
            <v>90211105010100000120рай12.02и</v>
          </cell>
          <cell r="I1482">
            <v>18230.84</v>
          </cell>
        </row>
        <row r="1483">
          <cell r="F1483" t="str">
            <v>90411105010100000120рай12.02и</v>
          </cell>
          <cell r="I1483">
            <v>136829.98000000001</v>
          </cell>
        </row>
        <row r="1484">
          <cell r="F1484" t="str">
            <v>90811105010100000120рай12.02и</v>
          </cell>
          <cell r="I1484">
            <v>722.7</v>
          </cell>
        </row>
        <row r="1485">
          <cell r="F1485" t="str">
            <v>91411406014100000430рай12.02и</v>
          </cell>
          <cell r="I1485">
            <v>772.66</v>
          </cell>
        </row>
        <row r="1486">
          <cell r="F1486" t="str">
            <v>91811105010100000120рай12.02и</v>
          </cell>
          <cell r="I1486">
            <v>838.2</v>
          </cell>
        </row>
        <row r="1487">
          <cell r="F1487" t="str">
            <v>18210102021011000110анг15.02и</v>
          </cell>
          <cell r="I1487">
            <v>7156.7</v>
          </cell>
        </row>
        <row r="1488">
          <cell r="F1488" t="str">
            <v>90111105010100000120анг15.02и</v>
          </cell>
          <cell r="I1488">
            <v>11595.81</v>
          </cell>
        </row>
        <row r="1489">
          <cell r="F1489" t="str">
            <v>18210606023102000110арт15.02и</v>
          </cell>
          <cell r="I1489">
            <v>1105.67</v>
          </cell>
        </row>
        <row r="1490">
          <cell r="F1490" t="str">
            <v>18210102021011000110бог15.02и</v>
          </cell>
          <cell r="I1490">
            <v>133268.07</v>
          </cell>
        </row>
        <row r="1491">
          <cell r="F1491" t="str">
            <v>18210102021014000110бог15.02и</v>
          </cell>
          <cell r="I1491">
            <v>2145.1</v>
          </cell>
        </row>
        <row r="1492">
          <cell r="F1492" t="str">
            <v>18210102040011000110бог15.02и</v>
          </cell>
          <cell r="I1492">
            <v>6.7</v>
          </cell>
        </row>
        <row r="1493">
          <cell r="F1493" t="str">
            <v>18210601030101000110бог15.02и</v>
          </cell>
          <cell r="I1493">
            <v>351.73</v>
          </cell>
        </row>
        <row r="1494">
          <cell r="F1494" t="str">
            <v>90411105010100000120бог15.02и</v>
          </cell>
          <cell r="I1494">
            <v>18.600000000000001</v>
          </cell>
        </row>
        <row r="1495">
          <cell r="F1495" t="str">
            <v>90411105035101000120бог15.02и</v>
          </cell>
          <cell r="I1495">
            <v>1279.3399999999999</v>
          </cell>
        </row>
        <row r="1496">
          <cell r="F1496" t="str">
            <v>90411406014100000430бог15.02и</v>
          </cell>
          <cell r="I1496">
            <v>1114.28</v>
          </cell>
        </row>
        <row r="1497">
          <cell r="F1497" t="str">
            <v>90520805000100000180гов15.02и</v>
          </cell>
          <cell r="I1497">
            <v>-128.75</v>
          </cell>
        </row>
        <row r="1498">
          <cell r="F1498" t="str">
            <v>18210102021011000110гов15.02и</v>
          </cell>
          <cell r="I1498">
            <v>-128.80000000000001</v>
          </cell>
        </row>
        <row r="1499">
          <cell r="F1499" t="str">
            <v>18210601030102000110гов15.02и</v>
          </cell>
          <cell r="I1499">
            <v>1.05</v>
          </cell>
        </row>
        <row r="1500">
          <cell r="F1500" t="str">
            <v>90520805000100000180гов15.02и</v>
          </cell>
          <cell r="I1500">
            <v>128.75</v>
          </cell>
        </row>
        <row r="1501">
          <cell r="F1501" t="str">
            <v>90610804020011000110кра15.02и</v>
          </cell>
          <cell r="I1501">
            <v>200</v>
          </cell>
        </row>
        <row r="1502">
          <cell r="F1502" t="str">
            <v>90720805000100000180ман15.02и</v>
          </cell>
          <cell r="I1502">
            <v>-1121</v>
          </cell>
        </row>
        <row r="1503">
          <cell r="F1503" t="str">
            <v>18210102021011000110ман15.02и</v>
          </cell>
          <cell r="I1503">
            <v>-1120</v>
          </cell>
        </row>
        <row r="1504">
          <cell r="F1504" t="str">
            <v>90720805000100000180ман15.02и</v>
          </cell>
          <cell r="I1504">
            <v>1121</v>
          </cell>
        </row>
        <row r="1505">
          <cell r="F1505" t="str">
            <v>90820805000100000180нев15.02и</v>
          </cell>
          <cell r="I1505">
            <v>-3689.8</v>
          </cell>
        </row>
        <row r="1506">
          <cell r="F1506" t="str">
            <v>18210102021011000110нев15.02и</v>
          </cell>
          <cell r="I1506">
            <v>-3688.8</v>
          </cell>
        </row>
        <row r="1507">
          <cell r="F1507" t="str">
            <v>90820805000100000180нев15.02и</v>
          </cell>
          <cell r="I1507">
            <v>3689.8</v>
          </cell>
        </row>
        <row r="1508">
          <cell r="F1508" t="str">
            <v>18210102021011000110ниж15.02и</v>
          </cell>
          <cell r="I1508">
            <v>259.77</v>
          </cell>
        </row>
        <row r="1509">
          <cell r="F1509" t="str">
            <v>91020805000100000180нов15.02и</v>
          </cell>
          <cell r="I1509">
            <v>-811.4</v>
          </cell>
        </row>
        <row r="1510">
          <cell r="F1510" t="str">
            <v>18210102021011000110нов15.02и</v>
          </cell>
          <cell r="I1510">
            <v>-810.4</v>
          </cell>
        </row>
        <row r="1511">
          <cell r="F1511" t="str">
            <v>91020805000100000180нов15.02и</v>
          </cell>
          <cell r="I1511">
            <v>811.4</v>
          </cell>
        </row>
        <row r="1512">
          <cell r="F1512" t="str">
            <v>18210102021011000110окт15.02и</v>
          </cell>
          <cell r="I1512">
            <v>3116.1</v>
          </cell>
        </row>
        <row r="1513">
          <cell r="F1513" t="str">
            <v>91310804020011000110окт15.02и</v>
          </cell>
          <cell r="I1513">
            <v>700</v>
          </cell>
        </row>
        <row r="1514">
          <cell r="F1514" t="str">
            <v>91311105035100000120окт15.02и</v>
          </cell>
          <cell r="I1514">
            <v>19812.18</v>
          </cell>
        </row>
        <row r="1515">
          <cell r="F1515" t="str">
            <v>91120805000100000180оси15.02и</v>
          </cell>
          <cell r="I1515">
            <v>-3734.2</v>
          </cell>
        </row>
        <row r="1516">
          <cell r="F1516" t="str">
            <v>18210102021011000110оси15.02и</v>
          </cell>
          <cell r="I1516">
            <v>-3733.2</v>
          </cell>
        </row>
        <row r="1517">
          <cell r="F1517" t="str">
            <v>91120805000100000180оси15.02и</v>
          </cell>
          <cell r="I1517">
            <v>3734.2</v>
          </cell>
        </row>
        <row r="1518">
          <cell r="F1518" t="str">
            <v>18210102021011000110тае15.02и</v>
          </cell>
          <cell r="I1518">
            <v>122042.84</v>
          </cell>
        </row>
        <row r="1519">
          <cell r="F1519" t="str">
            <v>18210102030011000110тае15.02и</v>
          </cell>
          <cell r="I1519">
            <v>1809.5</v>
          </cell>
        </row>
        <row r="1520">
          <cell r="F1520" t="str">
            <v>91411105035100000120тае15.02и</v>
          </cell>
          <cell r="I1520">
            <v>1981.82</v>
          </cell>
        </row>
        <row r="1521">
          <cell r="F1521" t="str">
            <v>18210102021011000110хре15.02и</v>
          </cell>
          <cell r="I1521">
            <v>195</v>
          </cell>
        </row>
        <row r="1522">
          <cell r="F1522" t="str">
            <v>18210102021011000110чун15.02и</v>
          </cell>
          <cell r="I1522">
            <v>4810.5</v>
          </cell>
        </row>
        <row r="1523">
          <cell r="F1523" t="str">
            <v>18210102021012000110чун15.02и</v>
          </cell>
          <cell r="I1523">
            <v>2436.14</v>
          </cell>
        </row>
        <row r="1524">
          <cell r="F1524" t="str">
            <v>18210601030101000110чун15.02и</v>
          </cell>
          <cell r="I1524">
            <v>1959.84</v>
          </cell>
        </row>
        <row r="1525">
          <cell r="F1525" t="str">
            <v>18210601030102000110чун15.02и</v>
          </cell>
          <cell r="I1525">
            <v>0.26</v>
          </cell>
        </row>
        <row r="1526">
          <cell r="F1526" t="str">
            <v>91711105035100000120чун15.02и</v>
          </cell>
          <cell r="I1526">
            <v>115.01</v>
          </cell>
        </row>
        <row r="1527">
          <cell r="F1527" t="str">
            <v>07611625030010000140рай15.02и</v>
          </cell>
          <cell r="I1527">
            <v>1000</v>
          </cell>
        </row>
        <row r="1528">
          <cell r="F1528" t="str">
            <v>18210101012021000110рай15.02и</v>
          </cell>
          <cell r="I1528">
            <v>62750.400000000001</v>
          </cell>
        </row>
        <row r="1529">
          <cell r="F1529" t="str">
            <v>18210102021011000110рай15.02и</v>
          </cell>
          <cell r="I1529">
            <v>784103.43</v>
          </cell>
        </row>
        <row r="1530">
          <cell r="F1530" t="str">
            <v>18210102021012000110рай15.02и</v>
          </cell>
          <cell r="I1530">
            <v>7308.4</v>
          </cell>
        </row>
        <row r="1531">
          <cell r="F1531" t="str">
            <v>18210102021014000110рай15.02и</v>
          </cell>
          <cell r="I1531">
            <v>6435.3</v>
          </cell>
        </row>
        <row r="1532">
          <cell r="F1532" t="str">
            <v>18210102030011000110рай15.02и</v>
          </cell>
          <cell r="I1532">
            <v>5428.5</v>
          </cell>
        </row>
        <row r="1533">
          <cell r="F1533" t="str">
            <v>18210102040011000110рай15.02и</v>
          </cell>
          <cell r="I1533">
            <v>20.100000000000001</v>
          </cell>
        </row>
        <row r="1534">
          <cell r="F1534" t="str">
            <v>18210502000021000110рай15.02и</v>
          </cell>
          <cell r="I1534">
            <v>15581.7</v>
          </cell>
        </row>
        <row r="1535">
          <cell r="F1535" t="str">
            <v>18210502000023000110рай15.02и</v>
          </cell>
          <cell r="I1535">
            <v>109.98</v>
          </cell>
        </row>
        <row r="1536">
          <cell r="F1536" t="str">
            <v>18210803010011000110рай15.02и</v>
          </cell>
          <cell r="I1536">
            <v>18620.04</v>
          </cell>
        </row>
        <row r="1537">
          <cell r="F1537" t="str">
            <v>18810807140011000110рай15.02и</v>
          </cell>
          <cell r="I1537">
            <v>2700</v>
          </cell>
        </row>
        <row r="1538">
          <cell r="F1538" t="str">
            <v>18811630000010000140рай15.02и</v>
          </cell>
          <cell r="I1538">
            <v>3000</v>
          </cell>
        </row>
        <row r="1539">
          <cell r="F1539" t="str">
            <v>18811690050050000140рай15.02и</v>
          </cell>
          <cell r="I1539">
            <v>3100</v>
          </cell>
        </row>
        <row r="1540">
          <cell r="F1540" t="str">
            <v>19211690050050000140рай15.02и</v>
          </cell>
          <cell r="I1540">
            <v>10000</v>
          </cell>
        </row>
        <row r="1541">
          <cell r="F1541" t="str">
            <v>85411303050059901130рай15.02и</v>
          </cell>
          <cell r="I1541">
            <v>2006</v>
          </cell>
        </row>
        <row r="1542">
          <cell r="F1542" t="str">
            <v>86311105035051000120рай15.02и</v>
          </cell>
          <cell r="I1542">
            <v>5385.75</v>
          </cell>
        </row>
        <row r="1543">
          <cell r="F1543" t="str">
            <v>87511303050059902130рай15.02и</v>
          </cell>
          <cell r="I1543">
            <v>112669.52</v>
          </cell>
        </row>
        <row r="1544">
          <cell r="F1544" t="str">
            <v>89020203024053101151рай15.02и</v>
          </cell>
          <cell r="I1544">
            <v>14000000</v>
          </cell>
        </row>
        <row r="1545">
          <cell r="F1545" t="str">
            <v>89020203024053301151рай15.02и</v>
          </cell>
          <cell r="I1545">
            <v>5000000</v>
          </cell>
        </row>
        <row r="1546">
          <cell r="F1546" t="str">
            <v>89020203024054101151рай15.02и</v>
          </cell>
          <cell r="I1546">
            <v>55000</v>
          </cell>
        </row>
        <row r="1547">
          <cell r="F1547" t="str">
            <v>90111105010100000120рай15.02и</v>
          </cell>
          <cell r="I1547">
            <v>11595.82</v>
          </cell>
        </row>
        <row r="1548">
          <cell r="F1548" t="str">
            <v>90411105010100000120рай15.02и</v>
          </cell>
          <cell r="I1548">
            <v>18.59</v>
          </cell>
        </row>
        <row r="1549">
          <cell r="F1549" t="str">
            <v>90411406014100000430рай15.02и</v>
          </cell>
          <cell r="I1549">
            <v>1114.27</v>
          </cell>
        </row>
        <row r="1550">
          <cell r="F1550" t="str">
            <v>18210102021011000110анг16.02и</v>
          </cell>
          <cell r="I1550">
            <v>7054.5</v>
          </cell>
        </row>
        <row r="1551">
          <cell r="F1551" t="str">
            <v>18210102021011000110арт16.02и</v>
          </cell>
          <cell r="I1551">
            <v>779</v>
          </cell>
        </row>
        <row r="1552">
          <cell r="F1552" t="str">
            <v>18210102021011000110бел16.02и</v>
          </cell>
          <cell r="I1552">
            <v>446.2</v>
          </cell>
        </row>
        <row r="1553">
          <cell r="F1553" t="str">
            <v>18210102021011000110бог16.02и</v>
          </cell>
          <cell r="I1553">
            <v>180675.95</v>
          </cell>
        </row>
        <row r="1554">
          <cell r="F1554" t="str">
            <v>18210601030101000110бог16.02и</v>
          </cell>
          <cell r="I1554">
            <v>2423.1</v>
          </cell>
        </row>
        <row r="1555">
          <cell r="F1555" t="str">
            <v>18210606013101000110бог16.02и</v>
          </cell>
          <cell r="I1555">
            <v>632.32000000000005</v>
          </cell>
        </row>
        <row r="1556">
          <cell r="F1556" t="str">
            <v>90411105035101000120бог16.02и</v>
          </cell>
          <cell r="I1556">
            <v>1465.44</v>
          </cell>
        </row>
        <row r="1557">
          <cell r="F1557" t="str">
            <v>90411406014100000430бог16.02и</v>
          </cell>
          <cell r="I1557">
            <v>4320.58</v>
          </cell>
        </row>
        <row r="1558">
          <cell r="F1558" t="str">
            <v>18210102021011000110гов16.02и</v>
          </cell>
          <cell r="I1558">
            <v>351.8</v>
          </cell>
        </row>
        <row r="1559">
          <cell r="F1559" t="str">
            <v>18210102021011000110кра16.02и</v>
          </cell>
          <cell r="I1559">
            <v>13079.3</v>
          </cell>
        </row>
        <row r="1560">
          <cell r="F1560" t="str">
            <v>90611105010100000120кра16.02и</v>
          </cell>
          <cell r="I1560">
            <v>143.01</v>
          </cell>
        </row>
        <row r="1561">
          <cell r="F1561" t="str">
            <v>18210102021011000110ман16.02и</v>
          </cell>
          <cell r="I1561">
            <v>5021</v>
          </cell>
        </row>
        <row r="1562">
          <cell r="F1562" t="str">
            <v>90811701050100000180нев16.02и</v>
          </cell>
          <cell r="I1562">
            <v>205.67</v>
          </cell>
        </row>
        <row r="1563">
          <cell r="F1563" t="str">
            <v>90811701050100000180нев16.02и</v>
          </cell>
          <cell r="I1563">
            <v>0.78</v>
          </cell>
        </row>
        <row r="1564">
          <cell r="F1564" t="str">
            <v>18210102021011000110нев16.02и</v>
          </cell>
          <cell r="I1564">
            <v>35157.4</v>
          </cell>
        </row>
        <row r="1565">
          <cell r="F1565" t="str">
            <v>18210606013101000110нев16.02и</v>
          </cell>
          <cell r="I1565">
            <v>16.760000000000002</v>
          </cell>
        </row>
        <row r="1566">
          <cell r="F1566" t="str">
            <v>90811105010100000120нев16.02и</v>
          </cell>
          <cell r="I1566">
            <v>68160.160000000003</v>
          </cell>
        </row>
        <row r="1567">
          <cell r="F1567" t="str">
            <v>90811701050100000180нев16.02и</v>
          </cell>
          <cell r="I1567">
            <v>-103333.32</v>
          </cell>
        </row>
        <row r="1568">
          <cell r="F1568" t="str">
            <v>18210102021011000110ниж16.02и</v>
          </cell>
          <cell r="I1568">
            <v>898.7</v>
          </cell>
        </row>
        <row r="1569">
          <cell r="F1569" t="str">
            <v>18210102021011000110нов16.02и</v>
          </cell>
          <cell r="I1569">
            <v>7987.1</v>
          </cell>
        </row>
        <row r="1570">
          <cell r="F1570" t="str">
            <v>18210102030011000110нов16.02и</v>
          </cell>
          <cell r="I1570">
            <v>103.2</v>
          </cell>
        </row>
        <row r="1571">
          <cell r="F1571" t="str">
            <v>18210102021011000110окт16.02и</v>
          </cell>
          <cell r="I1571">
            <v>18055.8</v>
          </cell>
        </row>
        <row r="1572">
          <cell r="F1572" t="str">
            <v>18210601030101000110окт16.02и</v>
          </cell>
          <cell r="I1572">
            <v>363.57</v>
          </cell>
        </row>
        <row r="1573">
          <cell r="F1573" t="str">
            <v>18210601030102000110окт16.02и</v>
          </cell>
          <cell r="I1573">
            <v>0.87</v>
          </cell>
        </row>
        <row r="1574">
          <cell r="F1574" t="str">
            <v>91311105035100000120окт16.02и</v>
          </cell>
          <cell r="I1574">
            <v>7229.23</v>
          </cell>
        </row>
        <row r="1575">
          <cell r="F1575" t="str">
            <v>91311406014100000430окт16.02и</v>
          </cell>
          <cell r="I1575">
            <v>535.97</v>
          </cell>
        </row>
        <row r="1576">
          <cell r="F1576" t="str">
            <v>18210102021011000110оси16.02и</v>
          </cell>
          <cell r="I1576">
            <v>10481.799999999999</v>
          </cell>
        </row>
        <row r="1577">
          <cell r="F1577" t="str">
            <v>18210601030101000110оси16.02и</v>
          </cell>
          <cell r="I1577">
            <v>41.41</v>
          </cell>
        </row>
        <row r="1578">
          <cell r="F1578" t="str">
            <v>91110804020011000110оси16.02и</v>
          </cell>
          <cell r="I1578">
            <v>200</v>
          </cell>
        </row>
        <row r="1579">
          <cell r="F1579" t="str">
            <v>18210102021011000110пин16.02и</v>
          </cell>
          <cell r="I1579">
            <v>4152.7</v>
          </cell>
        </row>
        <row r="1580">
          <cell r="F1580" t="str">
            <v>06910807140011000110рай16.02и</v>
          </cell>
          <cell r="I1580">
            <v>4500</v>
          </cell>
        </row>
        <row r="1581">
          <cell r="F1581" t="str">
            <v>06911690050050000140рай16.02и</v>
          </cell>
          <cell r="I1581">
            <v>100</v>
          </cell>
        </row>
        <row r="1582">
          <cell r="F1582" t="str">
            <v>07611625030010000140рай16.02и</v>
          </cell>
          <cell r="I1582">
            <v>4000</v>
          </cell>
        </row>
        <row r="1583">
          <cell r="F1583" t="str">
            <v>18210101012021000110рай16.02и</v>
          </cell>
          <cell r="I1583">
            <v>12817.4</v>
          </cell>
        </row>
        <row r="1584">
          <cell r="F1584" t="str">
            <v>18210102021011000110рай16.02и</v>
          </cell>
          <cell r="I1584">
            <v>1009245.17</v>
          </cell>
        </row>
        <row r="1585">
          <cell r="F1585" t="str">
            <v>18210102030011000110рай16.02и</v>
          </cell>
          <cell r="I1585">
            <v>26761.8</v>
          </cell>
        </row>
        <row r="1586">
          <cell r="F1586" t="str">
            <v>18210502000021000110рай16.02и</v>
          </cell>
          <cell r="I1586">
            <v>14244.3</v>
          </cell>
        </row>
        <row r="1587">
          <cell r="F1587" t="str">
            <v>18210803010011000110рай16.02и</v>
          </cell>
          <cell r="I1587">
            <v>20672.919999999998</v>
          </cell>
        </row>
        <row r="1588">
          <cell r="F1588" t="str">
            <v>18810807140011000110рай16.02и</v>
          </cell>
          <cell r="I1588">
            <v>9200</v>
          </cell>
        </row>
        <row r="1589">
          <cell r="F1589" t="str">
            <v>18811630000010000140рай16.02и</v>
          </cell>
          <cell r="I1589">
            <v>4700</v>
          </cell>
        </row>
        <row r="1590">
          <cell r="F1590" t="str">
            <v>18811690050050000140рай16.02и</v>
          </cell>
          <cell r="I1590">
            <v>100</v>
          </cell>
        </row>
        <row r="1591">
          <cell r="F1591" t="str">
            <v>85411303050059901130рай16.02и</v>
          </cell>
          <cell r="I1591">
            <v>197770.36</v>
          </cell>
        </row>
        <row r="1592">
          <cell r="F1592" t="str">
            <v>86311105035051000120рай16.02и</v>
          </cell>
          <cell r="I1592">
            <v>3580.31</v>
          </cell>
        </row>
        <row r="1593">
          <cell r="F1593" t="str">
            <v>88811701050050000180рай16.02и</v>
          </cell>
          <cell r="I1593">
            <v>600</v>
          </cell>
        </row>
        <row r="1594">
          <cell r="F1594" t="str">
            <v>90411406014100000430рай16.02и</v>
          </cell>
          <cell r="I1594">
            <v>4320.57</v>
          </cell>
        </row>
        <row r="1595">
          <cell r="F1595" t="str">
            <v>90611105010100000120рай16.02и</v>
          </cell>
          <cell r="I1595">
            <v>143</v>
          </cell>
        </row>
        <row r="1596">
          <cell r="F1596" t="str">
            <v>90811105010100000120рай16.02и</v>
          </cell>
          <cell r="I1596">
            <v>68160.160000000003</v>
          </cell>
        </row>
        <row r="1597">
          <cell r="F1597" t="str">
            <v>91311406014100000430рай16.02и</v>
          </cell>
          <cell r="I1597">
            <v>535.98</v>
          </cell>
        </row>
        <row r="1598">
          <cell r="F1598" t="str">
            <v>91411105010100000120рай16.02и</v>
          </cell>
          <cell r="I1598">
            <v>8500.01</v>
          </cell>
        </row>
        <row r="1599">
          <cell r="F1599" t="str">
            <v>91711105010100000120рай16.02и</v>
          </cell>
          <cell r="I1599">
            <v>4153.8900000000003</v>
          </cell>
        </row>
        <row r="1600">
          <cell r="F1600" t="str">
            <v>91711406014100000430рай16.02и</v>
          </cell>
          <cell r="I1600">
            <v>541.92999999999995</v>
          </cell>
        </row>
        <row r="1601">
          <cell r="F1601" t="str">
            <v>91811105010100000120рай16.02и</v>
          </cell>
          <cell r="I1601">
            <v>663.6</v>
          </cell>
        </row>
        <row r="1602">
          <cell r="F1602" t="str">
            <v>84811701050050000180рай16.02и</v>
          </cell>
          <cell r="I1602">
            <v>465.22</v>
          </cell>
        </row>
        <row r="1603">
          <cell r="F1603" t="str">
            <v>18210102021011000110тае16.02и</v>
          </cell>
          <cell r="I1603">
            <v>41460.5</v>
          </cell>
        </row>
        <row r="1604">
          <cell r="F1604" t="str">
            <v>18210102030011000110тае16.02и</v>
          </cell>
          <cell r="I1604">
            <v>6071.4</v>
          </cell>
        </row>
        <row r="1605">
          <cell r="F1605" t="str">
            <v>18210601030101000110тае16.02и</v>
          </cell>
          <cell r="I1605">
            <v>1032.6099999999999</v>
          </cell>
        </row>
        <row r="1606">
          <cell r="F1606" t="str">
            <v>18210601030102000110тае16.02и</v>
          </cell>
          <cell r="I1606">
            <v>8.76</v>
          </cell>
        </row>
        <row r="1607">
          <cell r="F1607" t="str">
            <v>91411105010100000120тае16.02и</v>
          </cell>
          <cell r="I1607">
            <v>8499.99</v>
          </cell>
        </row>
        <row r="1608">
          <cell r="F1608" t="str">
            <v>91411105035100000120тае16.02и</v>
          </cell>
          <cell r="I1608">
            <v>1744.65</v>
          </cell>
        </row>
        <row r="1609">
          <cell r="F1609" t="str">
            <v>18210102021011000110так16.02и</v>
          </cell>
          <cell r="I1609">
            <v>3858</v>
          </cell>
        </row>
        <row r="1610">
          <cell r="F1610" t="str">
            <v>18210102021011000110хре16.02и</v>
          </cell>
          <cell r="I1610">
            <v>3816.1</v>
          </cell>
        </row>
        <row r="1611">
          <cell r="F1611" t="str">
            <v>91611303050109901130хре16.02и</v>
          </cell>
          <cell r="I1611">
            <v>13883.5</v>
          </cell>
        </row>
        <row r="1612">
          <cell r="F1612" t="str">
            <v>91611303050109903130хре16.02и</v>
          </cell>
          <cell r="I1612">
            <v>74836.19</v>
          </cell>
        </row>
        <row r="1613">
          <cell r="F1613" t="str">
            <v>18210102021011000110чун16.02и</v>
          </cell>
          <cell r="I1613">
            <v>2172.1999999999998</v>
          </cell>
        </row>
        <row r="1614">
          <cell r="F1614" t="str">
            <v>91711105010100000120чун16.02и</v>
          </cell>
          <cell r="I1614">
            <v>4153.88</v>
          </cell>
        </row>
        <row r="1615">
          <cell r="F1615" t="str">
            <v>91711406014100000430чун16.02и</v>
          </cell>
          <cell r="I1615">
            <v>541.91999999999996</v>
          </cell>
        </row>
        <row r="1616">
          <cell r="F1616" t="str">
            <v>18210102021011000110шив16.02и</v>
          </cell>
          <cell r="I1616">
            <v>664.6</v>
          </cell>
        </row>
        <row r="1617">
          <cell r="F1617" t="str">
            <v>91811105010100000120шив16.02и</v>
          </cell>
          <cell r="I1617">
            <v>663.6</v>
          </cell>
        </row>
        <row r="1618">
          <cell r="F1618" t="str">
            <v>91811701050100000180шив16.02и</v>
          </cell>
          <cell r="I1618">
            <v>-1327.2</v>
          </cell>
        </row>
        <row r="1619">
          <cell r="F1619" t="str">
            <v>18210102021011000110бог17.02и</v>
          </cell>
          <cell r="I1619">
            <v>78033.600000000006</v>
          </cell>
        </row>
        <row r="1620">
          <cell r="F1620" t="str">
            <v>18210102021012000110бог17.02и</v>
          </cell>
          <cell r="I1620">
            <v>33170.07</v>
          </cell>
        </row>
        <row r="1621">
          <cell r="F1621" t="str">
            <v>18210102030011000110бог17.02и</v>
          </cell>
          <cell r="I1621">
            <v>215.5</v>
          </cell>
        </row>
        <row r="1622">
          <cell r="F1622" t="str">
            <v>18210606013101000110бог17.02и</v>
          </cell>
          <cell r="I1622">
            <v>8.83</v>
          </cell>
        </row>
        <row r="1623">
          <cell r="F1623" t="str">
            <v>18210606013102000110бог17.02и</v>
          </cell>
          <cell r="I1623">
            <v>1.87</v>
          </cell>
        </row>
        <row r="1624">
          <cell r="F1624" t="str">
            <v>18210606023101000110бог17.02и</v>
          </cell>
          <cell r="I1624">
            <v>-50</v>
          </cell>
        </row>
        <row r="1625">
          <cell r="F1625" t="str">
            <v>18210606023103000110бог17.02и</v>
          </cell>
          <cell r="I1625">
            <v>50</v>
          </cell>
        </row>
        <row r="1626">
          <cell r="F1626" t="str">
            <v>90411105035101000120бог17.02и</v>
          </cell>
          <cell r="I1626">
            <v>457.8</v>
          </cell>
        </row>
        <row r="1627">
          <cell r="F1627" t="str">
            <v>90411406014100000430бог17.02и</v>
          </cell>
          <cell r="I1627">
            <v>832.23</v>
          </cell>
        </row>
        <row r="1628">
          <cell r="F1628" t="str">
            <v>18210102021011000110кра17.02и</v>
          </cell>
          <cell r="I1628">
            <v>153940</v>
          </cell>
        </row>
        <row r="1629">
          <cell r="F1629" t="str">
            <v>90610804020011000110кра17.02и</v>
          </cell>
          <cell r="I1629">
            <v>500</v>
          </cell>
        </row>
        <row r="1630">
          <cell r="F1630" t="str">
            <v>18210102021011000110ман17.02и</v>
          </cell>
          <cell r="I1630">
            <v>2193.6999999999998</v>
          </cell>
        </row>
        <row r="1631">
          <cell r="F1631" t="str">
            <v>18210606013101000110ман17.02и</v>
          </cell>
          <cell r="I1631">
            <v>25.53</v>
          </cell>
        </row>
        <row r="1632">
          <cell r="F1632" t="str">
            <v>18210606013102000110ман17.02и</v>
          </cell>
          <cell r="I1632">
            <v>0.2</v>
          </cell>
        </row>
        <row r="1633">
          <cell r="F1633" t="str">
            <v>90710804020011000110ман17.02и</v>
          </cell>
          <cell r="I1633">
            <v>200</v>
          </cell>
        </row>
        <row r="1634">
          <cell r="F1634" t="str">
            <v>90711105035100000120ман17.02и</v>
          </cell>
          <cell r="I1634">
            <v>8447.82</v>
          </cell>
        </row>
        <row r="1635">
          <cell r="F1635" t="str">
            <v>18210102021011000110нев17.02и</v>
          </cell>
          <cell r="I1635">
            <v>4227.3999999999996</v>
          </cell>
        </row>
        <row r="1636">
          <cell r="F1636" t="str">
            <v>18210102022011000110нев17.02и</v>
          </cell>
          <cell r="I1636">
            <v>227.5</v>
          </cell>
        </row>
        <row r="1637">
          <cell r="F1637" t="str">
            <v>90811105010100000120нев17.02и</v>
          </cell>
          <cell r="I1637">
            <v>4453.8999999999996</v>
          </cell>
        </row>
        <row r="1638">
          <cell r="F1638" t="str">
            <v>90811701050100000180нев17.02и</v>
          </cell>
          <cell r="I1638">
            <v>-8907.7999999999993</v>
          </cell>
        </row>
        <row r="1639">
          <cell r="F1639" t="str">
            <v>18210102021011000110ниж17.02и</v>
          </cell>
          <cell r="I1639">
            <v>2483.4</v>
          </cell>
        </row>
        <row r="1640">
          <cell r="F1640" t="str">
            <v>90911105035100000120ниж17.02и</v>
          </cell>
          <cell r="I1640">
            <v>4140</v>
          </cell>
        </row>
        <row r="1641">
          <cell r="F1641" t="str">
            <v>18210102021011000110нов17.02и</v>
          </cell>
          <cell r="I1641">
            <v>1189.7</v>
          </cell>
        </row>
        <row r="1642">
          <cell r="F1642" t="str">
            <v>18210102021011000110окт17.02и</v>
          </cell>
          <cell r="I1642">
            <v>428.9</v>
          </cell>
        </row>
        <row r="1643">
          <cell r="F1643" t="str">
            <v>18210102021011000110оси17.02и</v>
          </cell>
          <cell r="I1643">
            <v>228.3</v>
          </cell>
        </row>
        <row r="1644">
          <cell r="F1644" t="str">
            <v>91110804020011000110оси17.02и</v>
          </cell>
          <cell r="I1644">
            <v>200</v>
          </cell>
        </row>
        <row r="1645">
          <cell r="F1645" t="str">
            <v>18210102021011000110пин17.02и</v>
          </cell>
          <cell r="I1645">
            <v>522.5</v>
          </cell>
        </row>
        <row r="1646">
          <cell r="F1646" t="str">
            <v>18210601030101000110пин17.02и</v>
          </cell>
          <cell r="I1646">
            <v>407.54</v>
          </cell>
        </row>
        <row r="1647">
          <cell r="F1647" t="str">
            <v>91211105035100000120пин17.02и</v>
          </cell>
          <cell r="I1647">
            <v>17975.54</v>
          </cell>
        </row>
        <row r="1648">
          <cell r="F1648" t="str">
            <v>91211701050100000180пин17.02и</v>
          </cell>
          <cell r="I1648">
            <v>200</v>
          </cell>
        </row>
        <row r="1649">
          <cell r="F1649" t="str">
            <v>06910807140011000110рай17.02и</v>
          </cell>
          <cell r="I1649">
            <v>2500</v>
          </cell>
        </row>
        <row r="1650">
          <cell r="F1650" t="str">
            <v>07611625030010000140рай17.02и</v>
          </cell>
          <cell r="I1650">
            <v>1000</v>
          </cell>
        </row>
        <row r="1651">
          <cell r="F1651" t="str">
            <v>14111628000010000140рай17.02и</v>
          </cell>
          <cell r="I1651">
            <v>500</v>
          </cell>
        </row>
        <row r="1652">
          <cell r="F1652" t="str">
            <v>18210101012021000110рай17.02и</v>
          </cell>
          <cell r="I1652">
            <v>3804</v>
          </cell>
        </row>
        <row r="1653">
          <cell r="F1653" t="str">
            <v>18210101012022000110рай17.02и</v>
          </cell>
          <cell r="I1653">
            <v>134.07</v>
          </cell>
        </row>
        <row r="1654">
          <cell r="F1654" t="str">
            <v>18210102021011000110рай17.02и</v>
          </cell>
          <cell r="I1654">
            <v>1378322.6</v>
          </cell>
        </row>
        <row r="1655">
          <cell r="F1655" t="str">
            <v>18210102021012000110рай17.02и</v>
          </cell>
          <cell r="I1655">
            <v>99510.2</v>
          </cell>
        </row>
        <row r="1656">
          <cell r="F1656" t="str">
            <v>18210102022011000110рай17.02и</v>
          </cell>
          <cell r="I1656">
            <v>682.5</v>
          </cell>
        </row>
        <row r="1657">
          <cell r="F1657" t="str">
            <v>18210102030011000110рай17.02и</v>
          </cell>
          <cell r="I1657">
            <v>8051.1</v>
          </cell>
        </row>
        <row r="1658">
          <cell r="F1658" t="str">
            <v>18210502000021000110рай17.02и</v>
          </cell>
          <cell r="I1658">
            <v>37040.300000000003</v>
          </cell>
        </row>
        <row r="1659">
          <cell r="F1659" t="str">
            <v>18210502000022000110рай17.02и</v>
          </cell>
          <cell r="I1659">
            <v>79.569999999999993</v>
          </cell>
        </row>
        <row r="1660">
          <cell r="F1660" t="str">
            <v>18210502000023000110рай17.02и</v>
          </cell>
          <cell r="I1660">
            <v>776.16</v>
          </cell>
        </row>
        <row r="1661">
          <cell r="F1661" t="str">
            <v>18210803010011000110рай17.02и</v>
          </cell>
          <cell r="I1661">
            <v>2942.72</v>
          </cell>
        </row>
        <row r="1662">
          <cell r="F1662" t="str">
            <v>18211603030010000140рай17.02и</v>
          </cell>
          <cell r="I1662">
            <v>750</v>
          </cell>
        </row>
        <row r="1663">
          <cell r="F1663" t="str">
            <v>18810807140011000110рай17.02и</v>
          </cell>
          <cell r="I1663">
            <v>1500</v>
          </cell>
        </row>
        <row r="1664">
          <cell r="F1664" t="str">
            <v>18811630000010000140рай17.02и</v>
          </cell>
          <cell r="I1664">
            <v>7000</v>
          </cell>
        </row>
        <row r="1665">
          <cell r="F1665" t="str">
            <v>18811690050050000140рай17.02и</v>
          </cell>
          <cell r="I1665">
            <v>800</v>
          </cell>
        </row>
        <row r="1666">
          <cell r="F1666" t="str">
            <v>19211690050050000140рай17.02и</v>
          </cell>
          <cell r="I1666">
            <v>100</v>
          </cell>
        </row>
        <row r="1667">
          <cell r="F1667" t="str">
            <v>49811201000010000120рай17.02и</v>
          </cell>
          <cell r="I1667">
            <v>9071.08</v>
          </cell>
        </row>
        <row r="1668">
          <cell r="F1668" t="str">
            <v>86311105035051000120рай17.02и</v>
          </cell>
          <cell r="I1668">
            <v>2078882.58</v>
          </cell>
        </row>
        <row r="1669">
          <cell r="F1669" t="str">
            <v>87520705000059904180рай17.02и</v>
          </cell>
          <cell r="I1669">
            <v>20000</v>
          </cell>
        </row>
        <row r="1670">
          <cell r="F1670" t="str">
            <v>88811701050050000180рай17.02и</v>
          </cell>
          <cell r="I1670">
            <v>300</v>
          </cell>
        </row>
        <row r="1671">
          <cell r="F1671" t="str">
            <v>89011705050050000180рай17.02и</v>
          </cell>
          <cell r="I1671">
            <v>5250</v>
          </cell>
        </row>
        <row r="1672">
          <cell r="F1672" t="str">
            <v>89020203015050000151рай17.02и</v>
          </cell>
          <cell r="I1672">
            <v>544283</v>
          </cell>
        </row>
        <row r="1673">
          <cell r="F1673" t="str">
            <v>89020204005050000151рай17.02и</v>
          </cell>
          <cell r="I1673">
            <v>45417</v>
          </cell>
        </row>
        <row r="1674">
          <cell r="F1674" t="str">
            <v>90411406014100000430рай17.02и</v>
          </cell>
          <cell r="I1674">
            <v>832.22</v>
          </cell>
        </row>
        <row r="1675">
          <cell r="F1675" t="str">
            <v>90811105010100000120рай17.02и</v>
          </cell>
          <cell r="I1675">
            <v>4453.8999999999996</v>
          </cell>
        </row>
        <row r="1676">
          <cell r="F1676" t="str">
            <v>91411105010100000120рай17.02и</v>
          </cell>
          <cell r="I1676">
            <v>10210</v>
          </cell>
        </row>
        <row r="1677">
          <cell r="F1677" t="str">
            <v>91411406014100000430рай17.02и</v>
          </cell>
          <cell r="I1677">
            <v>1200.57</v>
          </cell>
        </row>
        <row r="1678">
          <cell r="F1678" t="str">
            <v>18210102021011000110тае17.02и</v>
          </cell>
          <cell r="I1678">
            <v>18394.3</v>
          </cell>
        </row>
        <row r="1679">
          <cell r="F1679" t="str">
            <v>18210102030011000110тае17.02и</v>
          </cell>
          <cell r="I1679">
            <v>2468.1999999999998</v>
          </cell>
        </row>
        <row r="1680">
          <cell r="F1680" t="str">
            <v>18210606023101000110тае17.02и</v>
          </cell>
          <cell r="I1680">
            <v>8743</v>
          </cell>
        </row>
        <row r="1681">
          <cell r="F1681" t="str">
            <v>18210606023102000110тае17.02и</v>
          </cell>
          <cell r="I1681">
            <v>38</v>
          </cell>
        </row>
        <row r="1682">
          <cell r="F1682" t="str">
            <v>91411105010100000120тае17.02и</v>
          </cell>
          <cell r="I1682">
            <v>10210</v>
          </cell>
        </row>
        <row r="1683">
          <cell r="F1683" t="str">
            <v>91411105035100000120тае17.02и</v>
          </cell>
          <cell r="I1683">
            <v>501.12</v>
          </cell>
        </row>
        <row r="1684">
          <cell r="F1684" t="str">
            <v>91411406014100000430тае17.02и</v>
          </cell>
          <cell r="I1684">
            <v>1200.58</v>
          </cell>
        </row>
        <row r="1685">
          <cell r="F1685" t="str">
            <v>18210102021011000110так17.02и</v>
          </cell>
          <cell r="I1685">
            <v>906.8</v>
          </cell>
        </row>
        <row r="1686">
          <cell r="F1686" t="str">
            <v>91511105035100000120так17.02и</v>
          </cell>
          <cell r="I1686">
            <v>10339.799999999999</v>
          </cell>
        </row>
        <row r="1687">
          <cell r="F1687" t="str">
            <v>18210102021011000110хре17.02и</v>
          </cell>
          <cell r="I1687">
            <v>164532.1</v>
          </cell>
        </row>
        <row r="1688">
          <cell r="F1688" t="str">
            <v>91611701050100000180хре17.02и</v>
          </cell>
          <cell r="I1688">
            <v>1612.17</v>
          </cell>
        </row>
        <row r="1689">
          <cell r="F1689" t="str">
            <v>18210102021011000110чун17.02и</v>
          </cell>
          <cell r="I1689">
            <v>3021.9</v>
          </cell>
        </row>
        <row r="1690">
          <cell r="F1690" t="str">
            <v>18210102021011000110бог18.02и</v>
          </cell>
          <cell r="I1690">
            <v>173449.4</v>
          </cell>
        </row>
        <row r="1691">
          <cell r="F1691" t="str">
            <v>18210102021014000110бог18.02и</v>
          </cell>
          <cell r="I1691">
            <v>8000</v>
          </cell>
        </row>
        <row r="1692">
          <cell r="F1692" t="str">
            <v>18210601030101000110бог18.02и</v>
          </cell>
          <cell r="I1692">
            <v>353.1</v>
          </cell>
        </row>
        <row r="1693">
          <cell r="F1693" t="str">
            <v>90411105035101000120бог18.02и</v>
          </cell>
          <cell r="I1693">
            <v>221.31</v>
          </cell>
        </row>
        <row r="1694">
          <cell r="F1694" t="str">
            <v>90411406014100000430бог18.02и</v>
          </cell>
          <cell r="I1694">
            <v>5829.65</v>
          </cell>
        </row>
        <row r="1695">
          <cell r="F1695" t="str">
            <v>18210601030101000110гов18.02и</v>
          </cell>
          <cell r="I1695">
            <v>495.75</v>
          </cell>
        </row>
        <row r="1696">
          <cell r="F1696" t="str">
            <v>18210102021011000110кра18.02и</v>
          </cell>
          <cell r="I1696">
            <v>4096</v>
          </cell>
        </row>
        <row r="1697">
          <cell r="F1697" t="str">
            <v>90611406014100000430кра18.02и</v>
          </cell>
          <cell r="I1697">
            <v>234.59</v>
          </cell>
        </row>
        <row r="1698">
          <cell r="F1698" t="str">
            <v>18210601030101000110ман18.02и</v>
          </cell>
          <cell r="I1698">
            <v>54.57</v>
          </cell>
        </row>
        <row r="1699">
          <cell r="F1699" t="str">
            <v>18210601030102000110ман18.02и</v>
          </cell>
          <cell r="I1699">
            <v>0.28999999999999998</v>
          </cell>
        </row>
        <row r="1700">
          <cell r="F1700" t="str">
            <v>90711105035100000120ман18.02и</v>
          </cell>
          <cell r="I1700">
            <v>3866.35</v>
          </cell>
        </row>
        <row r="1701">
          <cell r="F1701" t="str">
            <v>91311105035100000120окт18.02и</v>
          </cell>
          <cell r="I1701">
            <v>3043.93</v>
          </cell>
        </row>
        <row r="1702">
          <cell r="F1702" t="str">
            <v>18210102021011000110оси18.02и</v>
          </cell>
          <cell r="I1702">
            <v>414.7</v>
          </cell>
        </row>
        <row r="1703">
          <cell r="F1703" t="str">
            <v>06910807140011000110рай18.02и</v>
          </cell>
          <cell r="I1703">
            <v>8200</v>
          </cell>
        </row>
        <row r="1704">
          <cell r="F1704" t="str">
            <v>07611625030010000140рай18.02и</v>
          </cell>
          <cell r="I1704">
            <v>1000</v>
          </cell>
        </row>
        <row r="1705">
          <cell r="F1705" t="str">
            <v>14111628000010000140рай18.02и</v>
          </cell>
          <cell r="I1705">
            <v>10000</v>
          </cell>
        </row>
        <row r="1706">
          <cell r="F1706" t="str">
            <v>18210101012021000110рай18.02и</v>
          </cell>
          <cell r="I1706">
            <v>366.2</v>
          </cell>
        </row>
        <row r="1707">
          <cell r="F1707" t="str">
            <v>18210102021011000110рай18.02и</v>
          </cell>
          <cell r="I1707">
            <v>604768.9</v>
          </cell>
        </row>
        <row r="1708">
          <cell r="F1708" t="str">
            <v>18210102021014000110рай18.02и</v>
          </cell>
          <cell r="I1708">
            <v>27943.200000000001</v>
          </cell>
        </row>
        <row r="1709">
          <cell r="F1709" t="str">
            <v>18210102030011000110рай18.02и</v>
          </cell>
          <cell r="I1709">
            <v>73477.2</v>
          </cell>
        </row>
        <row r="1710">
          <cell r="F1710" t="str">
            <v>18210502000021000110рай18.02и</v>
          </cell>
          <cell r="I1710">
            <v>6653.16</v>
          </cell>
        </row>
        <row r="1711">
          <cell r="F1711" t="str">
            <v>18210502000022000110рай18.02и</v>
          </cell>
          <cell r="I1711">
            <v>4.72</v>
          </cell>
        </row>
        <row r="1712">
          <cell r="F1712" t="str">
            <v>18210803010011000110рай18.02и</v>
          </cell>
          <cell r="I1712">
            <v>3520</v>
          </cell>
        </row>
        <row r="1713">
          <cell r="F1713" t="str">
            <v>18810807140011000110рай18.02и</v>
          </cell>
          <cell r="I1713">
            <v>5780</v>
          </cell>
        </row>
        <row r="1714">
          <cell r="F1714" t="str">
            <v>18811630000010000140рай18.02и</v>
          </cell>
          <cell r="I1714">
            <v>4500</v>
          </cell>
        </row>
        <row r="1715">
          <cell r="F1715" t="str">
            <v>18811690050050000140рай18.02и</v>
          </cell>
          <cell r="I1715">
            <v>600</v>
          </cell>
        </row>
        <row r="1716">
          <cell r="F1716" t="str">
            <v>49811201000010000120рай18.02и</v>
          </cell>
          <cell r="I1716">
            <v>968.18</v>
          </cell>
        </row>
        <row r="1717">
          <cell r="F1717" t="str">
            <v>80611690050050000140рай18.02и</v>
          </cell>
          <cell r="I1717">
            <v>100</v>
          </cell>
        </row>
        <row r="1718">
          <cell r="F1718" t="str">
            <v>85411303050059901130рай18.02и</v>
          </cell>
          <cell r="I1718">
            <v>157462.1</v>
          </cell>
        </row>
        <row r="1719">
          <cell r="F1719" t="str">
            <v>86311105035051000120рай18.02и</v>
          </cell>
          <cell r="I1719">
            <v>2806.72</v>
          </cell>
        </row>
        <row r="1720">
          <cell r="F1720" t="str">
            <v>87511303050059902130рай18.02и</v>
          </cell>
          <cell r="I1720">
            <v>185810.84</v>
          </cell>
        </row>
        <row r="1721">
          <cell r="F1721" t="str">
            <v>88811701050050000180рай18.02и</v>
          </cell>
          <cell r="I1721">
            <v>300</v>
          </cell>
        </row>
        <row r="1722">
          <cell r="F1722" t="str">
            <v>89020203024050201151рай18.02и</v>
          </cell>
          <cell r="I1722">
            <v>125700</v>
          </cell>
        </row>
        <row r="1723">
          <cell r="F1723" t="str">
            <v>89020203024050202151рай18.02и</v>
          </cell>
          <cell r="I1723">
            <v>2225</v>
          </cell>
        </row>
        <row r="1724">
          <cell r="F1724" t="str">
            <v>89020203024050501151рай18.02и</v>
          </cell>
          <cell r="I1724">
            <v>736200</v>
          </cell>
        </row>
        <row r="1725">
          <cell r="F1725" t="str">
            <v>89020203024050502151рай18.02и</v>
          </cell>
          <cell r="I1725">
            <v>1362633</v>
          </cell>
        </row>
        <row r="1726">
          <cell r="F1726" t="str">
            <v>89020203024050503151рай18.02и</v>
          </cell>
          <cell r="I1726">
            <v>37149</v>
          </cell>
        </row>
        <row r="1727">
          <cell r="F1727" t="str">
            <v>89020203024050601151рай18.02и</v>
          </cell>
          <cell r="I1727">
            <v>24137</v>
          </cell>
        </row>
        <row r="1728">
          <cell r="F1728" t="str">
            <v>89020203024050602151рай18.02и</v>
          </cell>
          <cell r="I1728">
            <v>427.2</v>
          </cell>
        </row>
        <row r="1729">
          <cell r="F1729" t="str">
            <v>90411406014100000430рай18.02и</v>
          </cell>
          <cell r="I1729">
            <v>5829.65</v>
          </cell>
        </row>
        <row r="1730">
          <cell r="F1730" t="str">
            <v>90611406014100000430рай18.02и</v>
          </cell>
          <cell r="I1730">
            <v>234.61</v>
          </cell>
        </row>
        <row r="1731">
          <cell r="F1731" t="str">
            <v>91411105010100000120рай18.02и</v>
          </cell>
          <cell r="I1731">
            <v>672.86</v>
          </cell>
        </row>
        <row r="1732">
          <cell r="F1732" t="str">
            <v>91711105010100000120рай18.02и</v>
          </cell>
          <cell r="I1732">
            <v>800.49</v>
          </cell>
        </row>
        <row r="1733">
          <cell r="F1733" t="str">
            <v>18210102021011000110тае18.02и</v>
          </cell>
          <cell r="I1733">
            <v>24766.3</v>
          </cell>
        </row>
        <row r="1734">
          <cell r="F1734" t="str">
            <v>18210102021014000110тае18.02и</v>
          </cell>
          <cell r="I1734">
            <v>1314.4</v>
          </cell>
        </row>
        <row r="1735">
          <cell r="F1735" t="str">
            <v>18210102030011000110тае18.02и</v>
          </cell>
          <cell r="I1735">
            <v>24492.400000000001</v>
          </cell>
        </row>
        <row r="1736">
          <cell r="F1736" t="str">
            <v>18210601030101000110тае18.02и</v>
          </cell>
          <cell r="I1736">
            <v>572.04</v>
          </cell>
        </row>
        <row r="1737">
          <cell r="F1737" t="str">
            <v>18210601030102000110тае18.02и</v>
          </cell>
          <cell r="I1737">
            <v>527.87</v>
          </cell>
        </row>
        <row r="1738">
          <cell r="F1738" t="str">
            <v>18210606013101000110тае18.02и</v>
          </cell>
          <cell r="I1738">
            <v>5.64</v>
          </cell>
        </row>
        <row r="1739">
          <cell r="F1739" t="str">
            <v>91410804020014000110тае18.02и</v>
          </cell>
          <cell r="I1739">
            <v>1900</v>
          </cell>
        </row>
        <row r="1740">
          <cell r="F1740" t="str">
            <v>91411105010100000120тае18.02и</v>
          </cell>
          <cell r="I1740">
            <v>672.87</v>
          </cell>
        </row>
        <row r="1741">
          <cell r="F1741" t="str">
            <v>91411105035100000120тае18.02и</v>
          </cell>
          <cell r="I1741">
            <v>8181.51</v>
          </cell>
        </row>
        <row r="1742">
          <cell r="F1742" t="str">
            <v>18210102021011000110так18.02и</v>
          </cell>
          <cell r="I1742">
            <v>1</v>
          </cell>
        </row>
        <row r="1743">
          <cell r="F1743" t="str">
            <v>18210102021011000110хре18.02и</v>
          </cell>
          <cell r="I1743">
            <v>763.2</v>
          </cell>
        </row>
        <row r="1744">
          <cell r="F1744" t="str">
            <v>18210102021011000110чун18.02и</v>
          </cell>
          <cell r="I1744">
            <v>359.3</v>
          </cell>
        </row>
        <row r="1745">
          <cell r="F1745" t="str">
            <v>91711105010100000120чун18.02и</v>
          </cell>
          <cell r="I1745">
            <v>800.5</v>
          </cell>
        </row>
        <row r="1746">
          <cell r="F1746" t="str">
            <v>18210102021011000110анг19.02и</v>
          </cell>
          <cell r="I1746">
            <v>38</v>
          </cell>
        </row>
        <row r="1747">
          <cell r="F1747" t="str">
            <v>18210601030101000110анг19.02и</v>
          </cell>
          <cell r="I1747">
            <v>3039.37</v>
          </cell>
        </row>
        <row r="1748">
          <cell r="F1748" t="str">
            <v>18210102021011000110бог19.02и</v>
          </cell>
          <cell r="I1748">
            <v>171188.85</v>
          </cell>
        </row>
        <row r="1749">
          <cell r="F1749" t="str">
            <v>18210102021012000110бог19.02и</v>
          </cell>
          <cell r="I1749">
            <v>35.4</v>
          </cell>
        </row>
        <row r="1750">
          <cell r="F1750" t="str">
            <v>18210102021014000110бог19.02и</v>
          </cell>
          <cell r="I1750">
            <v>1000</v>
          </cell>
        </row>
        <row r="1751">
          <cell r="F1751" t="str">
            <v>18210601030102000110бог19.02и</v>
          </cell>
          <cell r="I1751">
            <v>140.04</v>
          </cell>
        </row>
        <row r="1752">
          <cell r="F1752" t="str">
            <v>18210606013101000110бог19.02и</v>
          </cell>
          <cell r="I1752">
            <v>24.63</v>
          </cell>
        </row>
        <row r="1753">
          <cell r="F1753" t="str">
            <v>18210606013102000110бог19.02и</v>
          </cell>
          <cell r="I1753">
            <v>6</v>
          </cell>
        </row>
        <row r="1754">
          <cell r="F1754" t="str">
            <v>18210904050101000110бог19.02и</v>
          </cell>
          <cell r="I1754">
            <v>7.07</v>
          </cell>
        </row>
        <row r="1755">
          <cell r="F1755" t="str">
            <v>18210904050102000110бог19.02и</v>
          </cell>
          <cell r="I1755">
            <v>5</v>
          </cell>
        </row>
        <row r="1756">
          <cell r="F1756" t="str">
            <v>90411105035101000120бог19.02и</v>
          </cell>
          <cell r="I1756">
            <v>1829.13</v>
          </cell>
        </row>
        <row r="1757">
          <cell r="F1757" t="str">
            <v>90411303050109901130бог19.02и</v>
          </cell>
          <cell r="I1757">
            <v>9600</v>
          </cell>
        </row>
        <row r="1758">
          <cell r="F1758" t="str">
            <v>90411406014100000430бог19.02и</v>
          </cell>
          <cell r="I1758">
            <v>183835.12</v>
          </cell>
        </row>
        <row r="1759">
          <cell r="F1759" t="str">
            <v>90411701050100000180бог19.02и</v>
          </cell>
          <cell r="I1759">
            <v>-367670.24</v>
          </cell>
        </row>
        <row r="1760">
          <cell r="F1760" t="str">
            <v>18210102021011000110кра19.02и</v>
          </cell>
          <cell r="I1760">
            <v>153820.29999999999</v>
          </cell>
        </row>
        <row r="1761">
          <cell r="F1761" t="str">
            <v>90611406014100000430кра19.02и</v>
          </cell>
          <cell r="I1761">
            <v>189.1</v>
          </cell>
        </row>
        <row r="1762">
          <cell r="F1762" t="str">
            <v>18210102021011000110нев19.02и</v>
          </cell>
          <cell r="I1762">
            <v>80944.7</v>
          </cell>
        </row>
        <row r="1763">
          <cell r="F1763" t="str">
            <v>90811105010100000120нев19.02и</v>
          </cell>
          <cell r="I1763">
            <v>80943.7</v>
          </cell>
        </row>
        <row r="1764">
          <cell r="F1764" t="str">
            <v>90811701050100000180нев19.02и</v>
          </cell>
          <cell r="I1764">
            <v>-161887.4</v>
          </cell>
        </row>
        <row r="1765">
          <cell r="F1765" t="str">
            <v>18210102021011000110ниж19.02и</v>
          </cell>
          <cell r="I1765">
            <v>123731.7</v>
          </cell>
        </row>
        <row r="1766">
          <cell r="F1766" t="str">
            <v>18210102021011000110нов19.02и</v>
          </cell>
          <cell r="I1766">
            <v>953</v>
          </cell>
        </row>
        <row r="1767">
          <cell r="F1767" t="str">
            <v>91310804020011000110окт19.02и</v>
          </cell>
          <cell r="I1767">
            <v>500</v>
          </cell>
        </row>
        <row r="1768">
          <cell r="F1768" t="str">
            <v>91311105035100000120окт19.02и</v>
          </cell>
          <cell r="I1768">
            <v>4742.88</v>
          </cell>
        </row>
        <row r="1769">
          <cell r="F1769" t="str">
            <v>18210102021011000110оси19.02и</v>
          </cell>
          <cell r="I1769">
            <v>39</v>
          </cell>
        </row>
        <row r="1770">
          <cell r="F1770" t="str">
            <v>18210102021011000110пин19.02и</v>
          </cell>
          <cell r="I1770">
            <v>20.9</v>
          </cell>
        </row>
        <row r="1771">
          <cell r="F1771" t="str">
            <v>06910807140011000110рай19.02и</v>
          </cell>
          <cell r="I1771">
            <v>2500</v>
          </cell>
        </row>
        <row r="1772">
          <cell r="F1772" t="str">
            <v>07611625030010000140рай19.02и</v>
          </cell>
          <cell r="I1772">
            <v>1200</v>
          </cell>
        </row>
        <row r="1773">
          <cell r="F1773" t="str">
            <v>18210102021011000110рай19.02и</v>
          </cell>
          <cell r="I1773">
            <v>1593218.25</v>
          </cell>
        </row>
        <row r="1774">
          <cell r="F1774" t="str">
            <v>18210102021012000110рай19.02и</v>
          </cell>
          <cell r="I1774">
            <v>106.18</v>
          </cell>
        </row>
        <row r="1775">
          <cell r="F1775" t="str">
            <v>18210102021014000110рай19.02и</v>
          </cell>
          <cell r="I1775">
            <v>3000</v>
          </cell>
        </row>
        <row r="1776">
          <cell r="F1776" t="str">
            <v>18210803010011000110рай19.02и</v>
          </cell>
          <cell r="I1776">
            <v>6390.56</v>
          </cell>
        </row>
        <row r="1777">
          <cell r="F1777" t="str">
            <v>18210803010014000110рай19.02и</v>
          </cell>
          <cell r="I1777">
            <v>100</v>
          </cell>
        </row>
        <row r="1778">
          <cell r="F1778" t="str">
            <v>18811630000010000140рай19.02и</v>
          </cell>
          <cell r="I1778">
            <v>4400</v>
          </cell>
        </row>
        <row r="1779">
          <cell r="F1779" t="str">
            <v>18811690050050000140рай19.02и</v>
          </cell>
          <cell r="I1779">
            <v>200</v>
          </cell>
        </row>
        <row r="1780">
          <cell r="F1780" t="str">
            <v>84811705050059933180рай19.02и</v>
          </cell>
          <cell r="I1780">
            <v>16722.400000000001</v>
          </cell>
        </row>
        <row r="1781">
          <cell r="F1781" t="str">
            <v>85411303050059901130рай19.02и</v>
          </cell>
          <cell r="I1781">
            <v>225439.8</v>
          </cell>
        </row>
        <row r="1782">
          <cell r="F1782" t="str">
            <v>85420705000059905180рай19.02и</v>
          </cell>
          <cell r="I1782">
            <v>366000</v>
          </cell>
        </row>
        <row r="1783">
          <cell r="F1783" t="str">
            <v>89020203001050000151рай19.02и</v>
          </cell>
          <cell r="I1783">
            <v>1306967</v>
          </cell>
        </row>
        <row r="1784">
          <cell r="F1784" t="str">
            <v>89020203022056001151рай19.02и</v>
          </cell>
          <cell r="I1784">
            <v>4500000</v>
          </cell>
        </row>
        <row r="1785">
          <cell r="F1785" t="str">
            <v>89020203022056002151рай19.02и</v>
          </cell>
          <cell r="I1785">
            <v>79650</v>
          </cell>
        </row>
        <row r="1786">
          <cell r="F1786" t="str">
            <v>90411406014100000430рай19.02и</v>
          </cell>
          <cell r="I1786">
            <v>183835.12</v>
          </cell>
        </row>
        <row r="1787">
          <cell r="F1787" t="str">
            <v>90611406014100000430рай19.02и</v>
          </cell>
          <cell r="I1787">
            <v>189.1</v>
          </cell>
        </row>
        <row r="1788">
          <cell r="F1788" t="str">
            <v>90811105010100000120рай19.02и</v>
          </cell>
          <cell r="I1788">
            <v>80943.7</v>
          </cell>
        </row>
        <row r="1789">
          <cell r="F1789" t="str">
            <v>91411105010100000120рай19.02и</v>
          </cell>
          <cell r="I1789">
            <v>2060.65</v>
          </cell>
        </row>
        <row r="1790">
          <cell r="F1790" t="str">
            <v>91411406014100000430рай19.02и</v>
          </cell>
          <cell r="I1790">
            <v>13212.37</v>
          </cell>
        </row>
        <row r="1791">
          <cell r="F1791" t="str">
            <v>91811105010100000120рай19.02и</v>
          </cell>
          <cell r="I1791">
            <v>95.1</v>
          </cell>
        </row>
        <row r="1792">
          <cell r="F1792" t="str">
            <v>18210102021011000110тае19.02и</v>
          </cell>
          <cell r="I1792">
            <v>240.2</v>
          </cell>
        </row>
        <row r="1793">
          <cell r="F1793" t="str">
            <v>18210601030101000110тае19.02и</v>
          </cell>
          <cell r="I1793">
            <v>173.2</v>
          </cell>
        </row>
        <row r="1794">
          <cell r="F1794" t="str">
            <v>18210601030102000110тае19.02и</v>
          </cell>
          <cell r="I1794">
            <v>90.95</v>
          </cell>
        </row>
        <row r="1795">
          <cell r="F1795" t="str">
            <v>91410804020014000110тае19.02и</v>
          </cell>
          <cell r="I1795">
            <v>800</v>
          </cell>
        </row>
        <row r="1796">
          <cell r="F1796" t="str">
            <v>91411105010100000120тае19.02и</v>
          </cell>
          <cell r="I1796">
            <v>2060.66</v>
          </cell>
        </row>
        <row r="1797">
          <cell r="F1797" t="str">
            <v>91411105035100000120тае19.02и</v>
          </cell>
          <cell r="I1797">
            <v>6428.17</v>
          </cell>
        </row>
        <row r="1798">
          <cell r="F1798" t="str">
            <v>91411406014100000430тае19.02и</v>
          </cell>
          <cell r="I1798">
            <v>13212.38</v>
          </cell>
        </row>
        <row r="1799">
          <cell r="F1799" t="str">
            <v>18210102021011000110шив19.02и</v>
          </cell>
          <cell r="I1799">
            <v>96.1</v>
          </cell>
        </row>
        <row r="1800">
          <cell r="F1800" t="str">
            <v>91811105010100000120шив19.02и</v>
          </cell>
          <cell r="I1800">
            <v>95.1</v>
          </cell>
        </row>
        <row r="1801">
          <cell r="F1801" t="str">
            <v>91811701050100000180шив19.02и</v>
          </cell>
          <cell r="I1801">
            <v>-190.2</v>
          </cell>
        </row>
        <row r="1802">
          <cell r="F1802" t="str">
            <v>18210102021011000110анг24.02и</v>
          </cell>
          <cell r="I1802">
            <v>1170.0999999999999</v>
          </cell>
        </row>
        <row r="1803">
          <cell r="F1803" t="str">
            <v>90111105010100000120анг24.02и</v>
          </cell>
          <cell r="I1803">
            <v>1169.0899999999999</v>
          </cell>
        </row>
        <row r="1804">
          <cell r="F1804" t="str">
            <v>90111701050100000180анг24.02и</v>
          </cell>
          <cell r="I1804">
            <v>-107055.19</v>
          </cell>
        </row>
        <row r="1805">
          <cell r="F1805" t="str">
            <v>90120201001100000151анг24.02и</v>
          </cell>
          <cell r="I1805">
            <v>104717</v>
          </cell>
        </row>
        <row r="1806">
          <cell r="F1806" t="str">
            <v>18210102021011000110арт24.02и</v>
          </cell>
          <cell r="I1806">
            <v>825.44</v>
          </cell>
        </row>
        <row r="1807">
          <cell r="F1807" t="str">
            <v>90210804020011000110арт24.02и</v>
          </cell>
          <cell r="I1807">
            <v>100</v>
          </cell>
        </row>
        <row r="1808">
          <cell r="F1808" t="str">
            <v>18210102021011000110бог24.02и</v>
          </cell>
          <cell r="I1808">
            <v>121876.11</v>
          </cell>
        </row>
        <row r="1809">
          <cell r="F1809" t="str">
            <v>18210102040011000110бог24.02и</v>
          </cell>
          <cell r="I1809">
            <v>4447.1000000000004</v>
          </cell>
        </row>
        <row r="1810">
          <cell r="F1810" t="str">
            <v>18210606013101000110бог24.02и</v>
          </cell>
          <cell r="I1810">
            <v>800</v>
          </cell>
        </row>
        <row r="1811">
          <cell r="F1811" t="str">
            <v>90411105010100000120бог24.02и</v>
          </cell>
          <cell r="I1811">
            <v>93.45</v>
          </cell>
        </row>
        <row r="1812">
          <cell r="F1812" t="str">
            <v>90411105035101000120бог24.02и</v>
          </cell>
          <cell r="I1812">
            <v>1407.78</v>
          </cell>
        </row>
        <row r="1813">
          <cell r="F1813" t="str">
            <v>90411406014100000430бог24.02и</v>
          </cell>
          <cell r="I1813">
            <v>129819.53</v>
          </cell>
        </row>
        <row r="1814">
          <cell r="F1814" t="str">
            <v>90411701050100000180бог24.02и</v>
          </cell>
          <cell r="I1814">
            <v>-258442.97</v>
          </cell>
        </row>
        <row r="1815">
          <cell r="F1815" t="str">
            <v>18210102021011000110гов24.02и</v>
          </cell>
          <cell r="I1815">
            <v>130</v>
          </cell>
        </row>
        <row r="1816">
          <cell r="F1816" t="str">
            <v>90510804020011000110гов24.02и</v>
          </cell>
          <cell r="I1816">
            <v>180</v>
          </cell>
        </row>
        <row r="1817">
          <cell r="F1817" t="str">
            <v>90511105035101000120гов24.02и</v>
          </cell>
          <cell r="I1817">
            <v>7179.21</v>
          </cell>
        </row>
        <row r="1818">
          <cell r="F1818" t="str">
            <v>18210102021011000110кра24.02и</v>
          </cell>
          <cell r="I1818">
            <v>299.60000000000002</v>
          </cell>
        </row>
        <row r="1819">
          <cell r="F1819" t="str">
            <v>90611105035100000120кра24.02и</v>
          </cell>
          <cell r="I1819">
            <v>13453.65</v>
          </cell>
        </row>
        <row r="1820">
          <cell r="F1820" t="str">
            <v>18210102021011000110ман24.02и</v>
          </cell>
          <cell r="I1820">
            <v>1018.2</v>
          </cell>
        </row>
        <row r="1821">
          <cell r="F1821" t="str">
            <v>90711105035100000120ман24.02и</v>
          </cell>
          <cell r="I1821">
            <v>4626.28</v>
          </cell>
        </row>
        <row r="1822">
          <cell r="F1822" t="str">
            <v>90811105010100000120нев24.02и</v>
          </cell>
          <cell r="I1822">
            <v>8430.3799999999992</v>
          </cell>
        </row>
        <row r="1823">
          <cell r="F1823" t="str">
            <v>90811105035100000120нев24.02и</v>
          </cell>
          <cell r="I1823">
            <v>7531.38</v>
          </cell>
        </row>
        <row r="1824">
          <cell r="F1824" t="str">
            <v>90811701050100000180нев24.02и</v>
          </cell>
          <cell r="I1824">
            <v>-15960.76</v>
          </cell>
        </row>
        <row r="1825">
          <cell r="F1825" t="str">
            <v>91011105035100000120нов24.02и</v>
          </cell>
          <cell r="I1825">
            <v>180</v>
          </cell>
        </row>
        <row r="1826">
          <cell r="F1826" t="str">
            <v>91011701050100000180нов24.02и</v>
          </cell>
          <cell r="I1826">
            <v>400</v>
          </cell>
        </row>
        <row r="1827">
          <cell r="F1827" t="str">
            <v>18210102021011000110окт24.02и</v>
          </cell>
          <cell r="I1827">
            <v>130</v>
          </cell>
        </row>
        <row r="1828">
          <cell r="F1828" t="str">
            <v>91311105035100000120окт24.02и</v>
          </cell>
          <cell r="I1828">
            <v>2714.69</v>
          </cell>
        </row>
        <row r="1829">
          <cell r="F1829" t="str">
            <v>18210102021011000110оси24.02и</v>
          </cell>
          <cell r="I1829">
            <v>296.39999999999998</v>
          </cell>
        </row>
        <row r="1830">
          <cell r="F1830" t="str">
            <v>91110804020011000110оси24.02и</v>
          </cell>
          <cell r="I1830">
            <v>250</v>
          </cell>
        </row>
        <row r="1831">
          <cell r="F1831" t="str">
            <v>91111105035100000120оси24.02и</v>
          </cell>
          <cell r="I1831">
            <v>18520.78</v>
          </cell>
        </row>
        <row r="1832">
          <cell r="F1832" t="str">
            <v>18210102021011000110пин24.02и</v>
          </cell>
          <cell r="I1832">
            <v>130</v>
          </cell>
        </row>
        <row r="1833">
          <cell r="F1833" t="str">
            <v>18210102021011000110тае24.02и</v>
          </cell>
          <cell r="I1833">
            <v>11498.1</v>
          </cell>
        </row>
        <row r="1834">
          <cell r="F1834" t="str">
            <v>18210601030101000110тае24.02и</v>
          </cell>
          <cell r="I1834">
            <v>280.52</v>
          </cell>
        </row>
        <row r="1835">
          <cell r="F1835" t="str">
            <v>91410804020014000110тае24.02и</v>
          </cell>
          <cell r="I1835">
            <v>410</v>
          </cell>
        </row>
        <row r="1836">
          <cell r="F1836" t="str">
            <v>91411105035100000120тае24.02и</v>
          </cell>
          <cell r="I1836">
            <v>3404.93</v>
          </cell>
        </row>
        <row r="1837">
          <cell r="F1837" t="str">
            <v>91411701050100000180тае24.02и</v>
          </cell>
          <cell r="I1837">
            <v>873.18</v>
          </cell>
        </row>
        <row r="1838">
          <cell r="F1838" t="str">
            <v>91411701050100000180тае24.02и</v>
          </cell>
          <cell r="I1838">
            <v>25262.42</v>
          </cell>
        </row>
        <row r="1839">
          <cell r="F1839" t="str">
            <v>18210102021011000110хре24.02и</v>
          </cell>
          <cell r="I1839">
            <v>1328.8</v>
          </cell>
        </row>
        <row r="1840">
          <cell r="F1840" t="str">
            <v>91611701050100000180хре24.02и</v>
          </cell>
          <cell r="I1840">
            <v>700</v>
          </cell>
        </row>
        <row r="1841">
          <cell r="F1841" t="str">
            <v>18210102021011000110чун24.02и</v>
          </cell>
          <cell r="I1841">
            <v>1714.4</v>
          </cell>
        </row>
        <row r="1842">
          <cell r="F1842" t="str">
            <v>91711105035100000120чун24.02и</v>
          </cell>
          <cell r="I1842">
            <v>683.05</v>
          </cell>
        </row>
        <row r="1843">
          <cell r="F1843" t="str">
            <v>91711701050100000180чун24.02и</v>
          </cell>
          <cell r="I1843">
            <v>-381367</v>
          </cell>
        </row>
        <row r="1844">
          <cell r="F1844" t="str">
            <v>91720201001100000151чун24.02и</v>
          </cell>
          <cell r="I1844">
            <v>383417</v>
          </cell>
        </row>
        <row r="1845">
          <cell r="F1845" t="str">
            <v>18210102021011000110шив24.02и</v>
          </cell>
          <cell r="I1845">
            <v>920</v>
          </cell>
        </row>
        <row r="1846">
          <cell r="F1846" t="str">
            <v>91810804020011000110шив24.02и</v>
          </cell>
          <cell r="I1846">
            <v>400</v>
          </cell>
        </row>
        <row r="1847">
          <cell r="F1847" t="str">
            <v>91811105010100000120шив24.02и</v>
          </cell>
          <cell r="I1847">
            <v>2964.54</v>
          </cell>
        </row>
        <row r="1848">
          <cell r="F1848" t="str">
            <v>91811105035100000120шив24.02и</v>
          </cell>
          <cell r="I1848">
            <v>1645.54</v>
          </cell>
        </row>
        <row r="1849">
          <cell r="F1849" t="str">
            <v>91811701050100000180шив24.02и</v>
          </cell>
          <cell r="I1849">
            <v>-5929.08</v>
          </cell>
        </row>
        <row r="1850">
          <cell r="F1850" t="str">
            <v>06910807140011000110рай24.02и</v>
          </cell>
          <cell r="I1850">
            <v>900</v>
          </cell>
        </row>
        <row r="1851">
          <cell r="F1851" t="str">
            <v>07611625030010000140рай24.02и</v>
          </cell>
          <cell r="I1851">
            <v>1000</v>
          </cell>
        </row>
        <row r="1852">
          <cell r="F1852" t="str">
            <v>18210102021011000110рай24.02и</v>
          </cell>
          <cell r="I1852">
            <v>424011.41</v>
          </cell>
        </row>
        <row r="1853">
          <cell r="F1853" t="str">
            <v>18210102040011000110рай24.02и</v>
          </cell>
          <cell r="I1853">
            <v>13341.3</v>
          </cell>
        </row>
        <row r="1854">
          <cell r="F1854" t="str">
            <v>18210502000021000110рай24.02и</v>
          </cell>
          <cell r="I1854">
            <v>26654.25</v>
          </cell>
        </row>
        <row r="1855">
          <cell r="F1855" t="str">
            <v>18210502000022000110рай24.02и</v>
          </cell>
          <cell r="I1855">
            <v>216.09</v>
          </cell>
        </row>
        <row r="1856">
          <cell r="F1856" t="str">
            <v>18210803010011000110рай24.02и</v>
          </cell>
          <cell r="I1856">
            <v>2430.5500000000002</v>
          </cell>
        </row>
        <row r="1857">
          <cell r="F1857" t="str">
            <v>18810807140011000110рай24.02и</v>
          </cell>
          <cell r="I1857">
            <v>235430</v>
          </cell>
        </row>
        <row r="1858">
          <cell r="F1858" t="str">
            <v>18811630000010000140рай24.02и</v>
          </cell>
          <cell r="I1858">
            <v>66650</v>
          </cell>
        </row>
        <row r="1859">
          <cell r="F1859" t="str">
            <v>18811690050050000140рай24.02и</v>
          </cell>
          <cell r="I1859">
            <v>6000</v>
          </cell>
        </row>
        <row r="1860">
          <cell r="F1860" t="str">
            <v>49811201000010000120рай24.02и</v>
          </cell>
          <cell r="I1860">
            <v>1225.5899999999999</v>
          </cell>
        </row>
        <row r="1861">
          <cell r="F1861" t="str">
            <v>85411303050059901130рай24.02и</v>
          </cell>
          <cell r="I1861">
            <v>3266</v>
          </cell>
        </row>
        <row r="1862">
          <cell r="F1862" t="str">
            <v>86311105035051000120рай24.02и</v>
          </cell>
          <cell r="I1862">
            <v>1202</v>
          </cell>
        </row>
        <row r="1863">
          <cell r="F1863" t="str">
            <v>87511303050059902130рай24.02и</v>
          </cell>
          <cell r="I1863">
            <v>193081.47</v>
          </cell>
        </row>
        <row r="1864">
          <cell r="F1864" t="str">
            <v>88811303050050000130рай24.02и</v>
          </cell>
          <cell r="I1864">
            <v>900</v>
          </cell>
        </row>
        <row r="1865">
          <cell r="F1865" t="str">
            <v>89020203024050401151рай24.02и</v>
          </cell>
          <cell r="I1865">
            <v>4335792</v>
          </cell>
        </row>
        <row r="1866">
          <cell r="F1866" t="str">
            <v>89020203024050402151рай24.02и</v>
          </cell>
          <cell r="I1866">
            <v>77100</v>
          </cell>
        </row>
        <row r="1867">
          <cell r="F1867" t="str">
            <v>90111105010100000120рай24.02и</v>
          </cell>
          <cell r="I1867">
            <v>1169.0999999999999</v>
          </cell>
        </row>
        <row r="1868">
          <cell r="F1868" t="str">
            <v>90411105010100000120рай24.02и</v>
          </cell>
          <cell r="I1868">
            <v>93.45</v>
          </cell>
        </row>
        <row r="1869">
          <cell r="F1869" t="str">
            <v>90411406014100000430рай24.02и</v>
          </cell>
          <cell r="I1869">
            <v>129819.54</v>
          </cell>
        </row>
        <row r="1870">
          <cell r="F1870" t="str">
            <v>90811105010100000120рай24.02и</v>
          </cell>
          <cell r="I1870">
            <v>8430.3799999999992</v>
          </cell>
        </row>
        <row r="1871">
          <cell r="F1871" t="str">
            <v>91811105010100000120рай24.02и</v>
          </cell>
          <cell r="I1871">
            <v>2964.54</v>
          </cell>
        </row>
        <row r="1872">
          <cell r="F1872" t="str">
            <v>18210606023101000110анг25.02и</v>
          </cell>
          <cell r="I1872">
            <v>6</v>
          </cell>
        </row>
        <row r="1873">
          <cell r="F1873" t="str">
            <v>90111105010100000120анг25.02и</v>
          </cell>
          <cell r="I1873">
            <v>5</v>
          </cell>
        </row>
        <row r="1874">
          <cell r="F1874" t="str">
            <v>90111701050100000180анг25.02и</v>
          </cell>
          <cell r="I1874">
            <v>-10</v>
          </cell>
        </row>
        <row r="1875">
          <cell r="F1875" t="str">
            <v>18210102021011000110бог25.02и</v>
          </cell>
          <cell r="I1875">
            <v>10771.45</v>
          </cell>
        </row>
        <row r="1876">
          <cell r="F1876" t="str">
            <v>18210601030101000110бог25.02и</v>
          </cell>
          <cell r="I1876">
            <v>5011.01</v>
          </cell>
        </row>
        <row r="1877">
          <cell r="F1877" t="str">
            <v>18210606013101000110бог25.02и</v>
          </cell>
          <cell r="I1877">
            <v>3.67</v>
          </cell>
        </row>
        <row r="1878">
          <cell r="F1878" t="str">
            <v>18210606013102000110бог25.02и</v>
          </cell>
          <cell r="I1878">
            <v>0.11</v>
          </cell>
        </row>
        <row r="1879">
          <cell r="F1879" t="str">
            <v>18210606023101000110бог25.02и</v>
          </cell>
          <cell r="I1879">
            <v>2226.13</v>
          </cell>
        </row>
        <row r="1880">
          <cell r="F1880" t="str">
            <v>90411105010100000120бог25.02и</v>
          </cell>
          <cell r="I1880">
            <v>54.15</v>
          </cell>
        </row>
        <row r="1881">
          <cell r="F1881" t="str">
            <v>90411105035101000120бог25.02и</v>
          </cell>
          <cell r="I1881">
            <v>13450.04</v>
          </cell>
        </row>
        <row r="1882">
          <cell r="F1882" t="str">
            <v>90411406014100000430бог25.02и</v>
          </cell>
          <cell r="I1882">
            <v>31711.77</v>
          </cell>
        </row>
        <row r="1883">
          <cell r="F1883" t="str">
            <v>90411701050100000180бог25.02и</v>
          </cell>
          <cell r="I1883">
            <v>-63227.33</v>
          </cell>
        </row>
        <row r="1884">
          <cell r="F1884" t="str">
            <v>90610804020011000110кра25.02и</v>
          </cell>
          <cell r="I1884">
            <v>200</v>
          </cell>
        </row>
        <row r="1885">
          <cell r="F1885" t="str">
            <v>18210102021011000110ман25.02и</v>
          </cell>
          <cell r="I1885">
            <v>564.20000000000005</v>
          </cell>
        </row>
        <row r="1886">
          <cell r="F1886" t="str">
            <v>18210102021011000110нов25.02и</v>
          </cell>
          <cell r="I1886">
            <v>7215</v>
          </cell>
        </row>
        <row r="1887">
          <cell r="F1887" t="str">
            <v>18210102021011000110окт25.02и</v>
          </cell>
          <cell r="I1887">
            <v>350944.3</v>
          </cell>
        </row>
        <row r="1888">
          <cell r="F1888" t="str">
            <v>91311105010100000120окт25.02и</v>
          </cell>
          <cell r="I1888">
            <v>6.5</v>
          </cell>
        </row>
        <row r="1889">
          <cell r="F1889" t="str">
            <v>91311406014100000430окт25.02и</v>
          </cell>
          <cell r="I1889">
            <v>597.35</v>
          </cell>
        </row>
        <row r="1890">
          <cell r="F1890" t="str">
            <v>18210102021011000110оси25.02и</v>
          </cell>
          <cell r="I1890">
            <v>3143</v>
          </cell>
        </row>
        <row r="1891">
          <cell r="F1891" t="str">
            <v>18210102021011000110тае25.02и</v>
          </cell>
          <cell r="I1891">
            <v>920.8</v>
          </cell>
        </row>
        <row r="1892">
          <cell r="F1892" t="str">
            <v>18210102030011000110тае25.02и</v>
          </cell>
          <cell r="I1892">
            <v>2602</v>
          </cell>
        </row>
        <row r="1893">
          <cell r="F1893" t="str">
            <v>91410804020014000110тае25.02и</v>
          </cell>
          <cell r="I1893">
            <v>300</v>
          </cell>
        </row>
        <row r="1894">
          <cell r="F1894" t="str">
            <v>91411105035100000120тае25.02и</v>
          </cell>
          <cell r="I1894">
            <v>5404.93</v>
          </cell>
        </row>
        <row r="1895">
          <cell r="F1895" t="str">
            <v>91411406014100000430тае25.02и</v>
          </cell>
          <cell r="I1895">
            <v>1812.57</v>
          </cell>
        </row>
        <row r="1896">
          <cell r="F1896" t="str">
            <v>18210606023101000110хре25.02и</v>
          </cell>
          <cell r="I1896">
            <v>182</v>
          </cell>
        </row>
        <row r="1897">
          <cell r="F1897" t="str">
            <v>91611303050109901130хре25.02и</v>
          </cell>
          <cell r="I1897">
            <v>2912.61</v>
          </cell>
        </row>
        <row r="1898">
          <cell r="F1898" t="str">
            <v>91611303050109903130хре25.02и</v>
          </cell>
          <cell r="I1898">
            <v>37616.589999999997</v>
          </cell>
        </row>
        <row r="1899">
          <cell r="F1899" t="str">
            <v>18210102021011000110чун25.02и</v>
          </cell>
          <cell r="I1899">
            <v>1536.1</v>
          </cell>
        </row>
        <row r="1900">
          <cell r="F1900" t="str">
            <v>91710804020011000110чун25.02и</v>
          </cell>
          <cell r="I1900">
            <v>1400</v>
          </cell>
        </row>
        <row r="1901">
          <cell r="F1901" t="str">
            <v>91711105010100000120чун25.02и</v>
          </cell>
          <cell r="I1901">
            <v>2176.25</v>
          </cell>
        </row>
        <row r="1902">
          <cell r="F1902" t="str">
            <v>91711105035100000120чун25.02и</v>
          </cell>
          <cell r="I1902">
            <v>111.51</v>
          </cell>
        </row>
        <row r="1903">
          <cell r="F1903" t="str">
            <v>06910807140014000110рай25.02и</v>
          </cell>
          <cell r="I1903">
            <v>600</v>
          </cell>
        </row>
        <row r="1904">
          <cell r="F1904" t="str">
            <v>07611625030010000140рай25.02и</v>
          </cell>
          <cell r="I1904">
            <v>1711.27</v>
          </cell>
        </row>
        <row r="1905">
          <cell r="F1905" t="str">
            <v>18210102021011000110рай25.02и</v>
          </cell>
          <cell r="I1905">
            <v>1156342.55</v>
          </cell>
        </row>
        <row r="1906">
          <cell r="F1906" t="str">
            <v>18210102030011000110рай25.02и</v>
          </cell>
          <cell r="I1906">
            <v>7806</v>
          </cell>
        </row>
        <row r="1907">
          <cell r="F1907" t="str">
            <v>18210502000021000110рай25.02и</v>
          </cell>
          <cell r="I1907">
            <v>18856.8</v>
          </cell>
        </row>
        <row r="1908">
          <cell r="F1908" t="str">
            <v>18210502000022000110рай25.02и</v>
          </cell>
          <cell r="I1908">
            <v>119.98</v>
          </cell>
        </row>
        <row r="1909">
          <cell r="F1909" t="str">
            <v>18210803010011000110рай25.02и</v>
          </cell>
          <cell r="I1909">
            <v>17752.39</v>
          </cell>
        </row>
        <row r="1910">
          <cell r="F1910" t="str">
            <v>18810807140011000110рай25.02и</v>
          </cell>
          <cell r="I1910">
            <v>650</v>
          </cell>
        </row>
        <row r="1911">
          <cell r="F1911" t="str">
            <v>18811630000010000140рай25.02и</v>
          </cell>
          <cell r="I1911">
            <v>3400</v>
          </cell>
        </row>
        <row r="1912">
          <cell r="F1912" t="str">
            <v>18811690050050000140рай25.02и</v>
          </cell>
          <cell r="I1912">
            <v>3900</v>
          </cell>
        </row>
        <row r="1913">
          <cell r="F1913" t="str">
            <v>86311105010050000120рай25.02и</v>
          </cell>
          <cell r="I1913">
            <v>35490.410000000003</v>
          </cell>
        </row>
        <row r="1914">
          <cell r="F1914" t="str">
            <v>86311105035051000120рай25.02и</v>
          </cell>
          <cell r="I1914">
            <v>561</v>
          </cell>
        </row>
        <row r="1915">
          <cell r="F1915" t="str">
            <v>89020203055050000151рай25.02и</v>
          </cell>
          <cell r="I1915">
            <v>235110</v>
          </cell>
        </row>
        <row r="1916">
          <cell r="F1916" t="str">
            <v>90111105010100000120рай25.02и</v>
          </cell>
          <cell r="I1916">
            <v>5</v>
          </cell>
        </row>
        <row r="1917">
          <cell r="F1917" t="str">
            <v>90411105010100000120рай25.02и</v>
          </cell>
          <cell r="I1917">
            <v>54.15</v>
          </cell>
        </row>
        <row r="1918">
          <cell r="F1918" t="str">
            <v>90411406014100000430рай25.02и</v>
          </cell>
          <cell r="I1918">
            <v>31711.78</v>
          </cell>
        </row>
        <row r="1919">
          <cell r="F1919" t="str">
            <v>91311105010100000120рай25.02и</v>
          </cell>
          <cell r="I1919">
            <v>6.5</v>
          </cell>
        </row>
        <row r="1920">
          <cell r="F1920" t="str">
            <v>91311406014100000430рай25.02и</v>
          </cell>
          <cell r="I1920">
            <v>597.35</v>
          </cell>
        </row>
        <row r="1921">
          <cell r="F1921" t="str">
            <v>91411406014100000430рай25.02и</v>
          </cell>
          <cell r="I1921">
            <v>1812.58</v>
          </cell>
        </row>
        <row r="1922">
          <cell r="F1922" t="str">
            <v>91711105010100000120рай25.02и</v>
          </cell>
          <cell r="I1922">
            <v>2176.25</v>
          </cell>
        </row>
        <row r="1923">
          <cell r="F1923" t="str">
            <v>18210102021011000110анг26.02и</v>
          </cell>
          <cell r="I1923">
            <v>132109.70000000001</v>
          </cell>
        </row>
        <row r="1924">
          <cell r="F1924" t="str">
            <v>18210102021012000110анг26.02и</v>
          </cell>
          <cell r="I1924">
            <v>148.05000000000001</v>
          </cell>
        </row>
        <row r="1925">
          <cell r="F1925" t="str">
            <v>90111105010100000120анг26.02и</v>
          </cell>
          <cell r="I1925">
            <v>12644.22</v>
          </cell>
        </row>
        <row r="1926">
          <cell r="F1926" t="str">
            <v>90111406014100000430анг26.02и</v>
          </cell>
          <cell r="I1926">
            <v>24619.67</v>
          </cell>
        </row>
        <row r="1927">
          <cell r="F1927" t="str">
            <v>90111701050100000180анг26.02и</v>
          </cell>
          <cell r="I1927">
            <v>-25288.45</v>
          </cell>
        </row>
        <row r="1928">
          <cell r="F1928" t="str">
            <v>90120203015100000151анг26.02и</v>
          </cell>
          <cell r="I1928">
            <v>25798.7</v>
          </cell>
        </row>
        <row r="1929">
          <cell r="F1929" t="str">
            <v>18210102021011000110арт26.02и</v>
          </cell>
          <cell r="I1929">
            <v>3256.7</v>
          </cell>
        </row>
        <row r="1930">
          <cell r="F1930" t="str">
            <v>90210804020011000110арт26.02и</v>
          </cell>
          <cell r="I1930">
            <v>800</v>
          </cell>
        </row>
        <row r="1931">
          <cell r="F1931" t="str">
            <v>90211701050100000180арт26.02и</v>
          </cell>
          <cell r="I1931">
            <v>-121258</v>
          </cell>
        </row>
        <row r="1932">
          <cell r="F1932" t="str">
            <v>90220201001100000151арт26.02и</v>
          </cell>
          <cell r="I1932">
            <v>120458</v>
          </cell>
        </row>
        <row r="1933">
          <cell r="F1933" t="str">
            <v>90220203015100000151арт26.02и</v>
          </cell>
          <cell r="I1933">
            <v>9260.94</v>
          </cell>
        </row>
        <row r="1934">
          <cell r="F1934" t="str">
            <v>18210102021011000110бел26.02и</v>
          </cell>
          <cell r="I1934">
            <v>2728.5</v>
          </cell>
        </row>
        <row r="1935">
          <cell r="F1935" t="str">
            <v>90320203015100000151бел26.02и</v>
          </cell>
          <cell r="I1935">
            <v>4227.7</v>
          </cell>
        </row>
        <row r="1936">
          <cell r="F1936" t="str">
            <v>18210102021011000110бог26.02и</v>
          </cell>
          <cell r="I1936">
            <v>52850.400000000001</v>
          </cell>
        </row>
        <row r="1937">
          <cell r="F1937" t="str">
            <v>18210102021014000110бог26.02и</v>
          </cell>
          <cell r="I1937">
            <v>-2145.1</v>
          </cell>
        </row>
        <row r="1938">
          <cell r="F1938" t="str">
            <v>18210601030101000110бог26.02и</v>
          </cell>
          <cell r="I1938">
            <v>1691.79</v>
          </cell>
        </row>
        <row r="1939">
          <cell r="F1939" t="str">
            <v>18210601030102000110бог26.02и</v>
          </cell>
          <cell r="I1939">
            <v>90.21</v>
          </cell>
        </row>
        <row r="1940">
          <cell r="F1940" t="str">
            <v>18210606013101000110бог26.02и</v>
          </cell>
          <cell r="I1940">
            <v>109.91</v>
          </cell>
        </row>
        <row r="1941">
          <cell r="F1941" t="str">
            <v>18210606013102000110бог26.02и</v>
          </cell>
          <cell r="I1941">
            <v>0.25</v>
          </cell>
        </row>
        <row r="1942">
          <cell r="F1942" t="str">
            <v>18210606023102000110бог26.02и</v>
          </cell>
          <cell r="I1942">
            <v>757.49</v>
          </cell>
        </row>
        <row r="1943">
          <cell r="F1943" t="str">
            <v>18210606023104000110бог26.02и</v>
          </cell>
          <cell r="I1943">
            <v>5438</v>
          </cell>
        </row>
        <row r="1944">
          <cell r="F1944" t="str">
            <v>90411105010100000120бог26.02и</v>
          </cell>
          <cell r="I1944">
            <v>68.58</v>
          </cell>
        </row>
        <row r="1945">
          <cell r="F1945" t="str">
            <v>90411105035101000120бог26.02и</v>
          </cell>
          <cell r="I1945">
            <v>7546.33</v>
          </cell>
        </row>
        <row r="1946">
          <cell r="F1946" t="str">
            <v>90411406014100000430бог26.02и</v>
          </cell>
          <cell r="I1946">
            <v>61906.19</v>
          </cell>
        </row>
        <row r="1947">
          <cell r="F1947" t="str">
            <v>90411701050100000180бог26.02и</v>
          </cell>
          <cell r="I1947">
            <v>-313230.05</v>
          </cell>
        </row>
        <row r="1948">
          <cell r="F1948" t="str">
            <v>90420201001100000151бог26.02и</v>
          </cell>
          <cell r="I1948">
            <v>184917</v>
          </cell>
        </row>
        <row r="1949">
          <cell r="F1949" t="str">
            <v>18210102021011000110гов26.02и</v>
          </cell>
          <cell r="I1949">
            <v>2787.5</v>
          </cell>
        </row>
        <row r="1950">
          <cell r="F1950" t="str">
            <v>18210601030101000110гов26.02и</v>
          </cell>
          <cell r="I1950">
            <v>495.75</v>
          </cell>
        </row>
        <row r="1951">
          <cell r="F1951" t="str">
            <v>90511105010101000120гов26.02и</v>
          </cell>
          <cell r="I1951">
            <v>252</v>
          </cell>
        </row>
        <row r="1952">
          <cell r="F1952" t="str">
            <v>18210102021011000110кра26.02и</v>
          </cell>
          <cell r="I1952">
            <v>8642.4</v>
          </cell>
        </row>
        <row r="1953">
          <cell r="F1953" t="str">
            <v>18210601030101000110кра26.02и</v>
          </cell>
          <cell r="I1953">
            <v>177.59</v>
          </cell>
        </row>
        <row r="1954">
          <cell r="F1954" t="str">
            <v>18210601030102000110кра26.02и</v>
          </cell>
          <cell r="I1954">
            <v>13.09</v>
          </cell>
        </row>
        <row r="1955">
          <cell r="F1955" t="str">
            <v>90611105010100000120кра26.02и</v>
          </cell>
          <cell r="I1955">
            <v>5322</v>
          </cell>
        </row>
        <row r="1956">
          <cell r="F1956" t="str">
            <v>90611406014100000430кра26.02и</v>
          </cell>
          <cell r="I1956">
            <v>207.43</v>
          </cell>
        </row>
        <row r="1957">
          <cell r="F1957" t="str">
            <v>90620203015100000151кра26.02и</v>
          </cell>
          <cell r="I1957">
            <v>45708.91</v>
          </cell>
        </row>
        <row r="1958">
          <cell r="F1958" t="str">
            <v>18210102021011000110ман26.02и</v>
          </cell>
          <cell r="I1958">
            <v>7546.2</v>
          </cell>
        </row>
        <row r="1959">
          <cell r="F1959" t="str">
            <v>18210601030101000110ман26.02и</v>
          </cell>
          <cell r="I1959">
            <v>-29.99</v>
          </cell>
        </row>
        <row r="1960">
          <cell r="F1960" t="str">
            <v>18210606023102000110ман26.02и</v>
          </cell>
          <cell r="I1960">
            <v>-757.49</v>
          </cell>
        </row>
        <row r="1961">
          <cell r="F1961" t="str">
            <v>90710804020011000110ман26.02и</v>
          </cell>
          <cell r="I1961">
            <v>200</v>
          </cell>
        </row>
        <row r="1962">
          <cell r="F1962" t="str">
            <v>90711105035100000120ман26.02и</v>
          </cell>
          <cell r="I1962">
            <v>5017.88</v>
          </cell>
        </row>
        <row r="1963">
          <cell r="F1963" t="str">
            <v>90720203015100000151ман26.02и</v>
          </cell>
          <cell r="I1963">
            <v>25883.98</v>
          </cell>
        </row>
        <row r="1964">
          <cell r="F1964" t="str">
            <v>18210102021011000110нев26.02и</v>
          </cell>
          <cell r="I1964">
            <v>3611.9</v>
          </cell>
        </row>
        <row r="1965">
          <cell r="F1965" t="str">
            <v>18210606023101000110нев26.02и</v>
          </cell>
          <cell r="I1965">
            <v>885</v>
          </cell>
        </row>
        <row r="1966">
          <cell r="F1966" t="str">
            <v>90811105010100000120нев26.02и</v>
          </cell>
          <cell r="I1966">
            <v>30294.9</v>
          </cell>
        </row>
        <row r="1967">
          <cell r="F1967" t="str">
            <v>90811701050100000180нев26.02и</v>
          </cell>
          <cell r="I1967">
            <v>-60589.8</v>
          </cell>
        </row>
        <row r="1968">
          <cell r="F1968" t="str">
            <v>90820203015100000151нев26.02и</v>
          </cell>
          <cell r="I1968">
            <v>25799</v>
          </cell>
        </row>
        <row r="1969">
          <cell r="F1969" t="str">
            <v>18210102021011000110ниж26.02и</v>
          </cell>
          <cell r="I1969">
            <v>2820</v>
          </cell>
        </row>
        <row r="1970">
          <cell r="F1970" t="str">
            <v>18210601030101000110ниж26.02и</v>
          </cell>
          <cell r="I1970">
            <v>4033</v>
          </cell>
        </row>
        <row r="1971">
          <cell r="F1971" t="str">
            <v>18210601030102000110ниж26.02и</v>
          </cell>
          <cell r="I1971">
            <v>600</v>
          </cell>
        </row>
        <row r="1972">
          <cell r="F1972" t="str">
            <v>90911105035100000120ниж26.02и</v>
          </cell>
          <cell r="I1972">
            <v>1470</v>
          </cell>
        </row>
        <row r="1973">
          <cell r="F1973" t="str">
            <v>90920203015100000151ниж26.02и</v>
          </cell>
          <cell r="I1973">
            <v>6449.66</v>
          </cell>
        </row>
        <row r="1974">
          <cell r="F1974" t="str">
            <v>18210102021011000110нов26.02и</v>
          </cell>
          <cell r="I1974">
            <v>3889.4</v>
          </cell>
        </row>
        <row r="1975">
          <cell r="F1975" t="str">
            <v>91020203015100000151нов26.02и</v>
          </cell>
          <cell r="I1975">
            <v>11257.15</v>
          </cell>
        </row>
        <row r="1976">
          <cell r="F1976" t="str">
            <v>18210102021011000110окт26.02и</v>
          </cell>
          <cell r="I1976">
            <v>18349.5</v>
          </cell>
        </row>
        <row r="1977">
          <cell r="F1977" t="str">
            <v>91310804020011000110окт26.02и</v>
          </cell>
          <cell r="I1977">
            <v>1200</v>
          </cell>
        </row>
        <row r="1978">
          <cell r="F1978" t="str">
            <v>91311105035100000120окт26.02и</v>
          </cell>
          <cell r="I1978">
            <v>5345.3</v>
          </cell>
        </row>
        <row r="1979">
          <cell r="F1979" t="str">
            <v>91320203015100000151окт26.02и</v>
          </cell>
          <cell r="I1979">
            <v>50245.27</v>
          </cell>
        </row>
        <row r="1980">
          <cell r="F1980" t="str">
            <v>18210102021011000110оси26.02и</v>
          </cell>
          <cell r="I1980">
            <v>3528.8</v>
          </cell>
        </row>
        <row r="1981">
          <cell r="F1981" t="str">
            <v>91110804020011000110оси26.02и</v>
          </cell>
          <cell r="I1981">
            <v>100</v>
          </cell>
        </row>
        <row r="1982">
          <cell r="F1982" t="str">
            <v>91111105035100000120оси26.02и</v>
          </cell>
          <cell r="I1982">
            <v>286.02</v>
          </cell>
        </row>
        <row r="1983">
          <cell r="F1983" t="str">
            <v>91120203015100000151оси26.02и</v>
          </cell>
          <cell r="I1983">
            <v>26455</v>
          </cell>
        </row>
        <row r="1984">
          <cell r="F1984" t="str">
            <v>18210102021011000110пин26.02и</v>
          </cell>
          <cell r="I1984">
            <v>5513.7</v>
          </cell>
        </row>
        <row r="1985">
          <cell r="F1985" t="str">
            <v>18210601030101000110пин26.02и</v>
          </cell>
          <cell r="I1985">
            <v>503.39</v>
          </cell>
        </row>
        <row r="1986">
          <cell r="F1986" t="str">
            <v>18210601030102000110пин26.02и</v>
          </cell>
          <cell r="I1986">
            <v>15</v>
          </cell>
        </row>
        <row r="1987">
          <cell r="F1987" t="str">
            <v>18210606013101000110пин26.02и</v>
          </cell>
          <cell r="I1987">
            <v>-82.24</v>
          </cell>
        </row>
        <row r="1988">
          <cell r="F1988" t="str">
            <v>18210606013102000110пин26.02и</v>
          </cell>
          <cell r="I1988">
            <v>-0.25</v>
          </cell>
        </row>
        <row r="1989">
          <cell r="F1989" t="str">
            <v>91220201001100000151пин26.02и</v>
          </cell>
          <cell r="I1989">
            <v>150000</v>
          </cell>
        </row>
        <row r="1990">
          <cell r="F1990" t="str">
            <v>91220203015100000151пин26.02и</v>
          </cell>
          <cell r="I1990">
            <v>18646.36</v>
          </cell>
        </row>
        <row r="1991">
          <cell r="F1991" t="str">
            <v>18210102021011000110тае26.02и</v>
          </cell>
          <cell r="I1991">
            <v>15195.97</v>
          </cell>
        </row>
        <row r="1992">
          <cell r="F1992" t="str">
            <v>18210601030101000110тае26.02и</v>
          </cell>
          <cell r="I1992">
            <v>232.99</v>
          </cell>
        </row>
        <row r="1993">
          <cell r="F1993" t="str">
            <v>18210606013101000110тае26.02и</v>
          </cell>
          <cell r="I1993">
            <v>-232.99</v>
          </cell>
        </row>
        <row r="1994">
          <cell r="F1994" t="str">
            <v>91410804020014000110тае26.02и</v>
          </cell>
          <cell r="I1994">
            <v>1400</v>
          </cell>
        </row>
        <row r="1995">
          <cell r="F1995" t="str">
            <v>91411105010100000120тае26.02и</v>
          </cell>
          <cell r="I1995">
            <v>12924.72</v>
          </cell>
        </row>
        <row r="1996">
          <cell r="F1996" t="str">
            <v>91411105035100000120тае26.02и</v>
          </cell>
          <cell r="I1996">
            <v>5897.41</v>
          </cell>
        </row>
        <row r="1997">
          <cell r="F1997" t="str">
            <v>91420203015100000151тае26.02и</v>
          </cell>
          <cell r="I1997">
            <v>34881.949999999997</v>
          </cell>
        </row>
        <row r="1998">
          <cell r="F1998" t="str">
            <v>18210102021011000110так26.02и</v>
          </cell>
          <cell r="I1998">
            <v>2259.6</v>
          </cell>
        </row>
        <row r="1999">
          <cell r="F1999" t="str">
            <v>91520203015100000151так26.02и</v>
          </cell>
          <cell r="I1999">
            <v>7011</v>
          </cell>
        </row>
        <row r="2000">
          <cell r="F2000" t="str">
            <v>18210102021011000110хре26.02и</v>
          </cell>
          <cell r="I2000">
            <v>3845.6</v>
          </cell>
        </row>
        <row r="2001">
          <cell r="F2001" t="str">
            <v>18210606013101000110хре26.02и</v>
          </cell>
          <cell r="I2001">
            <v>18.7</v>
          </cell>
        </row>
        <row r="2002">
          <cell r="F2002" t="str">
            <v>18210606013102000110хре26.02и</v>
          </cell>
          <cell r="I2002">
            <v>0.25</v>
          </cell>
        </row>
        <row r="2003">
          <cell r="F2003" t="str">
            <v>91620203015100000151хре26.02и</v>
          </cell>
          <cell r="I2003">
            <v>24440.9</v>
          </cell>
        </row>
        <row r="2004">
          <cell r="F2004" t="str">
            <v>18210102021011000110чун26.02и</v>
          </cell>
          <cell r="I2004">
            <v>69929.100000000006</v>
          </cell>
        </row>
        <row r="2005">
          <cell r="F2005" t="str">
            <v>18210102021014000110чун26.02и</v>
          </cell>
          <cell r="I2005">
            <v>-686.4</v>
          </cell>
        </row>
        <row r="2006">
          <cell r="F2006" t="str">
            <v>18210601030101000110чун26.02и</v>
          </cell>
          <cell r="I2006">
            <v>142.6</v>
          </cell>
        </row>
        <row r="2007">
          <cell r="F2007" t="str">
            <v>18210601030102000110чун26.02и</v>
          </cell>
          <cell r="I2007">
            <v>0.42</v>
          </cell>
        </row>
        <row r="2008">
          <cell r="F2008" t="str">
            <v>18210606013101000110чун26.02и</v>
          </cell>
          <cell r="I2008">
            <v>29.64</v>
          </cell>
        </row>
        <row r="2009">
          <cell r="F2009" t="str">
            <v>91710804020011000110чун26.02и</v>
          </cell>
          <cell r="I2009">
            <v>5700</v>
          </cell>
        </row>
        <row r="2010">
          <cell r="F2010" t="str">
            <v>91720203015100000151чун26.02и</v>
          </cell>
          <cell r="I2010">
            <v>29531</v>
          </cell>
        </row>
        <row r="2011">
          <cell r="F2011" t="str">
            <v>18210102021011000110шив26.02и</v>
          </cell>
          <cell r="I2011">
            <v>4144</v>
          </cell>
        </row>
        <row r="2012">
          <cell r="F2012" t="str">
            <v>91811105010100000120шив26.02и</v>
          </cell>
          <cell r="I2012">
            <v>11843.45</v>
          </cell>
        </row>
        <row r="2013">
          <cell r="F2013" t="str">
            <v>91811701050100000180шив26.02и</v>
          </cell>
          <cell r="I2013">
            <v>-23686.9</v>
          </cell>
        </row>
        <row r="2014">
          <cell r="F2014" t="str">
            <v>91820203015100000151шив26.02и</v>
          </cell>
          <cell r="I2014">
            <v>7700.45</v>
          </cell>
        </row>
        <row r="2015">
          <cell r="F2015" t="str">
            <v>06311625050010000140рай26.02и</v>
          </cell>
          <cell r="I2015">
            <v>2000</v>
          </cell>
        </row>
        <row r="2016">
          <cell r="F2016" t="str">
            <v>06910807140011000110рай26.02и</v>
          </cell>
          <cell r="I2016">
            <v>1600</v>
          </cell>
        </row>
        <row r="2017">
          <cell r="F2017" t="str">
            <v>16111633050050000140рай26.02и</v>
          </cell>
          <cell r="I2017">
            <v>24950</v>
          </cell>
        </row>
        <row r="2018">
          <cell r="F2018" t="str">
            <v>18210101012022000110рай26.02и</v>
          </cell>
          <cell r="I2018">
            <v>501.42</v>
          </cell>
        </row>
        <row r="2019">
          <cell r="F2019" t="str">
            <v>18210102021011000110рай26.02и</v>
          </cell>
          <cell r="I2019">
            <v>668155.32999999996</v>
          </cell>
        </row>
        <row r="2020">
          <cell r="F2020" t="str">
            <v>18210102021012000110рай26.02и</v>
          </cell>
          <cell r="I2020">
            <v>-148.05000000000001</v>
          </cell>
        </row>
        <row r="2021">
          <cell r="F2021" t="str">
            <v>18210102021014000110рай26.02и</v>
          </cell>
          <cell r="I2021">
            <v>-8494.5</v>
          </cell>
        </row>
        <row r="2022">
          <cell r="F2022" t="str">
            <v>18210502000021000110рай26.02и</v>
          </cell>
          <cell r="I2022">
            <v>67909.740000000005</v>
          </cell>
        </row>
        <row r="2023">
          <cell r="F2023" t="str">
            <v>18210502000022000110рай26.02и</v>
          </cell>
          <cell r="I2023">
            <v>8.16</v>
          </cell>
        </row>
        <row r="2024">
          <cell r="F2024" t="str">
            <v>18210502000023000110рай26.02и</v>
          </cell>
          <cell r="I2024">
            <v>677.52</v>
          </cell>
        </row>
        <row r="2025">
          <cell r="F2025" t="str">
            <v>18210606013051000110рай26.02и</v>
          </cell>
          <cell r="I2025">
            <v>8.51</v>
          </cell>
        </row>
        <row r="2026">
          <cell r="F2026" t="str">
            <v>18210803010011000110рай26.02и</v>
          </cell>
          <cell r="I2026">
            <v>9387.3799999999992</v>
          </cell>
        </row>
        <row r="2027">
          <cell r="F2027" t="str">
            <v>18211603010010000140рай26.02и</v>
          </cell>
          <cell r="I2027">
            <v>25</v>
          </cell>
        </row>
        <row r="2028">
          <cell r="F2028" t="str">
            <v>18211603030010000140рай26.02и</v>
          </cell>
          <cell r="I2028">
            <v>600</v>
          </cell>
        </row>
        <row r="2029">
          <cell r="F2029" t="str">
            <v>18810807140011000110рай26.02и</v>
          </cell>
          <cell r="I2029">
            <v>300</v>
          </cell>
        </row>
        <row r="2030">
          <cell r="F2030" t="str">
            <v>18811630000010000140рай26.02и</v>
          </cell>
          <cell r="I2030">
            <v>2100</v>
          </cell>
        </row>
        <row r="2031">
          <cell r="F2031" t="str">
            <v>18811690050050000140рай26.02и</v>
          </cell>
          <cell r="I2031">
            <v>5400</v>
          </cell>
        </row>
        <row r="2032">
          <cell r="F2032" t="str">
            <v>19211690050050000140рай26.02и</v>
          </cell>
          <cell r="I2032">
            <v>1500</v>
          </cell>
        </row>
        <row r="2033">
          <cell r="F2033" t="str">
            <v>84811705050059934180рай26.02и</v>
          </cell>
          <cell r="I2033">
            <v>15346.92</v>
          </cell>
        </row>
        <row r="2034">
          <cell r="F2034" t="str">
            <v>86311105035051000120рай26.02и</v>
          </cell>
          <cell r="I2034">
            <v>3357.54</v>
          </cell>
        </row>
        <row r="2035">
          <cell r="F2035" t="str">
            <v>86311701050050000180рай26.02и</v>
          </cell>
          <cell r="I2035">
            <v>1293</v>
          </cell>
        </row>
        <row r="2036">
          <cell r="F2036" t="str">
            <v>87511303050059902130рай26.02и</v>
          </cell>
          <cell r="I2036">
            <v>128379.97</v>
          </cell>
        </row>
        <row r="2037">
          <cell r="F2037" t="str">
            <v>88811303050050000130рай26.02и</v>
          </cell>
          <cell r="I2037">
            <v>900</v>
          </cell>
        </row>
        <row r="2038">
          <cell r="F2038" t="str">
            <v>90111105010100000120рай26.02и</v>
          </cell>
          <cell r="I2038">
            <v>12644.23</v>
          </cell>
        </row>
        <row r="2039">
          <cell r="F2039" t="str">
            <v>90111406014100000430рай26.02и</v>
          </cell>
          <cell r="I2039">
            <v>24619.68</v>
          </cell>
        </row>
        <row r="2040">
          <cell r="F2040" t="str">
            <v>90411105010100000120рай26.02и</v>
          </cell>
          <cell r="I2040">
            <v>68.58</v>
          </cell>
        </row>
        <row r="2041">
          <cell r="F2041" t="str">
            <v>90411406014100000430рай26.02и</v>
          </cell>
          <cell r="I2041">
            <v>61906.19</v>
          </cell>
        </row>
        <row r="2042">
          <cell r="F2042" t="str">
            <v>90511105010101000120рай26.02и</v>
          </cell>
          <cell r="I2042">
            <v>252</v>
          </cell>
        </row>
        <row r="2043">
          <cell r="F2043" t="str">
            <v>90611105010100000120рай26.02и</v>
          </cell>
          <cell r="I2043">
            <v>5322</v>
          </cell>
        </row>
        <row r="2044">
          <cell r="F2044" t="str">
            <v>90611406014100000430рай26.02и</v>
          </cell>
          <cell r="I2044">
            <v>207.42</v>
          </cell>
        </row>
        <row r="2045">
          <cell r="F2045" t="str">
            <v>90811105010100000120рай26.02и</v>
          </cell>
          <cell r="I2045">
            <v>30294.9</v>
          </cell>
        </row>
        <row r="2046">
          <cell r="F2046" t="str">
            <v>91411105010100000120рай26.02и</v>
          </cell>
          <cell r="I2046">
            <v>12924.72</v>
          </cell>
        </row>
        <row r="2047">
          <cell r="F2047" t="str">
            <v>91811105010100000120рай26.02и</v>
          </cell>
          <cell r="I2047">
            <v>11843.45</v>
          </cell>
        </row>
        <row r="2048">
          <cell r="F2048" t="str">
            <v>18210102021011000110анг27.02и</v>
          </cell>
          <cell r="I2048">
            <v>2286.65</v>
          </cell>
        </row>
        <row r="2049">
          <cell r="F2049" t="str">
            <v>18210601030101000110анг27.02и</v>
          </cell>
          <cell r="I2049">
            <v>662.65</v>
          </cell>
        </row>
        <row r="2050">
          <cell r="F2050" t="str">
            <v>90110804020011000110анг27.02и</v>
          </cell>
          <cell r="I2050">
            <v>4700</v>
          </cell>
        </row>
        <row r="2051">
          <cell r="F2051" t="str">
            <v>90111105010100000120анг27.02и</v>
          </cell>
          <cell r="I2051">
            <v>2453.9499999999998</v>
          </cell>
        </row>
        <row r="2052">
          <cell r="F2052" t="str">
            <v>90111105035100000120анг27.02и</v>
          </cell>
          <cell r="I2052">
            <v>20151.78</v>
          </cell>
        </row>
        <row r="2053">
          <cell r="F2053" t="str">
            <v>90111406014100000430анг27.02и</v>
          </cell>
          <cell r="I2053">
            <v>10102.25</v>
          </cell>
        </row>
        <row r="2054">
          <cell r="F2054" t="str">
            <v>90111701050100000180анг27.02и</v>
          </cell>
          <cell r="I2054">
            <v>-40356.28</v>
          </cell>
        </row>
        <row r="2055">
          <cell r="F2055" t="str">
            <v>18210102021011000110бог27.02и</v>
          </cell>
          <cell r="I2055">
            <v>108449.72</v>
          </cell>
        </row>
        <row r="2056">
          <cell r="F2056" t="str">
            <v>18210601030101000110бог27.02и</v>
          </cell>
          <cell r="I2056">
            <v>2530.08</v>
          </cell>
        </row>
        <row r="2057">
          <cell r="F2057" t="str">
            <v>18210606013101000110бог27.02и</v>
          </cell>
          <cell r="I2057">
            <v>31.02</v>
          </cell>
        </row>
        <row r="2058">
          <cell r="F2058" t="str">
            <v>18210606023101000110бог27.02и</v>
          </cell>
          <cell r="I2058">
            <v>2340</v>
          </cell>
        </row>
        <row r="2059">
          <cell r="F2059" t="str">
            <v>90411105010100000120бог27.02и</v>
          </cell>
          <cell r="I2059">
            <v>5823.04</v>
          </cell>
        </row>
        <row r="2060">
          <cell r="F2060" t="str">
            <v>90411105035101000120бог27.02и</v>
          </cell>
          <cell r="I2060">
            <v>16371.16</v>
          </cell>
        </row>
        <row r="2061">
          <cell r="F2061" t="str">
            <v>90411406014100000430бог27.02и</v>
          </cell>
          <cell r="I2061">
            <v>125330.11</v>
          </cell>
        </row>
        <row r="2062">
          <cell r="F2062" t="str">
            <v>90411701050100000180бог27.02и</v>
          </cell>
          <cell r="I2062">
            <v>-260874.13</v>
          </cell>
        </row>
        <row r="2063">
          <cell r="F2063" t="str">
            <v>18210102021011000110гов27.02и</v>
          </cell>
          <cell r="I2063">
            <v>6.66</v>
          </cell>
        </row>
        <row r="2064">
          <cell r="F2064" t="str">
            <v>90511105010101000120гов27.02и</v>
          </cell>
          <cell r="I2064">
            <v>539.59</v>
          </cell>
        </row>
        <row r="2065">
          <cell r="F2065" t="str">
            <v>90511105035101000120гов27.02и</v>
          </cell>
          <cell r="I2065">
            <v>5923.85</v>
          </cell>
        </row>
        <row r="2066">
          <cell r="F2066" t="str">
            <v>90511406014100000430гов27.02и</v>
          </cell>
          <cell r="I2066">
            <v>820.2</v>
          </cell>
        </row>
        <row r="2067">
          <cell r="F2067" t="str">
            <v>18210102021011000110кра27.02и</v>
          </cell>
          <cell r="I2067">
            <v>2126.6999999999998</v>
          </cell>
        </row>
        <row r="2068">
          <cell r="F2068" t="str">
            <v>90610804020011000110кра27.02и</v>
          </cell>
          <cell r="I2068">
            <v>200</v>
          </cell>
        </row>
        <row r="2069">
          <cell r="F2069" t="str">
            <v>90611105035100000120кра27.02и</v>
          </cell>
          <cell r="I2069">
            <v>21245.5</v>
          </cell>
        </row>
        <row r="2070">
          <cell r="F2070" t="str">
            <v>18210102021011000110ман27.02и</v>
          </cell>
          <cell r="I2070">
            <v>902.3</v>
          </cell>
        </row>
        <row r="2071">
          <cell r="F2071" t="str">
            <v>90711105035100000120ман27.02и</v>
          </cell>
          <cell r="I2071">
            <v>6032.27</v>
          </cell>
        </row>
        <row r="2072">
          <cell r="F2072" t="str">
            <v>18210102021011000110нев27.02и</v>
          </cell>
          <cell r="I2072">
            <v>198.64</v>
          </cell>
        </row>
        <row r="2073">
          <cell r="F2073" t="str">
            <v>90811105010100000120нев27.02и</v>
          </cell>
          <cell r="I2073">
            <v>1097.6400000000001</v>
          </cell>
        </row>
        <row r="2074">
          <cell r="F2074" t="str">
            <v>90811105035100000120нев27.02и</v>
          </cell>
          <cell r="I2074">
            <v>900</v>
          </cell>
        </row>
        <row r="2075">
          <cell r="F2075" t="str">
            <v>90811701050100000180нев27.02и</v>
          </cell>
          <cell r="I2075">
            <v>-2195.2800000000002</v>
          </cell>
        </row>
        <row r="2076">
          <cell r="F2076" t="str">
            <v>90911105035100000120ниж27.02и</v>
          </cell>
          <cell r="I2076">
            <v>1500</v>
          </cell>
        </row>
        <row r="2077">
          <cell r="F2077" t="str">
            <v>18210102021011000110нов27.02и</v>
          </cell>
          <cell r="I2077">
            <v>1651</v>
          </cell>
        </row>
        <row r="2078">
          <cell r="F2078" t="str">
            <v>18210601030101000110окт27.02и</v>
          </cell>
          <cell r="I2078">
            <v>952.92</v>
          </cell>
        </row>
        <row r="2079">
          <cell r="F2079" t="str">
            <v>18210606013101000110окт27.02и</v>
          </cell>
          <cell r="I2079">
            <v>24.46</v>
          </cell>
        </row>
        <row r="2080">
          <cell r="F2080" t="str">
            <v>18210102021011000110оси27.02и</v>
          </cell>
          <cell r="I2080">
            <v>1818.87</v>
          </cell>
        </row>
        <row r="2081">
          <cell r="F2081" t="str">
            <v>18210102022011000110оси27.02и</v>
          </cell>
          <cell r="I2081">
            <v>3.35</v>
          </cell>
        </row>
        <row r="2082">
          <cell r="F2082" t="str">
            <v>91111105035100000120оси27.02и</v>
          </cell>
          <cell r="I2082">
            <v>24674.81</v>
          </cell>
        </row>
        <row r="2083">
          <cell r="F2083" t="str">
            <v>91211701050100000180пин27.02и</v>
          </cell>
          <cell r="I2083">
            <v>6230.9</v>
          </cell>
        </row>
        <row r="2084">
          <cell r="F2084" t="str">
            <v>18210102021011000110пин27.02и</v>
          </cell>
          <cell r="I2084">
            <v>328.9</v>
          </cell>
        </row>
        <row r="2085">
          <cell r="F2085" t="str">
            <v>91411701050100000180тае27.02и</v>
          </cell>
          <cell r="I2085">
            <v>3036.13</v>
          </cell>
        </row>
        <row r="2086">
          <cell r="F2086" t="str">
            <v>18210102021011000110тае27.02и</v>
          </cell>
          <cell r="I2086">
            <v>490.8</v>
          </cell>
        </row>
        <row r="2087">
          <cell r="F2087" t="str">
            <v>18210601030101000110тае27.02и</v>
          </cell>
          <cell r="I2087">
            <v>278.89999999999998</v>
          </cell>
        </row>
        <row r="2088">
          <cell r="F2088" t="str">
            <v>91410804020014000110тае27.02и</v>
          </cell>
          <cell r="I2088">
            <v>30</v>
          </cell>
        </row>
        <row r="2089">
          <cell r="F2089" t="str">
            <v>91411105010100000120тае27.02и</v>
          </cell>
          <cell r="I2089">
            <v>3161.53</v>
          </cell>
        </row>
        <row r="2090">
          <cell r="F2090" t="str">
            <v>91411105035100000120тае27.02и</v>
          </cell>
          <cell r="I2090">
            <v>3847.18</v>
          </cell>
        </row>
        <row r="2091">
          <cell r="F2091" t="str">
            <v>91411406014100000430тае27.02и</v>
          </cell>
          <cell r="I2091">
            <v>1215.07</v>
          </cell>
        </row>
        <row r="2092">
          <cell r="F2092" t="str">
            <v>18210102021011000110так27.02и</v>
          </cell>
          <cell r="I2092">
            <v>542.9</v>
          </cell>
        </row>
        <row r="2093">
          <cell r="F2093" t="str">
            <v>18210102021011000110хре27.02и</v>
          </cell>
          <cell r="I2093">
            <v>188.24</v>
          </cell>
        </row>
        <row r="2094">
          <cell r="F2094" t="str">
            <v>18210102021011000110чун27.02и</v>
          </cell>
          <cell r="I2094">
            <v>2033.5</v>
          </cell>
        </row>
        <row r="2095">
          <cell r="F2095" t="str">
            <v>18210102021011000110шив27.02и</v>
          </cell>
          <cell r="I2095">
            <v>77892.2</v>
          </cell>
        </row>
        <row r="2096">
          <cell r="F2096" t="str">
            <v>91811105010100000120шив27.02и</v>
          </cell>
          <cell r="I2096">
            <v>99110.26</v>
          </cell>
        </row>
        <row r="2097">
          <cell r="F2097" t="str">
            <v>91811105035100000120шив27.02и</v>
          </cell>
          <cell r="I2097">
            <v>21219.07</v>
          </cell>
        </row>
        <row r="2098">
          <cell r="F2098" t="str">
            <v>91811701050100000180шив27.02и</v>
          </cell>
          <cell r="I2098">
            <v>-198220.53</v>
          </cell>
        </row>
        <row r="2099">
          <cell r="F2099" t="str">
            <v>06910807140011000110рай27.02и</v>
          </cell>
          <cell r="I2099">
            <v>1600</v>
          </cell>
        </row>
        <row r="2100">
          <cell r="F2100" t="str">
            <v>14111690050050000140рай27.02и</v>
          </cell>
          <cell r="I2100">
            <v>-9045</v>
          </cell>
        </row>
        <row r="2101">
          <cell r="F2101" t="str">
            <v>18210101012021000110рай27.02и</v>
          </cell>
          <cell r="I2101">
            <v>61167.199999999997</v>
          </cell>
        </row>
        <row r="2102">
          <cell r="F2102" t="str">
            <v>18210101012022000110рай27.02и</v>
          </cell>
          <cell r="I2102">
            <v>1.33</v>
          </cell>
        </row>
        <row r="2103">
          <cell r="F2103" t="str">
            <v>18210102021011000110рай27.02и</v>
          </cell>
          <cell r="I2103">
            <v>596751.28</v>
          </cell>
        </row>
        <row r="2104">
          <cell r="F2104" t="str">
            <v>18210102022011000110рай27.02и</v>
          </cell>
          <cell r="I2104">
            <v>10.07</v>
          </cell>
        </row>
        <row r="2105">
          <cell r="F2105" t="str">
            <v>18210102022012000110рай27.02и</v>
          </cell>
          <cell r="I2105">
            <v>0.02</v>
          </cell>
        </row>
        <row r="2106">
          <cell r="F2106" t="str">
            <v>18210502000021000110рай27.02и</v>
          </cell>
          <cell r="I2106">
            <v>43231.5</v>
          </cell>
        </row>
        <row r="2107">
          <cell r="F2107" t="str">
            <v>18210502000022000110рай27.02и</v>
          </cell>
          <cell r="I2107">
            <v>223.18</v>
          </cell>
        </row>
        <row r="2108">
          <cell r="F2108" t="str">
            <v>18210502000023000110рай27.02и</v>
          </cell>
          <cell r="I2108">
            <v>90</v>
          </cell>
        </row>
        <row r="2109">
          <cell r="F2109" t="str">
            <v>18210803010011000110рай27.02и</v>
          </cell>
          <cell r="I2109">
            <v>12108.69</v>
          </cell>
        </row>
        <row r="2110">
          <cell r="F2110" t="str">
            <v>18211603030010000140рай27.02и</v>
          </cell>
          <cell r="I2110">
            <v>150</v>
          </cell>
        </row>
        <row r="2111">
          <cell r="F2111" t="str">
            <v>18810807140011000110рай27.02и</v>
          </cell>
          <cell r="I2111">
            <v>2880</v>
          </cell>
        </row>
        <row r="2112">
          <cell r="F2112" t="str">
            <v>18811630000010000140рай27.02и</v>
          </cell>
          <cell r="I2112">
            <v>2800</v>
          </cell>
        </row>
        <row r="2113">
          <cell r="F2113" t="str">
            <v>18811690050050000140рай27.02и</v>
          </cell>
          <cell r="I2113">
            <v>900</v>
          </cell>
        </row>
        <row r="2114">
          <cell r="F2114" t="str">
            <v>49811201000010000120рай27.02и</v>
          </cell>
          <cell r="I2114">
            <v>1868.98</v>
          </cell>
        </row>
        <row r="2115">
          <cell r="F2115" t="str">
            <v>85411303050059901130рай27.02и</v>
          </cell>
          <cell r="I2115">
            <v>144988.22</v>
          </cell>
        </row>
        <row r="2116">
          <cell r="F2116" t="str">
            <v>86311105035051000120рай27.02и</v>
          </cell>
          <cell r="I2116">
            <v>2399.59</v>
          </cell>
        </row>
        <row r="2117">
          <cell r="F2117" t="str">
            <v>87511303050059902130рай27.02и</v>
          </cell>
          <cell r="I2117">
            <v>67758.149999999994</v>
          </cell>
        </row>
        <row r="2118">
          <cell r="F2118" t="str">
            <v>90111105010100000120рай27.02и</v>
          </cell>
          <cell r="I2118">
            <v>2453.9699999999998</v>
          </cell>
        </row>
        <row r="2119">
          <cell r="F2119" t="str">
            <v>90111406014100000430рай27.02и</v>
          </cell>
          <cell r="I2119">
            <v>10102.25</v>
          </cell>
        </row>
        <row r="2120">
          <cell r="F2120" t="str">
            <v>90411105010100000120рай27.02и</v>
          </cell>
          <cell r="I2120">
            <v>5823.06</v>
          </cell>
        </row>
        <row r="2121">
          <cell r="F2121" t="str">
            <v>90411406014100000430рай27.02и</v>
          </cell>
          <cell r="I2121">
            <v>125330.1</v>
          </cell>
        </row>
        <row r="2122">
          <cell r="F2122" t="str">
            <v>90511105010101000120рай27.02и</v>
          </cell>
          <cell r="I2122">
            <v>539.58000000000004</v>
          </cell>
        </row>
        <row r="2123">
          <cell r="F2123" t="str">
            <v>90511406014100000430рай27.02и</v>
          </cell>
          <cell r="I2123">
            <v>820.2</v>
          </cell>
        </row>
        <row r="2124">
          <cell r="F2124" t="str">
            <v>90811105010100000120рай27.02и</v>
          </cell>
          <cell r="I2124">
            <v>1097.6400000000001</v>
          </cell>
        </row>
        <row r="2125">
          <cell r="F2125" t="str">
            <v>91411105010100000120рай27.02и</v>
          </cell>
          <cell r="I2125">
            <v>3161.53</v>
          </cell>
        </row>
        <row r="2126">
          <cell r="F2126" t="str">
            <v>91411406014100000430рай27.02и</v>
          </cell>
          <cell r="I2126">
            <v>1215.08</v>
          </cell>
        </row>
        <row r="2127">
          <cell r="F2127" t="str">
            <v>91811105010100000120рай27.02и</v>
          </cell>
          <cell r="I2127">
            <v>99110.27</v>
          </cell>
        </row>
        <row r="2128">
          <cell r="F2128" t="str">
            <v>18210102021011000110анг01.03и</v>
          </cell>
          <cell r="I2128">
            <v>613.70000000000005</v>
          </cell>
        </row>
        <row r="2129">
          <cell r="F2129" t="str">
            <v>90111406014100000430анг01.03и</v>
          </cell>
          <cell r="I2129">
            <v>204.1</v>
          </cell>
        </row>
        <row r="2130">
          <cell r="F2130" t="str">
            <v>90111701050100000180анг01.03и</v>
          </cell>
          <cell r="I2130">
            <v>-408.2</v>
          </cell>
        </row>
        <row r="2131">
          <cell r="F2131" t="str">
            <v>90311105010100000120бел01.03и</v>
          </cell>
          <cell r="I2131">
            <v>3135</v>
          </cell>
        </row>
        <row r="2132">
          <cell r="F2132" t="str">
            <v>18210102021011000110бог01.03и</v>
          </cell>
          <cell r="I2132">
            <v>110121.87</v>
          </cell>
        </row>
        <row r="2133">
          <cell r="F2133" t="str">
            <v>18210601030101000110бог01.03и</v>
          </cell>
          <cell r="I2133">
            <v>2900</v>
          </cell>
        </row>
        <row r="2134">
          <cell r="F2134" t="str">
            <v>18210606023101000110бог01.03и</v>
          </cell>
          <cell r="I2134">
            <v>1</v>
          </cell>
        </row>
        <row r="2135">
          <cell r="F2135" t="str">
            <v>90411105010100000120бог01.03и</v>
          </cell>
          <cell r="I2135">
            <v>448.99</v>
          </cell>
        </row>
        <row r="2136">
          <cell r="F2136" t="str">
            <v>90411406014100000430бог01.03и</v>
          </cell>
          <cell r="I2136">
            <v>114386.7</v>
          </cell>
        </row>
        <row r="2137">
          <cell r="F2137" t="str">
            <v>90411701050100000180бог01.03и</v>
          </cell>
          <cell r="I2137">
            <v>-227857.56</v>
          </cell>
        </row>
        <row r="2138">
          <cell r="F2138" t="str">
            <v>90610804020011000110кра01.03и</v>
          </cell>
          <cell r="I2138">
            <v>100</v>
          </cell>
        </row>
        <row r="2139">
          <cell r="F2139" t="str">
            <v>18210102021011000110ман01.03и</v>
          </cell>
          <cell r="I2139">
            <v>393.2</v>
          </cell>
        </row>
        <row r="2140">
          <cell r="F2140" t="str">
            <v>18210102021011000110нев01.03и</v>
          </cell>
          <cell r="I2140">
            <v>3038.1</v>
          </cell>
        </row>
        <row r="2141">
          <cell r="F2141" t="str">
            <v>90811105010100000120нев01.03и</v>
          </cell>
          <cell r="I2141">
            <v>3037.1</v>
          </cell>
        </row>
        <row r="2142">
          <cell r="F2142" t="str">
            <v>90811105035100000120нев01.03и</v>
          </cell>
          <cell r="I2142">
            <v>25308.42</v>
          </cell>
        </row>
        <row r="2143">
          <cell r="F2143" t="str">
            <v>90811701050100000180нев01.03и</v>
          </cell>
          <cell r="I2143">
            <v>-31382.62</v>
          </cell>
        </row>
        <row r="2144">
          <cell r="F2144" t="str">
            <v>90911105035100000120ниж01.03и</v>
          </cell>
          <cell r="I2144">
            <v>1500</v>
          </cell>
        </row>
        <row r="2145">
          <cell r="F2145" t="str">
            <v>18210102021011000110нов01.03и</v>
          </cell>
          <cell r="I2145">
            <v>2796.5</v>
          </cell>
        </row>
        <row r="2146">
          <cell r="F2146" t="str">
            <v>18210102021011000110окт01.03и</v>
          </cell>
          <cell r="I2146">
            <v>216.7</v>
          </cell>
        </row>
        <row r="2147">
          <cell r="F2147" t="str">
            <v>18210606023101000110окт01.03и</v>
          </cell>
          <cell r="I2147">
            <v>-2755.24</v>
          </cell>
        </row>
        <row r="2148">
          <cell r="F2148" t="str">
            <v>18210904050103000110окт01.03и</v>
          </cell>
          <cell r="I2148">
            <v>415.6</v>
          </cell>
        </row>
        <row r="2149">
          <cell r="F2149" t="str">
            <v>91310804020011000110окт01.03и</v>
          </cell>
          <cell r="I2149">
            <v>400</v>
          </cell>
        </row>
        <row r="2150">
          <cell r="F2150" t="str">
            <v>91311105035100000120окт01.03и</v>
          </cell>
          <cell r="I2150">
            <v>3636</v>
          </cell>
        </row>
        <row r="2151">
          <cell r="F2151" t="str">
            <v>91110804020011000110оси01.03и</v>
          </cell>
          <cell r="I2151">
            <v>100</v>
          </cell>
        </row>
        <row r="2152">
          <cell r="F2152" t="str">
            <v>06910807140011000110рай01.03и</v>
          </cell>
          <cell r="I2152">
            <v>1050</v>
          </cell>
        </row>
        <row r="2153">
          <cell r="F2153" t="str">
            <v>18210101012021000110рай01.03и</v>
          </cell>
          <cell r="I2153">
            <v>440277.52</v>
          </cell>
        </row>
        <row r="2154">
          <cell r="F2154" t="str">
            <v>18210102021011000110рай01.03и</v>
          </cell>
          <cell r="I2154">
            <v>377181.82</v>
          </cell>
        </row>
        <row r="2155">
          <cell r="F2155" t="str">
            <v>18210502000021000110рай01.03и</v>
          </cell>
          <cell r="I2155">
            <v>17045.650000000001</v>
          </cell>
        </row>
        <row r="2156">
          <cell r="F2156" t="str">
            <v>18210502000022000110рай01.03и</v>
          </cell>
          <cell r="I2156">
            <v>40.950000000000003</v>
          </cell>
        </row>
        <row r="2157">
          <cell r="F2157" t="str">
            <v>18210803010011000110рай01.03и</v>
          </cell>
          <cell r="I2157">
            <v>4473.71</v>
          </cell>
        </row>
        <row r="2158">
          <cell r="F2158" t="str">
            <v>18810807140011000110рай01.03и</v>
          </cell>
          <cell r="I2158">
            <v>2600</v>
          </cell>
        </row>
        <row r="2159">
          <cell r="F2159" t="str">
            <v>18810807140014000110рай01.03и</v>
          </cell>
          <cell r="I2159">
            <v>3300</v>
          </cell>
        </row>
        <row r="2160">
          <cell r="F2160" t="str">
            <v>18811630000010000140рай01.03и</v>
          </cell>
          <cell r="I2160">
            <v>12600</v>
          </cell>
        </row>
        <row r="2161">
          <cell r="F2161" t="str">
            <v>18811690050050000140рай01.03и</v>
          </cell>
          <cell r="I2161">
            <v>8800</v>
          </cell>
        </row>
        <row r="2162">
          <cell r="F2162" t="str">
            <v>19211690050050000140рай01.03и</v>
          </cell>
          <cell r="I2162">
            <v>3724.09</v>
          </cell>
        </row>
        <row r="2163">
          <cell r="F2163" t="str">
            <v>85411105035051000120рай01.03и</v>
          </cell>
          <cell r="I2163">
            <v>402.34</v>
          </cell>
        </row>
        <row r="2164">
          <cell r="F2164" t="str">
            <v>85411303050059901130рай01.03и</v>
          </cell>
          <cell r="I2164">
            <v>3024.66</v>
          </cell>
        </row>
        <row r="2165">
          <cell r="F2165" t="str">
            <v>86311105035051000120рай01.03и</v>
          </cell>
          <cell r="I2165">
            <v>2000</v>
          </cell>
        </row>
        <row r="2166">
          <cell r="F2166" t="str">
            <v>89011705050050000180рай01.03и</v>
          </cell>
          <cell r="I2166">
            <v>4522.49</v>
          </cell>
        </row>
        <row r="2167">
          <cell r="F2167" t="str">
            <v>90111406014100000430рай01.03и</v>
          </cell>
          <cell r="I2167">
            <v>204.1</v>
          </cell>
        </row>
        <row r="2168">
          <cell r="F2168" t="str">
            <v>90311105010100000120рай01.03и</v>
          </cell>
          <cell r="I2168">
            <v>3135</v>
          </cell>
        </row>
        <row r="2169">
          <cell r="F2169" t="str">
            <v>90411105010100000120рай01.03и</v>
          </cell>
          <cell r="I2169">
            <v>449.01</v>
          </cell>
        </row>
        <row r="2170">
          <cell r="F2170" t="str">
            <v>90411406014100000430рай01.03и</v>
          </cell>
          <cell r="I2170">
            <v>114386.71</v>
          </cell>
        </row>
        <row r="2171">
          <cell r="F2171" t="str">
            <v>90811105010100000120рай01.03и</v>
          </cell>
          <cell r="I2171">
            <v>3037.1</v>
          </cell>
        </row>
        <row r="2172">
          <cell r="F2172" t="str">
            <v>91411406014100000430рай01.03и</v>
          </cell>
          <cell r="I2172">
            <v>899.13</v>
          </cell>
        </row>
        <row r="2173">
          <cell r="F2173" t="str">
            <v>84811701050050000180рай01.03и</v>
          </cell>
          <cell r="I2173">
            <v>1000</v>
          </cell>
        </row>
        <row r="2174">
          <cell r="F2174" t="str">
            <v>18210102021011000110тае01.03и</v>
          </cell>
          <cell r="I2174">
            <v>2532.5</v>
          </cell>
        </row>
        <row r="2175">
          <cell r="F2175" t="str">
            <v>91410804020014000110тае01.03и</v>
          </cell>
          <cell r="I2175">
            <v>210</v>
          </cell>
        </row>
        <row r="2176">
          <cell r="F2176" t="str">
            <v>91411105035100000120тае01.03и</v>
          </cell>
          <cell r="I2176">
            <v>647.91999999999996</v>
          </cell>
        </row>
        <row r="2177">
          <cell r="F2177" t="str">
            <v>91411406014100000430тае01.03и</v>
          </cell>
          <cell r="I2177">
            <v>899.11</v>
          </cell>
        </row>
        <row r="2178">
          <cell r="F2178" t="str">
            <v>18210102021011000110чун01.03и</v>
          </cell>
          <cell r="I2178">
            <v>586.29999999999995</v>
          </cell>
        </row>
        <row r="2179">
          <cell r="F2179" t="str">
            <v>18210102021011000110анг02.03и</v>
          </cell>
          <cell r="I2179">
            <v>5363.8</v>
          </cell>
        </row>
        <row r="2180">
          <cell r="F2180" t="str">
            <v>90111105010100000120анг02.03и</v>
          </cell>
          <cell r="I2180">
            <v>81165.919999999998</v>
          </cell>
        </row>
        <row r="2181">
          <cell r="F2181" t="str">
            <v>18210102021011000110арт02.03и</v>
          </cell>
          <cell r="I2181">
            <v>9715.2900000000009</v>
          </cell>
        </row>
        <row r="2182">
          <cell r="F2182" t="str">
            <v>18210102021011000110бог02.03и</v>
          </cell>
          <cell r="I2182">
            <v>36566.25</v>
          </cell>
        </row>
        <row r="2183">
          <cell r="F2183" t="str">
            <v>18210102021012000110бог02.03и</v>
          </cell>
          <cell r="I2183">
            <v>7407.46</v>
          </cell>
        </row>
        <row r="2184">
          <cell r="F2184" t="str">
            <v>18210102021013000110бог02.03и</v>
          </cell>
          <cell r="I2184">
            <v>4000</v>
          </cell>
        </row>
        <row r="2185">
          <cell r="F2185" t="str">
            <v>18210102021014000110бог02.03и</v>
          </cell>
          <cell r="I2185">
            <v>-1000</v>
          </cell>
        </row>
        <row r="2186">
          <cell r="F2186" t="str">
            <v>18210102022011000110бог02.03и</v>
          </cell>
          <cell r="I2186">
            <v>672</v>
          </cell>
        </row>
        <row r="2187">
          <cell r="F2187" t="str">
            <v>18210102030012000110бог02.03и</v>
          </cell>
          <cell r="I2187">
            <v>36.11</v>
          </cell>
        </row>
        <row r="2188">
          <cell r="F2188" t="str">
            <v>18210601030102000110бог02.03и</v>
          </cell>
          <cell r="I2188">
            <v>29.15</v>
          </cell>
        </row>
        <row r="2189">
          <cell r="F2189" t="str">
            <v>18210606013101000110бог02.03и</v>
          </cell>
          <cell r="I2189">
            <v>25.29</v>
          </cell>
        </row>
        <row r="2190">
          <cell r="F2190" t="str">
            <v>18210606013102000110бог02.03и</v>
          </cell>
          <cell r="I2190">
            <v>0.36</v>
          </cell>
        </row>
        <row r="2191">
          <cell r="F2191" t="str">
            <v>18210606023101000110бог02.03и</v>
          </cell>
          <cell r="I2191">
            <v>6975</v>
          </cell>
        </row>
        <row r="2192">
          <cell r="F2192" t="str">
            <v>90411105010100000120бог02.03и</v>
          </cell>
          <cell r="I2192">
            <v>1294.3399999999999</v>
          </cell>
        </row>
        <row r="2193">
          <cell r="F2193" t="str">
            <v>90411105035101000120бог02.03и</v>
          </cell>
          <cell r="I2193">
            <v>4829.51</v>
          </cell>
        </row>
        <row r="2194">
          <cell r="F2194" t="str">
            <v>90411406014100000430бог02.03и</v>
          </cell>
          <cell r="I2194">
            <v>58585.3</v>
          </cell>
        </row>
        <row r="2195">
          <cell r="F2195" t="str">
            <v>90411701050100000180бог02.03и</v>
          </cell>
          <cell r="I2195">
            <v>-119419.77</v>
          </cell>
        </row>
        <row r="2196">
          <cell r="F2196" t="str">
            <v>18210102021011000110кра02.03и</v>
          </cell>
          <cell r="I2196">
            <v>977.8</v>
          </cell>
        </row>
        <row r="2197">
          <cell r="F2197" t="str">
            <v>18210601030102000110кра02.03и</v>
          </cell>
          <cell r="I2197">
            <v>6.19</v>
          </cell>
        </row>
        <row r="2198">
          <cell r="F2198" t="str">
            <v>90610804020011000110кра02.03и</v>
          </cell>
          <cell r="I2198">
            <v>1000</v>
          </cell>
        </row>
        <row r="2199">
          <cell r="F2199" t="str">
            <v>18210102021011000110ман02.03и</v>
          </cell>
          <cell r="I2199">
            <v>30</v>
          </cell>
        </row>
        <row r="2200">
          <cell r="F2200" t="str">
            <v>18210102021011000110нев02.03и</v>
          </cell>
          <cell r="I2200">
            <v>3118.2</v>
          </cell>
        </row>
        <row r="2201">
          <cell r="F2201" t="str">
            <v>90811105010100000120нев02.03и</v>
          </cell>
          <cell r="I2201">
            <v>3117.2</v>
          </cell>
        </row>
        <row r="2202">
          <cell r="F2202" t="str">
            <v>90811701050100000180нев02.03и</v>
          </cell>
          <cell r="I2202">
            <v>-6234.4</v>
          </cell>
        </row>
        <row r="2203">
          <cell r="F2203" t="str">
            <v>18210102021011000110окт02.03и</v>
          </cell>
          <cell r="I2203">
            <v>636</v>
          </cell>
        </row>
        <row r="2204">
          <cell r="F2204" t="str">
            <v>18210102021011000110оси02.03и</v>
          </cell>
          <cell r="I2204">
            <v>71.599999999999994</v>
          </cell>
        </row>
        <row r="2205">
          <cell r="F2205" t="str">
            <v>18210102021011000110пин02.03и</v>
          </cell>
          <cell r="I2205">
            <v>40.9</v>
          </cell>
        </row>
        <row r="2206">
          <cell r="F2206" t="str">
            <v>06910807140011000110рай02.03и</v>
          </cell>
          <cell r="I2206">
            <v>1050</v>
          </cell>
        </row>
        <row r="2207">
          <cell r="F2207" t="str">
            <v>07611625030010000140рай02.03и</v>
          </cell>
          <cell r="I2207">
            <v>1500</v>
          </cell>
        </row>
        <row r="2208">
          <cell r="F2208" t="str">
            <v>14111628000010000140рай02.03и</v>
          </cell>
          <cell r="I2208">
            <v>-10000</v>
          </cell>
        </row>
        <row r="2209">
          <cell r="F2209" t="str">
            <v>14111690050050000140рай02.03и</v>
          </cell>
          <cell r="I2209">
            <v>10000</v>
          </cell>
        </row>
        <row r="2210">
          <cell r="F2210" t="str">
            <v>18210101012022000110рай02.03и</v>
          </cell>
          <cell r="I2210">
            <v>400.05</v>
          </cell>
        </row>
        <row r="2211">
          <cell r="F2211" t="str">
            <v>18210102021011000110рай02.03и</v>
          </cell>
          <cell r="I2211">
            <v>188663.25</v>
          </cell>
        </row>
        <row r="2212">
          <cell r="F2212" t="str">
            <v>18210102021012000110рай02.03и</v>
          </cell>
          <cell r="I2212">
            <v>22222.400000000001</v>
          </cell>
        </row>
        <row r="2213">
          <cell r="F2213" t="str">
            <v>18210102021013000110рай02.03и</v>
          </cell>
          <cell r="I2213">
            <v>12000</v>
          </cell>
        </row>
        <row r="2214">
          <cell r="F2214" t="str">
            <v>18210102021014000110рай02.03и</v>
          </cell>
          <cell r="I2214">
            <v>-3000</v>
          </cell>
        </row>
        <row r="2215">
          <cell r="F2215" t="str">
            <v>18210102022011000110рай02.03и</v>
          </cell>
          <cell r="I2215">
            <v>2016</v>
          </cell>
        </row>
        <row r="2216">
          <cell r="F2216" t="str">
            <v>18210102030012000110рай02.03и</v>
          </cell>
          <cell r="I2216">
            <v>108.35</v>
          </cell>
        </row>
        <row r="2217">
          <cell r="F2217" t="str">
            <v>18210502000021000110рай02.03и</v>
          </cell>
          <cell r="I2217">
            <v>27629.88</v>
          </cell>
        </row>
        <row r="2218">
          <cell r="F2218" t="str">
            <v>18210502000022000110рай02.03и</v>
          </cell>
          <cell r="I2218">
            <v>268.2</v>
          </cell>
        </row>
        <row r="2219">
          <cell r="F2219" t="str">
            <v>18210606013051000110рай02.03и</v>
          </cell>
          <cell r="I2219">
            <v>17.03</v>
          </cell>
        </row>
        <row r="2220">
          <cell r="F2220" t="str">
            <v>18210803010011000110рай02.03и</v>
          </cell>
          <cell r="I2220">
            <v>1498.31</v>
          </cell>
        </row>
        <row r="2221">
          <cell r="F2221" t="str">
            <v>18211603030010000140рай02.03и</v>
          </cell>
          <cell r="I2221">
            <v>150</v>
          </cell>
        </row>
        <row r="2222">
          <cell r="F2222" t="str">
            <v>18810807140011000110рай02.03и</v>
          </cell>
          <cell r="I2222">
            <v>300</v>
          </cell>
        </row>
        <row r="2223">
          <cell r="F2223" t="str">
            <v>18811630000010000140рай02.03и</v>
          </cell>
          <cell r="I2223">
            <v>2600</v>
          </cell>
        </row>
        <row r="2224">
          <cell r="F2224" t="str">
            <v>18811690050050000140рай02.03и</v>
          </cell>
          <cell r="I2224">
            <v>4100</v>
          </cell>
        </row>
        <row r="2225">
          <cell r="F2225" t="str">
            <v>84811705050059937180рай02.03и</v>
          </cell>
          <cell r="I2225">
            <v>135.5</v>
          </cell>
        </row>
        <row r="2226">
          <cell r="F2226" t="str">
            <v>85411303050059901130рай02.03и</v>
          </cell>
          <cell r="I2226">
            <v>680</v>
          </cell>
        </row>
        <row r="2227">
          <cell r="F2227" t="str">
            <v>87511303050059902130рай02.03и</v>
          </cell>
          <cell r="I2227">
            <v>177869.57</v>
          </cell>
        </row>
        <row r="2228">
          <cell r="F2228" t="str">
            <v>89011705050050000180рай02.03и</v>
          </cell>
          <cell r="I2228">
            <v>4974</v>
          </cell>
        </row>
        <row r="2229">
          <cell r="F2229" t="str">
            <v>90111105010100000120рай02.03и</v>
          </cell>
          <cell r="I2229">
            <v>81165.899999999994</v>
          </cell>
        </row>
        <row r="2230">
          <cell r="F2230" t="str">
            <v>90411105010100000120рай02.03и</v>
          </cell>
          <cell r="I2230">
            <v>1294.3499999999999</v>
          </cell>
        </row>
        <row r="2231">
          <cell r="F2231" t="str">
            <v>90411406014100000430рай02.03и</v>
          </cell>
          <cell r="I2231">
            <v>58585.31</v>
          </cell>
        </row>
        <row r="2232">
          <cell r="F2232" t="str">
            <v>90811105010100000120рай02.03и</v>
          </cell>
          <cell r="I2232">
            <v>3117.2</v>
          </cell>
        </row>
        <row r="2233">
          <cell r="F2233" t="str">
            <v>91811105010100000120рай02.03и</v>
          </cell>
          <cell r="I2233">
            <v>7.5</v>
          </cell>
        </row>
        <row r="2234">
          <cell r="F2234" t="str">
            <v>18210102021011000110тае02.03и</v>
          </cell>
          <cell r="I2234">
            <v>6037.6</v>
          </cell>
        </row>
        <row r="2235">
          <cell r="F2235" t="str">
            <v>91410804020014000110тае02.03и</v>
          </cell>
          <cell r="I2235">
            <v>400</v>
          </cell>
        </row>
        <row r="2236">
          <cell r="F2236" t="str">
            <v>91411105035100000120тае02.03и</v>
          </cell>
          <cell r="I2236">
            <v>4827.45</v>
          </cell>
        </row>
        <row r="2237">
          <cell r="F2237" t="str">
            <v>18210102021011000110чун02.03и</v>
          </cell>
          <cell r="I2237">
            <v>321.8</v>
          </cell>
        </row>
        <row r="2238">
          <cell r="F2238" t="str">
            <v>18210102021011000110шив02.03и</v>
          </cell>
          <cell r="I2238">
            <v>8.5</v>
          </cell>
        </row>
        <row r="2239">
          <cell r="F2239" t="str">
            <v>91811105010100000120шив02.03и</v>
          </cell>
          <cell r="I2239">
            <v>7.5</v>
          </cell>
        </row>
        <row r="2240">
          <cell r="F2240" t="str">
            <v>91811701050100000180шив02.03и</v>
          </cell>
          <cell r="I2240">
            <v>-15</v>
          </cell>
        </row>
        <row r="2241">
          <cell r="F2241" t="str">
            <v>18210102021011000110анг03.03и</v>
          </cell>
          <cell r="I2241">
            <v>1393.6</v>
          </cell>
        </row>
        <row r="2242">
          <cell r="F2242" t="str">
            <v>18210601030102000110анг03.03и</v>
          </cell>
          <cell r="I2242">
            <v>-190</v>
          </cell>
        </row>
        <row r="2243">
          <cell r="F2243" t="str">
            <v>18210606023101000110анг03.03и</v>
          </cell>
          <cell r="I2243">
            <v>11292</v>
          </cell>
        </row>
        <row r="2244">
          <cell r="F2244" t="str">
            <v>18210102021011000110бог03.03и</v>
          </cell>
          <cell r="I2244">
            <v>26162.799999999999</v>
          </cell>
        </row>
        <row r="2245">
          <cell r="F2245" t="str">
            <v>18210102021013000110бог03.03и</v>
          </cell>
          <cell r="I2245">
            <v>109.26</v>
          </cell>
        </row>
        <row r="2246">
          <cell r="F2246" t="str">
            <v>18210102021014000110бог03.03и</v>
          </cell>
          <cell r="I2246">
            <v>-10000</v>
          </cell>
        </row>
        <row r="2247">
          <cell r="F2247" t="str">
            <v>18210601030101000110бог03.03и</v>
          </cell>
          <cell r="I2247">
            <v>827.38</v>
          </cell>
        </row>
        <row r="2248">
          <cell r="F2248" t="str">
            <v>18210601030102000110бог03.03и</v>
          </cell>
          <cell r="I2248">
            <v>115.85</v>
          </cell>
        </row>
        <row r="2249">
          <cell r="F2249" t="str">
            <v>18210606023101000110бог03.03и</v>
          </cell>
          <cell r="I2249">
            <v>3963</v>
          </cell>
        </row>
        <row r="2250">
          <cell r="F2250" t="str">
            <v>18210606023102000110бог03.03и</v>
          </cell>
          <cell r="I2250">
            <v>150.93</v>
          </cell>
        </row>
        <row r="2251">
          <cell r="F2251" t="str">
            <v>90411105010100000120бог03.03и</v>
          </cell>
          <cell r="I2251">
            <v>3445.98</v>
          </cell>
        </row>
        <row r="2252">
          <cell r="F2252" t="str">
            <v>90411105035101000120бог03.03и</v>
          </cell>
          <cell r="I2252">
            <v>487.94</v>
          </cell>
        </row>
        <row r="2253">
          <cell r="F2253" t="str">
            <v>90411406014100000430бог03.03и</v>
          </cell>
          <cell r="I2253">
            <v>26146.22</v>
          </cell>
        </row>
        <row r="2254">
          <cell r="F2254" t="str">
            <v>90411701050100000180бог03.03и</v>
          </cell>
          <cell r="I2254">
            <v>-52603.16</v>
          </cell>
        </row>
        <row r="2255">
          <cell r="F2255" t="str">
            <v>90411705050100000180бог03.03и</v>
          </cell>
          <cell r="I2255">
            <v>1194.8</v>
          </cell>
        </row>
        <row r="2256">
          <cell r="F2256" t="str">
            <v>18210102021011000110кра03.03и</v>
          </cell>
          <cell r="I2256">
            <v>1574.5</v>
          </cell>
        </row>
        <row r="2257">
          <cell r="F2257" t="str">
            <v>18210102022011000110кра03.03и</v>
          </cell>
          <cell r="I2257">
            <v>81.3</v>
          </cell>
        </row>
        <row r="2258">
          <cell r="F2258" t="str">
            <v>18210606023102000110кра03.03и</v>
          </cell>
          <cell r="I2258">
            <v>297.32</v>
          </cell>
        </row>
        <row r="2259">
          <cell r="F2259" t="str">
            <v>18210102021011000110ман03.03и</v>
          </cell>
          <cell r="I2259">
            <v>2895.6</v>
          </cell>
        </row>
        <row r="2260">
          <cell r="F2260" t="str">
            <v>18210606023101000110ман03.03и</v>
          </cell>
          <cell r="I2260">
            <v>2</v>
          </cell>
        </row>
        <row r="2261">
          <cell r="F2261" t="str">
            <v>18210606023102000110ман03.03и</v>
          </cell>
          <cell r="I2261">
            <v>52.29</v>
          </cell>
        </row>
        <row r="2262">
          <cell r="F2262" t="str">
            <v>18210102021011000110нев03.03и</v>
          </cell>
          <cell r="I2262">
            <v>4695.5</v>
          </cell>
        </row>
        <row r="2263">
          <cell r="F2263" t="str">
            <v>90811105010100000120нев03.03и</v>
          </cell>
          <cell r="I2263">
            <v>4927.3599999999997</v>
          </cell>
        </row>
        <row r="2264">
          <cell r="F2264" t="str">
            <v>90811701050100000180нев03.03и</v>
          </cell>
          <cell r="I2264">
            <v>-9621.86</v>
          </cell>
        </row>
        <row r="2265">
          <cell r="F2265" t="str">
            <v>18210102021011000110нов03.03и</v>
          </cell>
          <cell r="I2265">
            <v>893.4</v>
          </cell>
        </row>
        <row r="2266">
          <cell r="F2266" t="str">
            <v>18210102021011000110окт03.03и</v>
          </cell>
          <cell r="I2266">
            <v>3107.6</v>
          </cell>
        </row>
        <row r="2267">
          <cell r="F2267" t="str">
            <v>18210601030101000110окт03.03и</v>
          </cell>
          <cell r="I2267">
            <v>119.93</v>
          </cell>
        </row>
        <row r="2268">
          <cell r="F2268" t="str">
            <v>18210601030102000110окт03.03и</v>
          </cell>
          <cell r="I2268">
            <v>3.4</v>
          </cell>
        </row>
        <row r="2269">
          <cell r="F2269" t="str">
            <v>91310804020011000110окт03.03и</v>
          </cell>
          <cell r="I2269">
            <v>600</v>
          </cell>
        </row>
        <row r="2270">
          <cell r="F2270" t="str">
            <v>91311105035100000120окт03.03и</v>
          </cell>
          <cell r="I2270">
            <v>13409.67</v>
          </cell>
        </row>
        <row r="2271">
          <cell r="F2271" t="str">
            <v>18210102021011000110оси03.03и</v>
          </cell>
          <cell r="I2271">
            <v>906.8</v>
          </cell>
        </row>
        <row r="2272">
          <cell r="F2272" t="str">
            <v>18210102021011000110пин03.03и</v>
          </cell>
          <cell r="I2272">
            <v>4379.5</v>
          </cell>
        </row>
        <row r="2273">
          <cell r="F2273" t="str">
            <v>18210606023102000110пин03.03и</v>
          </cell>
          <cell r="I2273">
            <v>-52.07</v>
          </cell>
        </row>
        <row r="2274">
          <cell r="F2274" t="str">
            <v>06910807140011000110рай03.03и</v>
          </cell>
          <cell r="I2274">
            <v>1500</v>
          </cell>
        </row>
        <row r="2275">
          <cell r="F2275" t="str">
            <v>07611625030010000140рай03.03и</v>
          </cell>
          <cell r="I2275">
            <v>11234.09</v>
          </cell>
        </row>
        <row r="2276">
          <cell r="F2276" t="str">
            <v>18210101012021000110рай03.03и</v>
          </cell>
          <cell r="I2276">
            <v>138478.20000000001</v>
          </cell>
        </row>
        <row r="2277">
          <cell r="F2277" t="str">
            <v>18210101012022000110рай03.03и</v>
          </cell>
          <cell r="I2277">
            <v>19018.43</v>
          </cell>
        </row>
        <row r="2278">
          <cell r="F2278" t="str">
            <v>18210102021011000110рай03.03и</v>
          </cell>
          <cell r="I2278">
            <v>158611.29999999999</v>
          </cell>
        </row>
        <row r="2279">
          <cell r="F2279" t="str">
            <v>18210102021013000110рай03.03и</v>
          </cell>
          <cell r="I2279">
            <v>327.78</v>
          </cell>
        </row>
        <row r="2280">
          <cell r="F2280" t="str">
            <v>18210102021014000110рай03.03и</v>
          </cell>
          <cell r="I2280">
            <v>-33943.199999999997</v>
          </cell>
        </row>
        <row r="2281">
          <cell r="F2281" t="str">
            <v>18210102022011000110рай03.03и</v>
          </cell>
          <cell r="I2281">
            <v>243.9</v>
          </cell>
        </row>
        <row r="2282">
          <cell r="F2282" t="str">
            <v>18210102030011000110рай03.03и</v>
          </cell>
          <cell r="I2282">
            <v>37170</v>
          </cell>
        </row>
        <row r="2283">
          <cell r="F2283" t="str">
            <v>18210502000021000110рай03.03и</v>
          </cell>
          <cell r="I2283">
            <v>6188.41</v>
          </cell>
        </row>
        <row r="2284">
          <cell r="F2284" t="str">
            <v>18210502000022000110рай03.03и</v>
          </cell>
          <cell r="I2284">
            <v>14.36</v>
          </cell>
        </row>
        <row r="2285">
          <cell r="F2285" t="str">
            <v>18210606023051000110рай03.03и</v>
          </cell>
          <cell r="I2285">
            <v>170</v>
          </cell>
        </row>
        <row r="2286">
          <cell r="F2286" t="str">
            <v>18210606023052000110рай03.03и</v>
          </cell>
          <cell r="I2286">
            <v>17.89</v>
          </cell>
        </row>
        <row r="2287">
          <cell r="F2287" t="str">
            <v>18210803010011000110рай03.03и</v>
          </cell>
          <cell r="I2287">
            <v>7460.13</v>
          </cell>
        </row>
        <row r="2288">
          <cell r="F2288" t="str">
            <v>18210803010014000110рай03.03и</v>
          </cell>
          <cell r="I2288">
            <v>200</v>
          </cell>
        </row>
        <row r="2289">
          <cell r="F2289" t="str">
            <v>18810807140011000110рай03.03и</v>
          </cell>
          <cell r="I2289">
            <v>4200</v>
          </cell>
        </row>
        <row r="2290">
          <cell r="F2290" t="str">
            <v>18811630000010000140рай03.03и</v>
          </cell>
          <cell r="I2290">
            <v>1900</v>
          </cell>
        </row>
        <row r="2291">
          <cell r="F2291" t="str">
            <v>18811690050050000140рай03.03и</v>
          </cell>
          <cell r="I2291">
            <v>9200</v>
          </cell>
        </row>
        <row r="2292">
          <cell r="F2292" t="str">
            <v>49811201000010000120рай03.03и</v>
          </cell>
          <cell r="I2292">
            <v>13013.64</v>
          </cell>
        </row>
        <row r="2293">
          <cell r="F2293" t="str">
            <v>80611690050050000140рай03.03и</v>
          </cell>
          <cell r="I2293">
            <v>300</v>
          </cell>
        </row>
        <row r="2294">
          <cell r="F2294" t="str">
            <v>85411303050059901130рай03.03и</v>
          </cell>
          <cell r="I2294">
            <v>127676.13</v>
          </cell>
        </row>
        <row r="2295">
          <cell r="F2295" t="str">
            <v>88811303050050000130рай03.03и</v>
          </cell>
          <cell r="I2295">
            <v>300</v>
          </cell>
        </row>
        <row r="2296">
          <cell r="F2296" t="str">
            <v>89020201001050101151рай03.03и</v>
          </cell>
          <cell r="I2296">
            <v>37431700</v>
          </cell>
        </row>
        <row r="2297">
          <cell r="F2297" t="str">
            <v>89020203024051201151рай03.03и</v>
          </cell>
          <cell r="I2297">
            <v>1201710</v>
          </cell>
        </row>
        <row r="2298">
          <cell r="F2298" t="str">
            <v>89020203024054401151рай03.03и</v>
          </cell>
          <cell r="I2298">
            <v>1188680</v>
          </cell>
        </row>
        <row r="2299">
          <cell r="F2299" t="str">
            <v>90411105010100000120рай03.03и</v>
          </cell>
          <cell r="I2299">
            <v>3445.97</v>
          </cell>
        </row>
        <row r="2300">
          <cell r="F2300" t="str">
            <v>90411406014100000430рай03.03и</v>
          </cell>
          <cell r="I2300">
            <v>26146.22</v>
          </cell>
        </row>
        <row r="2301">
          <cell r="F2301" t="str">
            <v>90811105010100000120рай03.03и</v>
          </cell>
          <cell r="I2301">
            <v>4927.3500000000004</v>
          </cell>
        </row>
        <row r="2302">
          <cell r="F2302" t="str">
            <v>91811105010100000120рай03.03и</v>
          </cell>
          <cell r="I2302">
            <v>100.6</v>
          </cell>
        </row>
        <row r="2303">
          <cell r="F2303" t="str">
            <v>18210102021011000110тае03.03и</v>
          </cell>
          <cell r="I2303">
            <v>5030.1000000000004</v>
          </cell>
        </row>
        <row r="2304">
          <cell r="F2304" t="str">
            <v>18210102021014000110тае03.03и</v>
          </cell>
          <cell r="I2304">
            <v>-1314.4</v>
          </cell>
        </row>
        <row r="2305">
          <cell r="F2305" t="str">
            <v>18210102030011000110тае03.03и</v>
          </cell>
          <cell r="I2305">
            <v>12390</v>
          </cell>
        </row>
        <row r="2306">
          <cell r="F2306" t="str">
            <v>18210606023102000110тае03.03и</v>
          </cell>
          <cell r="I2306">
            <v>8369.6200000000008</v>
          </cell>
        </row>
        <row r="2307">
          <cell r="F2307" t="str">
            <v>91410804020014000110тае03.03и</v>
          </cell>
          <cell r="I2307">
            <v>700</v>
          </cell>
        </row>
        <row r="2308">
          <cell r="F2308" t="str">
            <v>91411105035100000120тае03.03и</v>
          </cell>
          <cell r="I2308">
            <v>942.24</v>
          </cell>
        </row>
        <row r="2309">
          <cell r="F2309" t="str">
            <v>18210601030101000110так03.03и</v>
          </cell>
          <cell r="I2309">
            <v>237.54</v>
          </cell>
        </row>
        <row r="2310">
          <cell r="F2310" t="str">
            <v>18210601030102000110так03.03и</v>
          </cell>
          <cell r="I2310">
            <v>3.16</v>
          </cell>
        </row>
        <row r="2311">
          <cell r="F2311" t="str">
            <v>18210102021011000110хре03.03и</v>
          </cell>
          <cell r="I2311">
            <v>902.1</v>
          </cell>
        </row>
        <row r="2312">
          <cell r="F2312" t="str">
            <v>18210102021011000110шив03.03и</v>
          </cell>
          <cell r="I2312">
            <v>8.4</v>
          </cell>
        </row>
        <row r="2313">
          <cell r="F2313" t="str">
            <v>18210606023102000110шив03.03и</v>
          </cell>
          <cell r="I2313">
            <v>93.2</v>
          </cell>
        </row>
        <row r="2314">
          <cell r="F2314" t="str">
            <v>91811105010100000120шив03.03и</v>
          </cell>
          <cell r="I2314">
            <v>100.6</v>
          </cell>
        </row>
        <row r="2315">
          <cell r="F2315" t="str">
            <v>91811701050100000180шив03.03и</v>
          </cell>
          <cell r="I2315">
            <v>-201.2</v>
          </cell>
        </row>
        <row r="2316">
          <cell r="F2316" t="str">
            <v>18210102021011000110анг04.03и</v>
          </cell>
          <cell r="I2316">
            <v>97844.3</v>
          </cell>
        </row>
        <row r="2317">
          <cell r="F2317" t="str">
            <v>18210102021011000110арт04.03и</v>
          </cell>
          <cell r="I2317">
            <v>169.7</v>
          </cell>
        </row>
        <row r="2318">
          <cell r="F2318" t="str">
            <v>90311701050100000180бел04.03и</v>
          </cell>
          <cell r="I2318">
            <v>266.8</v>
          </cell>
        </row>
        <row r="2319">
          <cell r="F2319" t="str">
            <v>18210102021011000110бел04.03и</v>
          </cell>
          <cell r="I2319">
            <v>158.72999999999999</v>
          </cell>
        </row>
        <row r="2320">
          <cell r="F2320" t="str">
            <v>90420805000100000180бог04.03и</v>
          </cell>
          <cell r="I2320">
            <v>-292.5</v>
          </cell>
        </row>
        <row r="2321">
          <cell r="F2321" t="str">
            <v>18210102021011000110бог04.03и</v>
          </cell>
          <cell r="I2321">
            <v>45176.800000000003</v>
          </cell>
        </row>
        <row r="2322">
          <cell r="F2322" t="str">
            <v>18210102021012000110бог04.03и</v>
          </cell>
          <cell r="I2322">
            <v>0.39</v>
          </cell>
        </row>
        <row r="2323">
          <cell r="F2323" t="str">
            <v>18210601030102000110бог04.03и</v>
          </cell>
          <cell r="I2323">
            <v>0.54</v>
          </cell>
        </row>
        <row r="2324">
          <cell r="F2324" t="str">
            <v>18210606023101000110бог04.03и</v>
          </cell>
          <cell r="I2324">
            <v>-5312</v>
          </cell>
        </row>
        <row r="2325">
          <cell r="F2325" t="str">
            <v>18210606023104000110бог04.03и</v>
          </cell>
          <cell r="I2325">
            <v>-5438</v>
          </cell>
        </row>
        <row r="2326">
          <cell r="F2326" t="str">
            <v>90411105010100000120бог04.03и</v>
          </cell>
          <cell r="I2326">
            <v>87.5</v>
          </cell>
        </row>
        <row r="2327">
          <cell r="F2327" t="str">
            <v>90411105035101000120бог04.03и</v>
          </cell>
          <cell r="I2327">
            <v>2400.96</v>
          </cell>
        </row>
        <row r="2328">
          <cell r="F2328" t="str">
            <v>90420805000100000180бог04.03и</v>
          </cell>
          <cell r="I2328">
            <v>292.5</v>
          </cell>
        </row>
        <row r="2329">
          <cell r="F2329" t="str">
            <v>18210102021011000110гов04.03и</v>
          </cell>
          <cell r="I2329">
            <v>-228.1</v>
          </cell>
        </row>
        <row r="2330">
          <cell r="F2330" t="str">
            <v>18210601030101000110гов04.03и</v>
          </cell>
          <cell r="I2330">
            <v>614.25</v>
          </cell>
        </row>
        <row r="2331">
          <cell r="F2331" t="str">
            <v>18210601030102000110гов04.03и</v>
          </cell>
          <cell r="I2331">
            <v>1.47</v>
          </cell>
        </row>
        <row r="2332">
          <cell r="F2332" t="str">
            <v>18210102021011000110кра04.03и</v>
          </cell>
          <cell r="I2332">
            <v>-158.72999999999999</v>
          </cell>
        </row>
        <row r="2333">
          <cell r="F2333" t="str">
            <v>18210601030101000110кра04.03и</v>
          </cell>
          <cell r="I2333">
            <v>42.73</v>
          </cell>
        </row>
        <row r="2334">
          <cell r="F2334" t="str">
            <v>18210601030102000110кра04.03и</v>
          </cell>
          <cell r="I2334">
            <v>17</v>
          </cell>
        </row>
        <row r="2335">
          <cell r="F2335" t="str">
            <v>90610804020011000110кра04.03и</v>
          </cell>
          <cell r="I2335">
            <v>100</v>
          </cell>
        </row>
        <row r="2336">
          <cell r="F2336" t="str">
            <v>18210102021011000110ман04.03и</v>
          </cell>
          <cell r="I2336">
            <v>1510.6</v>
          </cell>
        </row>
        <row r="2337">
          <cell r="F2337" t="str">
            <v>18210601030101000110ман04.03и</v>
          </cell>
          <cell r="I2337">
            <v>292</v>
          </cell>
        </row>
        <row r="2338">
          <cell r="F2338" t="str">
            <v>90710804020011000110ман04.03и</v>
          </cell>
          <cell r="I2338">
            <v>500</v>
          </cell>
        </row>
        <row r="2339">
          <cell r="F2339" t="str">
            <v>90711105035100000120ман04.03и</v>
          </cell>
          <cell r="I2339">
            <v>4339.09</v>
          </cell>
        </row>
        <row r="2340">
          <cell r="F2340" t="str">
            <v>90820805000100000180нев04.03и</v>
          </cell>
          <cell r="I2340">
            <v>-4370.3999999999996</v>
          </cell>
        </row>
        <row r="2341">
          <cell r="F2341" t="str">
            <v>18210102021011000110нев04.03и</v>
          </cell>
          <cell r="I2341">
            <v>-4369.3999999999996</v>
          </cell>
        </row>
        <row r="2342">
          <cell r="F2342" t="str">
            <v>90820805000100000180нев04.03и</v>
          </cell>
          <cell r="I2342">
            <v>4370.3999999999996</v>
          </cell>
        </row>
        <row r="2343">
          <cell r="F2343" t="str">
            <v>18210102021011000110ниж04.03и</v>
          </cell>
          <cell r="I2343">
            <v>140.4</v>
          </cell>
        </row>
        <row r="2344">
          <cell r="F2344" t="str">
            <v>90911105035100000120ниж04.03и</v>
          </cell>
          <cell r="I2344">
            <v>3703</v>
          </cell>
        </row>
        <row r="2345">
          <cell r="F2345" t="str">
            <v>90911303050109901130ниж04.03и</v>
          </cell>
          <cell r="I2345">
            <v>2357.1</v>
          </cell>
        </row>
        <row r="2346">
          <cell r="F2346" t="str">
            <v>18210102021011000110нов04.03и</v>
          </cell>
          <cell r="I2346">
            <v>58.5</v>
          </cell>
        </row>
        <row r="2347">
          <cell r="F2347" t="str">
            <v>18210102021011000110окт04.03и</v>
          </cell>
          <cell r="I2347">
            <v>245.7</v>
          </cell>
        </row>
        <row r="2348">
          <cell r="F2348" t="str">
            <v>18210102021011000110пин04.03и</v>
          </cell>
          <cell r="I2348">
            <v>3362.2</v>
          </cell>
        </row>
        <row r="2349">
          <cell r="F2349" t="str">
            <v>18210601030101000110пин04.03и</v>
          </cell>
          <cell r="I2349">
            <v>264.86</v>
          </cell>
        </row>
        <row r="2350">
          <cell r="F2350" t="str">
            <v>18210601030102000110пин04.03и</v>
          </cell>
          <cell r="I2350">
            <v>0.85</v>
          </cell>
        </row>
        <row r="2351">
          <cell r="F2351" t="str">
            <v>91211701050100000180пин04.03и</v>
          </cell>
          <cell r="I2351">
            <v>200</v>
          </cell>
        </row>
        <row r="2352">
          <cell r="F2352" t="str">
            <v>18210102021011000110тае04.03и</v>
          </cell>
          <cell r="I2352">
            <v>7914.6</v>
          </cell>
        </row>
        <row r="2353">
          <cell r="F2353" t="str">
            <v>18210102022011000110тае04.03и</v>
          </cell>
          <cell r="I2353">
            <v>10.3</v>
          </cell>
        </row>
        <row r="2354">
          <cell r="F2354" t="str">
            <v>18210102022012000110тае04.03и</v>
          </cell>
          <cell r="I2354">
            <v>0.1</v>
          </cell>
        </row>
        <row r="2355">
          <cell r="F2355" t="str">
            <v>18210606023101000110тае04.03и</v>
          </cell>
          <cell r="I2355">
            <v>1611</v>
          </cell>
        </row>
        <row r="2356">
          <cell r="F2356" t="str">
            <v>91410804020014000110тае04.03и</v>
          </cell>
          <cell r="I2356">
            <v>610</v>
          </cell>
        </row>
        <row r="2357">
          <cell r="F2357" t="str">
            <v>91411105035100000120тае04.03и</v>
          </cell>
          <cell r="I2357">
            <v>831.18</v>
          </cell>
        </row>
        <row r="2358">
          <cell r="F2358" t="str">
            <v>18210102021011000110так04.03и</v>
          </cell>
          <cell r="I2358">
            <v>1</v>
          </cell>
        </row>
        <row r="2359">
          <cell r="F2359" t="str">
            <v>18210102021011000110чун04.03и</v>
          </cell>
          <cell r="I2359">
            <v>2334.4</v>
          </cell>
        </row>
        <row r="2360">
          <cell r="F2360" t="str">
            <v>18210606023102000110чун04.03и</v>
          </cell>
          <cell r="I2360">
            <v>1493.53</v>
          </cell>
        </row>
        <row r="2361">
          <cell r="F2361" t="str">
            <v>91710804020011000110чун04.03и</v>
          </cell>
          <cell r="I2361">
            <v>100</v>
          </cell>
        </row>
        <row r="2362">
          <cell r="F2362" t="str">
            <v>18210102021011000110шив04.03и</v>
          </cell>
          <cell r="I2362">
            <v>163.80000000000001</v>
          </cell>
        </row>
        <row r="2363">
          <cell r="F2363" t="str">
            <v>18210601030101000110шив04.03и</v>
          </cell>
          <cell r="I2363">
            <v>68.36</v>
          </cell>
        </row>
        <row r="2364">
          <cell r="F2364" t="str">
            <v>89011701050050000180рай04.03и</v>
          </cell>
          <cell r="I2364">
            <v>34525</v>
          </cell>
        </row>
        <row r="2365">
          <cell r="F2365" t="str">
            <v>89011701050050000180рай04.03и</v>
          </cell>
          <cell r="I2365">
            <v>26800</v>
          </cell>
        </row>
        <row r="2366">
          <cell r="F2366" t="str">
            <v>89011701050050000180рай04.03и</v>
          </cell>
          <cell r="I2366">
            <v>880257.92</v>
          </cell>
        </row>
        <row r="2367">
          <cell r="F2367" t="str">
            <v>06910807140011000110рай04.03и</v>
          </cell>
          <cell r="I2367">
            <v>13000</v>
          </cell>
        </row>
        <row r="2368">
          <cell r="F2368" t="str">
            <v>07611625030010000140рай04.03и</v>
          </cell>
          <cell r="I2368">
            <v>1000</v>
          </cell>
        </row>
        <row r="2369">
          <cell r="F2369" t="str">
            <v>18210101012021000110рай04.03и</v>
          </cell>
          <cell r="I2369">
            <v>64217.4</v>
          </cell>
        </row>
        <row r="2370">
          <cell r="F2370" t="str">
            <v>18210102021011000110рай04.03и</v>
          </cell>
          <cell r="I2370">
            <v>71830.3</v>
          </cell>
        </row>
        <row r="2371">
          <cell r="F2371" t="str">
            <v>18210102021012000110рай04.03и</v>
          </cell>
          <cell r="I2371">
            <v>1.17</v>
          </cell>
        </row>
        <row r="2372">
          <cell r="F2372" t="str">
            <v>18210102022011000110рай04.03и</v>
          </cell>
          <cell r="I2372">
            <v>30.9</v>
          </cell>
        </row>
        <row r="2373">
          <cell r="F2373" t="str">
            <v>18210102022012000110рай04.03и</v>
          </cell>
          <cell r="I2373">
            <v>0.3</v>
          </cell>
        </row>
        <row r="2374">
          <cell r="F2374" t="str">
            <v>18210502000021000110рай04.03и</v>
          </cell>
          <cell r="I2374">
            <v>26370.799999999999</v>
          </cell>
        </row>
        <row r="2375">
          <cell r="F2375" t="str">
            <v>18210502000022000110рай04.03и</v>
          </cell>
          <cell r="I2375">
            <v>23.28</v>
          </cell>
        </row>
        <row r="2376">
          <cell r="F2376" t="str">
            <v>18210502000023000110рай04.03и</v>
          </cell>
          <cell r="I2376">
            <v>90.01</v>
          </cell>
        </row>
        <row r="2377">
          <cell r="F2377" t="str">
            <v>18210606013052000110рай04.03и</v>
          </cell>
          <cell r="I2377">
            <v>0.35</v>
          </cell>
        </row>
        <row r="2378">
          <cell r="F2378" t="str">
            <v>18210803010011000110рай04.03и</v>
          </cell>
          <cell r="I2378">
            <v>2640.45</v>
          </cell>
        </row>
        <row r="2379">
          <cell r="F2379" t="str">
            <v>18210803010014000110рай04.03и</v>
          </cell>
          <cell r="I2379">
            <v>1000</v>
          </cell>
        </row>
        <row r="2380">
          <cell r="F2380" t="str">
            <v>18810807140011000110рай04.03и</v>
          </cell>
          <cell r="I2380">
            <v>600</v>
          </cell>
        </row>
        <row r="2381">
          <cell r="F2381" t="str">
            <v>18811630000010000140рай04.03и</v>
          </cell>
          <cell r="I2381">
            <v>5600</v>
          </cell>
        </row>
        <row r="2382">
          <cell r="F2382" t="str">
            <v>18811690050050000140рай04.03и</v>
          </cell>
          <cell r="I2382">
            <v>11100</v>
          </cell>
        </row>
        <row r="2383">
          <cell r="F2383" t="str">
            <v>32111625060010000140рай04.03и</v>
          </cell>
          <cell r="I2383">
            <v>1000</v>
          </cell>
        </row>
        <row r="2384">
          <cell r="F2384" t="str">
            <v>80611690050050000140рай04.03и</v>
          </cell>
          <cell r="I2384">
            <v>500</v>
          </cell>
        </row>
        <row r="2385">
          <cell r="F2385" t="str">
            <v>85411303050059901130рай04.03и</v>
          </cell>
          <cell r="I2385">
            <v>1360</v>
          </cell>
        </row>
        <row r="2386">
          <cell r="F2386" t="str">
            <v>86311105010050000120рай04.03и</v>
          </cell>
          <cell r="I2386">
            <v>26372.84</v>
          </cell>
        </row>
        <row r="2387">
          <cell r="F2387" t="str">
            <v>86311105035051000120рай04.03и</v>
          </cell>
          <cell r="I2387">
            <v>4629.0200000000004</v>
          </cell>
        </row>
        <row r="2388">
          <cell r="F2388" t="str">
            <v>89020203015050000151рай04.03и</v>
          </cell>
          <cell r="I2388">
            <v>272142</v>
          </cell>
        </row>
        <row r="2389">
          <cell r="F2389" t="str">
            <v>89020203024052601151рай04.03и</v>
          </cell>
          <cell r="I2389">
            <v>15700</v>
          </cell>
        </row>
        <row r="2390">
          <cell r="F2390" t="str">
            <v>89020203024053401151рай04.03и</v>
          </cell>
          <cell r="I2390">
            <v>110000</v>
          </cell>
        </row>
        <row r="2391">
          <cell r="F2391" t="str">
            <v>89020203024054301151рай04.03и</v>
          </cell>
          <cell r="I2391">
            <v>1258375</v>
          </cell>
        </row>
        <row r="2392">
          <cell r="F2392" t="str">
            <v>89020203024054801151рай04.03и</v>
          </cell>
          <cell r="I2392">
            <v>34900</v>
          </cell>
        </row>
        <row r="2393">
          <cell r="F2393" t="str">
            <v>89020203024054901151рай04.03и</v>
          </cell>
          <cell r="I2393">
            <v>7550</v>
          </cell>
        </row>
        <row r="2394">
          <cell r="F2394" t="str">
            <v>89020204005050000151рай04.03и</v>
          </cell>
          <cell r="I2394">
            <v>45416</v>
          </cell>
        </row>
        <row r="2395">
          <cell r="F2395" t="str">
            <v>90411105010100000120рай04.03и</v>
          </cell>
          <cell r="I2395">
            <v>87.5</v>
          </cell>
        </row>
        <row r="2396">
          <cell r="F2396" t="str">
            <v>89011701050050000180рай04.03и</v>
          </cell>
          <cell r="I2396">
            <v>216899.27</v>
          </cell>
        </row>
        <row r="2397">
          <cell r="F2397" t="str">
            <v>18210102021011000110анг05.03и</v>
          </cell>
          <cell r="I2397">
            <v>8.4</v>
          </cell>
        </row>
        <row r="2398">
          <cell r="F2398" t="str">
            <v>18210601030101000110анг05.03и</v>
          </cell>
          <cell r="I2398">
            <v>622.79</v>
          </cell>
        </row>
        <row r="2399">
          <cell r="F2399" t="str">
            <v>90110804020011000110анг05.03и</v>
          </cell>
          <cell r="I2399">
            <v>1300</v>
          </cell>
        </row>
        <row r="2400">
          <cell r="F2400" t="str">
            <v>90111105035100000120анг05.03и</v>
          </cell>
          <cell r="I2400">
            <v>56214.34</v>
          </cell>
        </row>
        <row r="2401">
          <cell r="F2401" t="str">
            <v>90120201001100000151анг05.03и</v>
          </cell>
          <cell r="I2401">
            <v>74100</v>
          </cell>
        </row>
        <row r="2402">
          <cell r="F2402" t="str">
            <v>90210804020011000110арт05.03и</v>
          </cell>
          <cell r="I2402">
            <v>200</v>
          </cell>
        </row>
        <row r="2403">
          <cell r="F2403" t="str">
            <v>18210102021011000110бел05.03и</v>
          </cell>
          <cell r="I2403">
            <v>1204.7</v>
          </cell>
        </row>
        <row r="2404">
          <cell r="F2404" t="str">
            <v>18210601030101000110бел05.03и</v>
          </cell>
          <cell r="I2404">
            <v>212.47</v>
          </cell>
        </row>
        <row r="2405">
          <cell r="F2405" t="str">
            <v>18210601030102000110бел05.03и</v>
          </cell>
          <cell r="I2405">
            <v>12.61</v>
          </cell>
        </row>
        <row r="2406">
          <cell r="F2406" t="str">
            <v>90311701050100000180бел05.03и</v>
          </cell>
          <cell r="I2406">
            <v>-154575</v>
          </cell>
        </row>
        <row r="2407">
          <cell r="F2407" t="str">
            <v>90320201001100000151бел05.03и</v>
          </cell>
          <cell r="I2407">
            <v>304575</v>
          </cell>
        </row>
        <row r="2408">
          <cell r="F2408" t="str">
            <v>18210102021011000110бог05.03и</v>
          </cell>
          <cell r="I2408">
            <v>20572.91</v>
          </cell>
        </row>
        <row r="2409">
          <cell r="F2409" t="str">
            <v>18210601030101000110бог05.03и</v>
          </cell>
          <cell r="I2409">
            <v>437.12</v>
          </cell>
        </row>
        <row r="2410">
          <cell r="F2410" t="str">
            <v>18210601030102000110бог05.03и</v>
          </cell>
          <cell r="I2410">
            <v>12.47</v>
          </cell>
        </row>
        <row r="2411">
          <cell r="F2411" t="str">
            <v>90411105010100000120бог05.03и</v>
          </cell>
          <cell r="I2411">
            <v>30067.24</v>
          </cell>
        </row>
        <row r="2412">
          <cell r="F2412" t="str">
            <v>90411105035101000120бог05.03и</v>
          </cell>
          <cell r="I2412">
            <v>817.68</v>
          </cell>
        </row>
        <row r="2413">
          <cell r="F2413" t="str">
            <v>90411406014100000430бог05.03и</v>
          </cell>
          <cell r="I2413">
            <v>53570.85</v>
          </cell>
        </row>
        <row r="2414">
          <cell r="F2414" t="str">
            <v>90411701050100000180бог05.03и</v>
          </cell>
          <cell r="I2414">
            <v>-105477.27</v>
          </cell>
        </row>
        <row r="2415">
          <cell r="F2415" t="str">
            <v>90510804020011000110гов05.03и</v>
          </cell>
          <cell r="I2415">
            <v>700</v>
          </cell>
        </row>
        <row r="2416">
          <cell r="F2416" t="str">
            <v>90520201001100000151гов05.03и</v>
          </cell>
          <cell r="I2416">
            <v>150000</v>
          </cell>
        </row>
        <row r="2417">
          <cell r="F2417" t="str">
            <v>18210102021011000110кра05.03и</v>
          </cell>
          <cell r="I2417">
            <v>-99</v>
          </cell>
        </row>
        <row r="2418">
          <cell r="F2418" t="str">
            <v>90610804020011000110кра05.03и</v>
          </cell>
          <cell r="I2418">
            <v>100</v>
          </cell>
        </row>
        <row r="2419">
          <cell r="F2419" t="str">
            <v>18210102021011000110ман05.03и</v>
          </cell>
          <cell r="I2419">
            <v>3544.8</v>
          </cell>
        </row>
        <row r="2420">
          <cell r="F2420" t="str">
            <v>90811105010100000120нев05.03и</v>
          </cell>
          <cell r="I2420">
            <v>2499</v>
          </cell>
        </row>
        <row r="2421">
          <cell r="F2421" t="str">
            <v>90811701050100000180нев05.03и</v>
          </cell>
          <cell r="I2421">
            <v>-2498</v>
          </cell>
        </row>
        <row r="2422">
          <cell r="F2422" t="str">
            <v>18210102021011000110ниж05.03и</v>
          </cell>
          <cell r="I2422">
            <v>2182.02</v>
          </cell>
        </row>
        <row r="2423">
          <cell r="F2423" t="str">
            <v>90911105010100000120ниж05.03и</v>
          </cell>
          <cell r="I2423">
            <v>1711.29</v>
          </cell>
        </row>
        <row r="2424">
          <cell r="F2424" t="str">
            <v>90911701050100000180ниж05.03и</v>
          </cell>
          <cell r="I2424">
            <v>-164122.57999999999</v>
          </cell>
        </row>
        <row r="2425">
          <cell r="F2425" t="str">
            <v>90920201001100000151ниж05.03и</v>
          </cell>
          <cell r="I2425">
            <v>360700</v>
          </cell>
        </row>
        <row r="2426">
          <cell r="F2426" t="str">
            <v>91011701050100000180нов05.03и</v>
          </cell>
          <cell r="I2426">
            <v>300</v>
          </cell>
        </row>
        <row r="2427">
          <cell r="F2427" t="str">
            <v>18210102021011000110окт05.03и</v>
          </cell>
          <cell r="I2427">
            <v>9711.4</v>
          </cell>
        </row>
        <row r="2428">
          <cell r="F2428" t="str">
            <v>91311105035100000120окт05.03и</v>
          </cell>
          <cell r="I2428">
            <v>5421.04</v>
          </cell>
        </row>
        <row r="2429">
          <cell r="F2429" t="str">
            <v>18210606023101000110оси05.03и</v>
          </cell>
          <cell r="I2429">
            <v>6233</v>
          </cell>
        </row>
        <row r="2430">
          <cell r="F2430" t="str">
            <v>91110804020011000110оси05.03и</v>
          </cell>
          <cell r="I2430">
            <v>200</v>
          </cell>
        </row>
        <row r="2431">
          <cell r="F2431" t="str">
            <v>18210102021011000110пин05.03и</v>
          </cell>
          <cell r="I2431">
            <v>2523.1999999999998</v>
          </cell>
        </row>
        <row r="2432">
          <cell r="F2432" t="str">
            <v>91220201001100000151пин05.03и</v>
          </cell>
          <cell r="I2432">
            <v>368500</v>
          </cell>
        </row>
        <row r="2433">
          <cell r="F2433" t="str">
            <v>18210102021011000110тае05.03и</v>
          </cell>
          <cell r="I2433">
            <v>4291.8999999999996</v>
          </cell>
        </row>
        <row r="2434">
          <cell r="F2434" t="str">
            <v>91410804020014000110тае05.03и</v>
          </cell>
          <cell r="I2434">
            <v>3320</v>
          </cell>
        </row>
        <row r="2435">
          <cell r="F2435" t="str">
            <v>91411105010100000120тае05.03и</v>
          </cell>
          <cell r="I2435">
            <v>5200</v>
          </cell>
        </row>
        <row r="2436">
          <cell r="F2436" t="str">
            <v>91411105035100000120тае05.03и</v>
          </cell>
          <cell r="I2436">
            <v>486.85</v>
          </cell>
        </row>
        <row r="2437">
          <cell r="F2437" t="str">
            <v>06910807140011000110рай05.03и</v>
          </cell>
          <cell r="I2437">
            <v>5500</v>
          </cell>
        </row>
        <row r="2438">
          <cell r="F2438" t="str">
            <v>06911690050050000140рай05.03и</v>
          </cell>
          <cell r="I2438">
            <v>100</v>
          </cell>
        </row>
        <row r="2439">
          <cell r="F2439" t="str">
            <v>07611625030010000140рай05.03и</v>
          </cell>
          <cell r="I2439">
            <v>1500</v>
          </cell>
        </row>
        <row r="2440">
          <cell r="F2440" t="str">
            <v>14111628000010000140рай05.03и</v>
          </cell>
          <cell r="I2440">
            <v>4000</v>
          </cell>
        </row>
        <row r="2441">
          <cell r="F2441" t="str">
            <v>18210101012021000110рай05.03и</v>
          </cell>
          <cell r="I2441">
            <v>17750.91</v>
          </cell>
        </row>
        <row r="2442">
          <cell r="F2442" t="str">
            <v>18210101012022000110рай05.03и</v>
          </cell>
          <cell r="I2442">
            <v>1.1200000000000001</v>
          </cell>
        </row>
        <row r="2443">
          <cell r="F2443" t="str">
            <v>18210102021011000110рай05.03и</v>
          </cell>
          <cell r="I2443">
            <v>151261.73000000001</v>
          </cell>
        </row>
        <row r="2444">
          <cell r="F2444" t="str">
            <v>18210502000021000110рай05.03и</v>
          </cell>
          <cell r="I2444">
            <v>14943.53</v>
          </cell>
        </row>
        <row r="2445">
          <cell r="F2445" t="str">
            <v>18210502000022000110рай05.03и</v>
          </cell>
          <cell r="I2445">
            <v>2222.96</v>
          </cell>
        </row>
        <row r="2446">
          <cell r="F2446" t="str">
            <v>18210502000023000110рай05.03и</v>
          </cell>
          <cell r="I2446">
            <v>930.46</v>
          </cell>
        </row>
        <row r="2447">
          <cell r="F2447" t="str">
            <v>18210803010011000110рай05.03и</v>
          </cell>
          <cell r="I2447">
            <v>1950</v>
          </cell>
        </row>
        <row r="2448">
          <cell r="F2448" t="str">
            <v>18210904050051000110рай05.03и</v>
          </cell>
          <cell r="I2448">
            <v>1.37</v>
          </cell>
        </row>
        <row r="2449">
          <cell r="F2449" t="str">
            <v>18210904050052000110рай05.03и</v>
          </cell>
          <cell r="I2449">
            <v>2.39</v>
          </cell>
        </row>
        <row r="2450">
          <cell r="F2450" t="str">
            <v>18810807140011000110рай05.03и</v>
          </cell>
          <cell r="I2450">
            <v>236060</v>
          </cell>
        </row>
        <row r="2451">
          <cell r="F2451" t="str">
            <v>18811630000010000140рай05.03и</v>
          </cell>
          <cell r="I2451">
            <v>55344</v>
          </cell>
        </row>
        <row r="2452">
          <cell r="F2452" t="str">
            <v>18811690050050000140рай05.03и</v>
          </cell>
          <cell r="I2452">
            <v>1800</v>
          </cell>
        </row>
        <row r="2453">
          <cell r="F2453" t="str">
            <v>49811201000010000120рай05.03и</v>
          </cell>
          <cell r="I2453">
            <v>269945.84999999998</v>
          </cell>
        </row>
        <row r="2454">
          <cell r="F2454" t="str">
            <v>85411303050059901130рай05.03и</v>
          </cell>
          <cell r="I2454">
            <v>1700</v>
          </cell>
        </row>
        <row r="2455">
          <cell r="F2455" t="str">
            <v>85420705000059905180рай05.03и</v>
          </cell>
          <cell r="I2455">
            <v>82000</v>
          </cell>
        </row>
        <row r="2456">
          <cell r="F2456" t="str">
            <v>86311105035051000120рай05.03и</v>
          </cell>
          <cell r="I2456">
            <v>1768.06</v>
          </cell>
        </row>
        <row r="2457">
          <cell r="F2457" t="str">
            <v>87511303050059902130рай05.03и</v>
          </cell>
          <cell r="I2457">
            <v>21301.599999999999</v>
          </cell>
        </row>
        <row r="2458">
          <cell r="F2458" t="str">
            <v>88811303050050000130рай05.03и</v>
          </cell>
          <cell r="I2458">
            <v>1200</v>
          </cell>
        </row>
        <row r="2459">
          <cell r="F2459" t="str">
            <v>89011705050050000180рай05.03и</v>
          </cell>
          <cell r="I2459">
            <v>636</v>
          </cell>
        </row>
        <row r="2460">
          <cell r="F2460" t="str">
            <v>89020202999055801151рай05.03и</v>
          </cell>
          <cell r="I2460">
            <v>10292491.66</v>
          </cell>
        </row>
        <row r="2461">
          <cell r="F2461" t="str">
            <v>89020203024050802151рай05.03и</v>
          </cell>
          <cell r="I2461">
            <v>45500</v>
          </cell>
        </row>
        <row r="2462">
          <cell r="F2462" t="str">
            <v>89020203024050804151рай05.03и</v>
          </cell>
          <cell r="I2462">
            <v>340</v>
          </cell>
        </row>
        <row r="2463">
          <cell r="F2463" t="str">
            <v>89020203024051301151рай05.03и</v>
          </cell>
          <cell r="I2463">
            <v>70700</v>
          </cell>
        </row>
        <row r="2464">
          <cell r="F2464" t="str">
            <v>89020203024053301151рай05.03и</v>
          </cell>
          <cell r="I2464">
            <v>312868</v>
          </cell>
        </row>
        <row r="2465">
          <cell r="F2465" t="str">
            <v>89020203999056501151рай05.03и</v>
          </cell>
          <cell r="I2465">
            <v>868100</v>
          </cell>
        </row>
        <row r="2466">
          <cell r="F2466" t="str">
            <v>89020203999056502151рай05.03и</v>
          </cell>
          <cell r="I2466">
            <v>12020</v>
          </cell>
        </row>
        <row r="2467">
          <cell r="F2467" t="str">
            <v>90411105010100000120рай05.03и</v>
          </cell>
          <cell r="I2467">
            <v>30067.24</v>
          </cell>
        </row>
        <row r="2468">
          <cell r="F2468" t="str">
            <v>90411406014100000430рай05.03и</v>
          </cell>
          <cell r="I2468">
            <v>53570.87</v>
          </cell>
        </row>
        <row r="2469">
          <cell r="F2469" t="str">
            <v>90811105010100000120рай05.03и</v>
          </cell>
          <cell r="I2469">
            <v>2499</v>
          </cell>
        </row>
        <row r="2470">
          <cell r="F2470" t="str">
            <v>90911105010100000120рай05.03и</v>
          </cell>
          <cell r="I2470">
            <v>1711.29</v>
          </cell>
        </row>
        <row r="2471">
          <cell r="F2471" t="str">
            <v>91411105010100000120рай05.03и</v>
          </cell>
          <cell r="I2471">
            <v>5200</v>
          </cell>
        </row>
        <row r="2472">
          <cell r="F2472" t="str">
            <v>91711105010100000120рай05.03и</v>
          </cell>
          <cell r="I2472">
            <v>200.06</v>
          </cell>
        </row>
        <row r="2473">
          <cell r="F2473" t="str">
            <v>91811105010100000120рай05.03и</v>
          </cell>
          <cell r="I2473">
            <v>9001.75</v>
          </cell>
        </row>
        <row r="2474">
          <cell r="F2474" t="str">
            <v>91811406014100000430рай05.03и</v>
          </cell>
          <cell r="I2474">
            <v>60.98</v>
          </cell>
        </row>
        <row r="2475">
          <cell r="F2475" t="str">
            <v>18210102021011000110так05.03и</v>
          </cell>
          <cell r="I2475">
            <v>-1207.5</v>
          </cell>
        </row>
        <row r="2476">
          <cell r="F2476" t="str">
            <v>91511105035100000120так05.03и</v>
          </cell>
          <cell r="I2476">
            <v>13037.79</v>
          </cell>
        </row>
        <row r="2477">
          <cell r="F2477" t="str">
            <v>91611701050100000180хре05.03и</v>
          </cell>
          <cell r="I2477">
            <v>1100</v>
          </cell>
        </row>
        <row r="2478">
          <cell r="F2478" t="str">
            <v>91611705050101000180хре05.03и</v>
          </cell>
          <cell r="I2478">
            <v>3600</v>
          </cell>
        </row>
        <row r="2479">
          <cell r="F2479" t="str">
            <v>18210102021011000110чун05.03и</v>
          </cell>
          <cell r="I2479">
            <v>7627.8</v>
          </cell>
        </row>
        <row r="2480">
          <cell r="F2480" t="str">
            <v>91711105010100000120чун05.03и</v>
          </cell>
          <cell r="I2480">
            <v>200.05</v>
          </cell>
        </row>
        <row r="2481">
          <cell r="F2481" t="str">
            <v>91711701050100000180чун05.03и</v>
          </cell>
          <cell r="I2481">
            <v>300</v>
          </cell>
        </row>
        <row r="2482">
          <cell r="F2482" t="str">
            <v>91720201001100000151чун05.03и</v>
          </cell>
          <cell r="I2482">
            <v>300000</v>
          </cell>
        </row>
        <row r="2483">
          <cell r="F2483" t="str">
            <v>18210102021011000110шив05.03и</v>
          </cell>
          <cell r="I2483">
            <v>59.9</v>
          </cell>
        </row>
        <row r="2484">
          <cell r="F2484" t="str">
            <v>91810804020011000110шив05.03и</v>
          </cell>
          <cell r="I2484">
            <v>400</v>
          </cell>
        </row>
        <row r="2485">
          <cell r="F2485" t="str">
            <v>91811105010100000120шив05.03и</v>
          </cell>
          <cell r="I2485">
            <v>9001.75</v>
          </cell>
        </row>
        <row r="2486">
          <cell r="F2486" t="str">
            <v>91811406014100000430шив05.03и</v>
          </cell>
          <cell r="I2486">
            <v>60.97</v>
          </cell>
        </row>
        <row r="2487">
          <cell r="F2487" t="str">
            <v>91811701050100000180шив05.03и</v>
          </cell>
          <cell r="I2487">
            <v>-18125.45</v>
          </cell>
        </row>
        <row r="2488">
          <cell r="F2488" t="str">
            <v>91820204999100000151шив05.03и</v>
          </cell>
          <cell r="I2488">
            <v>95700</v>
          </cell>
        </row>
        <row r="2489">
          <cell r="F2489" t="str">
            <v>18210102021011000110анг09.03и</v>
          </cell>
          <cell r="I2489">
            <v>6545.6</v>
          </cell>
        </row>
        <row r="2490">
          <cell r="F2490" t="str">
            <v>90120201001100000151анг09.03и</v>
          </cell>
          <cell r="I2490">
            <v>54716</v>
          </cell>
        </row>
        <row r="2491">
          <cell r="F2491" t="str">
            <v>18210102021011000110арт09.03и</v>
          </cell>
          <cell r="I2491">
            <v>805.38</v>
          </cell>
        </row>
        <row r="2492">
          <cell r="F2492" t="str">
            <v>90220201001100000151арт09.03и</v>
          </cell>
          <cell r="I2492">
            <v>20459</v>
          </cell>
        </row>
        <row r="2493">
          <cell r="F2493" t="str">
            <v>18210102021011000110бел09.03и</v>
          </cell>
          <cell r="I2493">
            <v>354.97</v>
          </cell>
        </row>
        <row r="2494">
          <cell r="F2494" t="str">
            <v>90320201001100000151бел09.03и</v>
          </cell>
          <cell r="I2494">
            <v>4575</v>
          </cell>
        </row>
        <row r="2495">
          <cell r="F2495" t="str">
            <v>18210102021011000110бог09.03и</v>
          </cell>
          <cell r="I2495">
            <v>80312.33</v>
          </cell>
        </row>
        <row r="2496">
          <cell r="F2496" t="str">
            <v>18210601030102000110бог09.03и</v>
          </cell>
          <cell r="I2496">
            <v>15.66</v>
          </cell>
        </row>
        <row r="2497">
          <cell r="F2497" t="str">
            <v>18210606013101000110бог09.03и</v>
          </cell>
          <cell r="I2497">
            <v>1362.74</v>
          </cell>
        </row>
        <row r="2498">
          <cell r="F2498" t="str">
            <v>18210606013102000110бог09.03и</v>
          </cell>
          <cell r="I2498">
            <v>160.13999999999999</v>
          </cell>
        </row>
        <row r="2499">
          <cell r="F2499" t="str">
            <v>18210606023101000110бог09.03и</v>
          </cell>
          <cell r="I2499">
            <v>5500</v>
          </cell>
        </row>
        <row r="2500">
          <cell r="F2500" t="str">
            <v>18210606023102000110бог09.03и</v>
          </cell>
          <cell r="I2500">
            <v>350</v>
          </cell>
        </row>
        <row r="2501">
          <cell r="F2501" t="str">
            <v>90411406014100000430бог09.03и</v>
          </cell>
          <cell r="I2501">
            <v>372615.87</v>
          </cell>
        </row>
        <row r="2502">
          <cell r="F2502" t="str">
            <v>90411701050100000180бог09.03и</v>
          </cell>
          <cell r="I2502">
            <v>-645231.74</v>
          </cell>
        </row>
        <row r="2503">
          <cell r="F2503" t="str">
            <v>90420201001100000151бог09.03и</v>
          </cell>
          <cell r="I2503">
            <v>184916</v>
          </cell>
        </row>
        <row r="2504">
          <cell r="F2504" t="str">
            <v>18210102021011000110гов09.03и</v>
          </cell>
          <cell r="I2504">
            <v>126.9</v>
          </cell>
        </row>
        <row r="2505">
          <cell r="F2505" t="str">
            <v>18210601030101000110гов09.03и</v>
          </cell>
          <cell r="I2505">
            <v>572</v>
          </cell>
        </row>
        <row r="2506">
          <cell r="F2506" t="str">
            <v>18210601030102000110гов09.03и</v>
          </cell>
          <cell r="I2506">
            <v>80</v>
          </cell>
        </row>
        <row r="2507">
          <cell r="F2507" t="str">
            <v>90520201001100000151гов09.03и</v>
          </cell>
          <cell r="I2507">
            <v>31158</v>
          </cell>
        </row>
        <row r="2508">
          <cell r="F2508" t="str">
            <v>18210102021011000110кра09.03и</v>
          </cell>
          <cell r="I2508">
            <v>5494.73</v>
          </cell>
        </row>
        <row r="2509">
          <cell r="F2509" t="str">
            <v>90610804020011000110кра09.03и</v>
          </cell>
          <cell r="I2509">
            <v>100</v>
          </cell>
        </row>
        <row r="2510">
          <cell r="F2510" t="str">
            <v>90620201001100000151кра09.03и</v>
          </cell>
          <cell r="I2510">
            <v>84825</v>
          </cell>
        </row>
        <row r="2511">
          <cell r="F2511" t="str">
            <v>18210102021011000110ман09.03и</v>
          </cell>
          <cell r="I2511">
            <v>2829.1</v>
          </cell>
        </row>
        <row r="2512">
          <cell r="F2512" t="str">
            <v>90720201001100000151ман09.03и</v>
          </cell>
          <cell r="I2512">
            <v>90566</v>
          </cell>
        </row>
        <row r="2513">
          <cell r="F2513" t="str">
            <v>18210102021011000110нев09.03и</v>
          </cell>
          <cell r="I2513">
            <v>796.4</v>
          </cell>
        </row>
        <row r="2514">
          <cell r="F2514" t="str">
            <v>90811105010100000120нев09.03и</v>
          </cell>
          <cell r="I2514">
            <v>25158.09</v>
          </cell>
        </row>
        <row r="2515">
          <cell r="F2515" t="str">
            <v>90811701050100000180нев09.03и</v>
          </cell>
          <cell r="I2515">
            <v>-50316.18</v>
          </cell>
        </row>
        <row r="2516">
          <cell r="F2516" t="str">
            <v>90820201001100000151нев09.03и</v>
          </cell>
          <cell r="I2516">
            <v>28675</v>
          </cell>
        </row>
        <row r="2517">
          <cell r="F2517" t="str">
            <v>18210102021011000110ниж09.03и</v>
          </cell>
          <cell r="I2517">
            <v>3249.2</v>
          </cell>
        </row>
        <row r="2518">
          <cell r="F2518" t="str">
            <v>90920201001100000151ниж09.03и</v>
          </cell>
          <cell r="I2518">
            <v>10700</v>
          </cell>
        </row>
        <row r="2519">
          <cell r="F2519" t="str">
            <v>18210102021011000110нов09.03и</v>
          </cell>
          <cell r="I2519">
            <v>1310.0999999999999</v>
          </cell>
        </row>
        <row r="2520">
          <cell r="F2520" t="str">
            <v>91020201001100000151нов09.03и</v>
          </cell>
          <cell r="I2520">
            <v>70500</v>
          </cell>
        </row>
        <row r="2521">
          <cell r="F2521" t="str">
            <v>18210102021011000110окт09.03и</v>
          </cell>
          <cell r="I2521">
            <v>19782.3</v>
          </cell>
        </row>
        <row r="2522">
          <cell r="F2522" t="str">
            <v>91310804020011000110окт09.03и</v>
          </cell>
          <cell r="I2522">
            <v>880</v>
          </cell>
        </row>
        <row r="2523">
          <cell r="F2523" t="str">
            <v>91311105035100000120окт09.03и</v>
          </cell>
          <cell r="I2523">
            <v>5713.55</v>
          </cell>
        </row>
        <row r="2524">
          <cell r="F2524" t="str">
            <v>91311406014100000430окт09.03и</v>
          </cell>
          <cell r="I2524">
            <v>514.48</v>
          </cell>
        </row>
        <row r="2525">
          <cell r="F2525" t="str">
            <v>91320201001100000151окт09.03и</v>
          </cell>
          <cell r="I2525">
            <v>102925</v>
          </cell>
        </row>
        <row r="2526">
          <cell r="F2526" t="str">
            <v>18210102021011000110оси09.03и</v>
          </cell>
          <cell r="I2526">
            <v>6179</v>
          </cell>
        </row>
        <row r="2527">
          <cell r="F2527" t="str">
            <v>91120201001100000151оси09.03и</v>
          </cell>
          <cell r="I2527">
            <v>67359</v>
          </cell>
        </row>
        <row r="2528">
          <cell r="F2528" t="str">
            <v>18210102021011000110пин09.03и</v>
          </cell>
          <cell r="I2528">
            <v>950</v>
          </cell>
        </row>
        <row r="2529">
          <cell r="F2529" t="str">
            <v>18210601030101000110пин09.03и</v>
          </cell>
          <cell r="I2529">
            <v>47.44</v>
          </cell>
        </row>
        <row r="2530">
          <cell r="F2530" t="str">
            <v>91220201001100000151пин09.03и</v>
          </cell>
          <cell r="I2530">
            <v>94000</v>
          </cell>
        </row>
        <row r="2531">
          <cell r="F2531" t="str">
            <v>18210102021011000110тае09.03и</v>
          </cell>
          <cell r="I2531">
            <v>20340.5</v>
          </cell>
        </row>
        <row r="2532">
          <cell r="F2532" t="str">
            <v>18210102021012000110тае09.03и</v>
          </cell>
          <cell r="I2532">
            <v>4.6399999999999997</v>
          </cell>
        </row>
        <row r="2533">
          <cell r="F2533" t="str">
            <v>18210606023102000110тае09.03и</v>
          </cell>
          <cell r="I2533">
            <v>9697.18</v>
          </cell>
        </row>
        <row r="2534">
          <cell r="F2534" t="str">
            <v>18210904050101000110тае09.03и</v>
          </cell>
          <cell r="I2534">
            <v>-9697.18</v>
          </cell>
        </row>
        <row r="2535">
          <cell r="F2535" t="str">
            <v>91410804020014000110тае09.03и</v>
          </cell>
          <cell r="I2535">
            <v>500</v>
          </cell>
        </row>
        <row r="2536">
          <cell r="F2536" t="str">
            <v>91411105035100000120тае09.03и</v>
          </cell>
          <cell r="I2536">
            <v>563.76</v>
          </cell>
        </row>
        <row r="2537">
          <cell r="F2537" t="str">
            <v>91420201001100000151тае09.03и</v>
          </cell>
          <cell r="I2537">
            <v>115709</v>
          </cell>
        </row>
        <row r="2538">
          <cell r="F2538" t="str">
            <v>18210102021011000110так09.03и</v>
          </cell>
          <cell r="I2538">
            <v>4417</v>
          </cell>
        </row>
        <row r="2539">
          <cell r="F2539" t="str">
            <v>91520201001100000151так09.03и</v>
          </cell>
          <cell r="I2539">
            <v>44142</v>
          </cell>
        </row>
        <row r="2540">
          <cell r="F2540" t="str">
            <v>18210102021011000110хре09.03и</v>
          </cell>
          <cell r="I2540">
            <v>1825.1</v>
          </cell>
        </row>
        <row r="2541">
          <cell r="F2541" t="str">
            <v>91620201001100000151хре09.03и</v>
          </cell>
          <cell r="I2541">
            <v>50641</v>
          </cell>
        </row>
        <row r="2542">
          <cell r="F2542" t="str">
            <v>18210102021011000110чун09.03и</v>
          </cell>
          <cell r="I2542">
            <v>9129.5</v>
          </cell>
        </row>
        <row r="2543">
          <cell r="F2543" t="str">
            <v>91710804020011000110чун09.03и</v>
          </cell>
          <cell r="I2543">
            <v>200</v>
          </cell>
        </row>
        <row r="2544">
          <cell r="F2544" t="str">
            <v>91711105010100000120чун09.03и</v>
          </cell>
          <cell r="I2544">
            <v>3769.32</v>
          </cell>
        </row>
        <row r="2545">
          <cell r="F2545" t="str">
            <v>91711701050100000180чун09.03и</v>
          </cell>
          <cell r="I2545">
            <v>-7538.67</v>
          </cell>
        </row>
        <row r="2546">
          <cell r="F2546" t="str">
            <v>91720201001100000151чун09.03и</v>
          </cell>
          <cell r="I2546">
            <v>183417</v>
          </cell>
        </row>
        <row r="2547">
          <cell r="F2547" t="str">
            <v>18210102021011000110шив09.03и</v>
          </cell>
          <cell r="I2547">
            <v>1462.2</v>
          </cell>
        </row>
        <row r="2548">
          <cell r="F2548" t="str">
            <v>91820201001100000151шив09.03и</v>
          </cell>
          <cell r="I2548">
            <v>19092</v>
          </cell>
        </row>
        <row r="2549">
          <cell r="F2549" t="str">
            <v>06910807140011000110рай09.03и</v>
          </cell>
          <cell r="I2549">
            <v>3300</v>
          </cell>
        </row>
        <row r="2550">
          <cell r="F2550" t="str">
            <v>07611625030010000140рай09.03и</v>
          </cell>
          <cell r="I2550">
            <v>1000</v>
          </cell>
        </row>
        <row r="2551">
          <cell r="F2551" t="str">
            <v>14111628000010000140рай09.03и</v>
          </cell>
          <cell r="I2551">
            <v>1500</v>
          </cell>
        </row>
        <row r="2552">
          <cell r="F2552" t="str">
            <v>17711690050050000140рай09.03и</v>
          </cell>
          <cell r="I2552">
            <v>500</v>
          </cell>
        </row>
        <row r="2553">
          <cell r="F2553" t="str">
            <v>18210101012021000110рай09.03и</v>
          </cell>
          <cell r="I2553">
            <v>47924.2</v>
          </cell>
        </row>
        <row r="2554">
          <cell r="F2554" t="str">
            <v>18210102021011000110рай09.03и</v>
          </cell>
          <cell r="I2554">
            <v>497730.81</v>
          </cell>
        </row>
        <row r="2555">
          <cell r="F2555" t="str">
            <v>18210102021012000110рай09.03и</v>
          </cell>
          <cell r="I2555">
            <v>13.92</v>
          </cell>
        </row>
        <row r="2556">
          <cell r="F2556" t="str">
            <v>18210502000021000110рай09.03и</v>
          </cell>
          <cell r="I2556">
            <v>4753.79</v>
          </cell>
        </row>
        <row r="2557">
          <cell r="F2557" t="str">
            <v>18210502000022000110рай09.03и</v>
          </cell>
          <cell r="I2557">
            <v>10.43</v>
          </cell>
        </row>
        <row r="2558">
          <cell r="F2558" t="str">
            <v>18210502000023000110рай09.03и</v>
          </cell>
          <cell r="I2558">
            <v>180</v>
          </cell>
        </row>
        <row r="2559">
          <cell r="F2559" t="str">
            <v>18210803010011000110рай09.03и</v>
          </cell>
          <cell r="I2559">
            <v>2178.77</v>
          </cell>
        </row>
        <row r="2560">
          <cell r="F2560" t="str">
            <v>18210904050052000110рай09.03и</v>
          </cell>
          <cell r="I2560">
            <v>0.04</v>
          </cell>
        </row>
        <row r="2561">
          <cell r="F2561" t="str">
            <v>18810807140011000110рай09.03и</v>
          </cell>
          <cell r="I2561">
            <v>36000</v>
          </cell>
        </row>
        <row r="2562">
          <cell r="F2562" t="str">
            <v>18811630000010000140рай09.03и</v>
          </cell>
          <cell r="I2562">
            <v>4600</v>
          </cell>
        </row>
        <row r="2563">
          <cell r="F2563" t="str">
            <v>18811690050050000140рай09.03и</v>
          </cell>
          <cell r="I2563">
            <v>5600</v>
          </cell>
        </row>
        <row r="2564">
          <cell r="F2564" t="str">
            <v>86311105035051000120рай09.03и</v>
          </cell>
          <cell r="I2564">
            <v>35000</v>
          </cell>
        </row>
        <row r="2565">
          <cell r="F2565" t="str">
            <v>90411406014100000430рай09.03и</v>
          </cell>
          <cell r="I2565">
            <v>372615.87</v>
          </cell>
        </row>
        <row r="2566">
          <cell r="F2566" t="str">
            <v>90811105010100000120рай09.03и</v>
          </cell>
          <cell r="I2566">
            <v>25158.09</v>
          </cell>
        </row>
        <row r="2567">
          <cell r="F2567" t="str">
            <v>91311406014100000430рай09.03и</v>
          </cell>
          <cell r="I2567">
            <v>514.47</v>
          </cell>
        </row>
        <row r="2568">
          <cell r="F2568" t="str">
            <v>91711105010100000120рай09.03и</v>
          </cell>
          <cell r="I2568">
            <v>3769.35</v>
          </cell>
        </row>
        <row r="2569">
          <cell r="F2569" t="str">
            <v>18210102021011000110анг10.03и</v>
          </cell>
          <cell r="I2569">
            <v>1315.7</v>
          </cell>
        </row>
        <row r="2570">
          <cell r="F2570" t="str">
            <v>18210102021011000110арт10.03и</v>
          </cell>
          <cell r="I2570">
            <v>16.5</v>
          </cell>
        </row>
        <row r="2571">
          <cell r="F2571" t="str">
            <v>18210102021011000110бел10.03и</v>
          </cell>
          <cell r="I2571">
            <v>4576.3</v>
          </cell>
        </row>
        <row r="2572">
          <cell r="F2572" t="str">
            <v>90420805000100000180бог10.03и</v>
          </cell>
          <cell r="I2572">
            <v>-951.6</v>
          </cell>
        </row>
        <row r="2573">
          <cell r="F2573" t="str">
            <v>18210102021011000110бог10.03и</v>
          </cell>
          <cell r="I2573">
            <v>47417.5</v>
          </cell>
        </row>
        <row r="2574">
          <cell r="F2574" t="str">
            <v>18210601030101000110бог10.03и</v>
          </cell>
          <cell r="I2574">
            <v>783.88</v>
          </cell>
        </row>
        <row r="2575">
          <cell r="F2575" t="str">
            <v>18210601030102000110бог10.03и</v>
          </cell>
          <cell r="I2575">
            <v>0.28000000000000003</v>
          </cell>
        </row>
        <row r="2576">
          <cell r="F2576" t="str">
            <v>90411105010100000120бог10.03и</v>
          </cell>
          <cell r="I2576">
            <v>69.5</v>
          </cell>
        </row>
        <row r="2577">
          <cell r="F2577" t="str">
            <v>90411105035101000120бог10.03и</v>
          </cell>
          <cell r="I2577">
            <v>2205.66</v>
          </cell>
        </row>
        <row r="2578">
          <cell r="F2578" t="str">
            <v>90411406014100000430бог10.03и</v>
          </cell>
          <cell r="I2578">
            <v>53638.32</v>
          </cell>
        </row>
        <row r="2579">
          <cell r="F2579" t="str">
            <v>90411701050100000180бог10.03и</v>
          </cell>
          <cell r="I2579">
            <v>-105065.74</v>
          </cell>
        </row>
        <row r="2580">
          <cell r="F2580" t="str">
            <v>90420805000100000180бог10.03и</v>
          </cell>
          <cell r="I2580">
            <v>951.6</v>
          </cell>
        </row>
        <row r="2581">
          <cell r="F2581" t="str">
            <v>18210102021011000110кра10.03и</v>
          </cell>
          <cell r="I2581">
            <v>851</v>
          </cell>
        </row>
        <row r="2582">
          <cell r="F2582" t="str">
            <v>90611105010100000120кра10.03и</v>
          </cell>
          <cell r="I2582">
            <v>14869.77</v>
          </cell>
        </row>
        <row r="2583">
          <cell r="F2583" t="str">
            <v>18210102021011000110ман10.03и</v>
          </cell>
          <cell r="I2583">
            <v>3730</v>
          </cell>
        </row>
        <row r="2584">
          <cell r="F2584" t="str">
            <v>18210102021011000110нев10.03и</v>
          </cell>
          <cell r="I2584">
            <v>1714.2</v>
          </cell>
        </row>
        <row r="2585">
          <cell r="F2585" t="str">
            <v>18210102021011000110ниж10.03и</v>
          </cell>
          <cell r="I2585">
            <v>370.72</v>
          </cell>
        </row>
        <row r="2586">
          <cell r="F2586" t="str">
            <v>18210102021011000110окт10.03и</v>
          </cell>
          <cell r="I2586">
            <v>17130.7</v>
          </cell>
        </row>
        <row r="2587">
          <cell r="F2587" t="str">
            <v>18210102021011000110оси10.03и</v>
          </cell>
          <cell r="I2587">
            <v>6326.8</v>
          </cell>
        </row>
        <row r="2588">
          <cell r="F2588" t="str">
            <v>18210102021011000110пин10.03и</v>
          </cell>
          <cell r="I2588">
            <v>1840.1</v>
          </cell>
        </row>
        <row r="2589">
          <cell r="F2589" t="str">
            <v>06910807140011000110рай10.03и</v>
          </cell>
          <cell r="I2589">
            <v>1300</v>
          </cell>
        </row>
        <row r="2590">
          <cell r="F2590" t="str">
            <v>18210101012021000110рай10.03и</v>
          </cell>
          <cell r="I2590">
            <v>-60053.8</v>
          </cell>
        </row>
        <row r="2591">
          <cell r="F2591" t="str">
            <v>18210101012022000110рай10.03и</v>
          </cell>
          <cell r="I2591">
            <v>486.71</v>
          </cell>
        </row>
        <row r="2592">
          <cell r="F2592" t="str">
            <v>18210102021011000110рай10.03и</v>
          </cell>
          <cell r="I2592">
            <v>317166.03000000003</v>
          </cell>
        </row>
        <row r="2593">
          <cell r="F2593" t="str">
            <v>18210502000021000110рай10.03и</v>
          </cell>
          <cell r="I2593">
            <v>31369.5</v>
          </cell>
        </row>
        <row r="2594">
          <cell r="F2594" t="str">
            <v>18210502000022000110рай10.03и</v>
          </cell>
          <cell r="I2594">
            <v>1202.3</v>
          </cell>
        </row>
        <row r="2595">
          <cell r="F2595" t="str">
            <v>18210502000023000110рай10.03и</v>
          </cell>
          <cell r="I2595">
            <v>90</v>
          </cell>
        </row>
        <row r="2596">
          <cell r="F2596" t="str">
            <v>18210803010011000110рай10.03и</v>
          </cell>
          <cell r="I2596">
            <v>9680.0300000000007</v>
          </cell>
        </row>
        <row r="2597">
          <cell r="F2597" t="str">
            <v>18810807140011000110рай10.03и</v>
          </cell>
          <cell r="I2597">
            <v>300</v>
          </cell>
        </row>
        <row r="2598">
          <cell r="F2598" t="str">
            <v>18811630000010000140рай10.03и</v>
          </cell>
          <cell r="I2598">
            <v>6600</v>
          </cell>
        </row>
        <row r="2599">
          <cell r="F2599" t="str">
            <v>18811690050050000140рай10.03и</v>
          </cell>
          <cell r="I2599">
            <v>2600</v>
          </cell>
        </row>
        <row r="2600">
          <cell r="F2600" t="str">
            <v>19211690050050000140рай10.03и</v>
          </cell>
          <cell r="I2600">
            <v>1500</v>
          </cell>
        </row>
        <row r="2601">
          <cell r="F2601" t="str">
            <v>70711690050050000140рай10.03и</v>
          </cell>
          <cell r="I2601">
            <v>111314</v>
          </cell>
        </row>
        <row r="2602">
          <cell r="F2602" t="str">
            <v>80611690050050000140рай10.03и</v>
          </cell>
          <cell r="I2602">
            <v>300</v>
          </cell>
        </row>
        <row r="2603">
          <cell r="F2603" t="str">
            <v>86311105035051000120рай10.03и</v>
          </cell>
          <cell r="I2603">
            <v>17983.36</v>
          </cell>
        </row>
        <row r="2604">
          <cell r="F2604" t="str">
            <v>86311701050050000180рай10.03и</v>
          </cell>
          <cell r="I2604">
            <v>3328.64</v>
          </cell>
        </row>
        <row r="2605">
          <cell r="F2605" t="str">
            <v>89011705050050000180рай10.03и</v>
          </cell>
          <cell r="I2605">
            <v>11238.6</v>
          </cell>
        </row>
        <row r="2606">
          <cell r="F2606" t="str">
            <v>89011905000050000151рай10.03и</v>
          </cell>
          <cell r="I2606">
            <v>62392</v>
          </cell>
        </row>
        <row r="2607">
          <cell r="F2607" t="str">
            <v>89020203024051401151рай10.03и</v>
          </cell>
          <cell r="I2607">
            <v>2500000</v>
          </cell>
        </row>
        <row r="2608">
          <cell r="F2608" t="str">
            <v>89020203024053101151рай10.03и</v>
          </cell>
          <cell r="I2608">
            <v>14000000</v>
          </cell>
        </row>
        <row r="2609">
          <cell r="F2609" t="str">
            <v>89020203024054101151рай10.03и</v>
          </cell>
          <cell r="I2609">
            <v>65000</v>
          </cell>
        </row>
        <row r="2610">
          <cell r="F2610" t="str">
            <v>90411105010100000120рай10.03и</v>
          </cell>
          <cell r="I2610">
            <v>69.5</v>
          </cell>
        </row>
        <row r="2611">
          <cell r="F2611" t="str">
            <v>90411406014100000430рай10.03и</v>
          </cell>
          <cell r="I2611">
            <v>53638.32</v>
          </cell>
        </row>
        <row r="2612">
          <cell r="F2612" t="str">
            <v>90611105010100000120рай10.03и</v>
          </cell>
          <cell r="I2612">
            <v>14869.77</v>
          </cell>
        </row>
        <row r="2613">
          <cell r="F2613" t="str">
            <v>91411105010100000120рай10.03и</v>
          </cell>
          <cell r="I2613">
            <v>12519.02</v>
          </cell>
        </row>
        <row r="2614">
          <cell r="F2614" t="str">
            <v>18210102021011000110тае10.03и</v>
          </cell>
          <cell r="I2614">
            <v>15033.3</v>
          </cell>
        </row>
        <row r="2615">
          <cell r="F2615" t="str">
            <v>91410804020014000110тае10.03и</v>
          </cell>
          <cell r="I2615">
            <v>400</v>
          </cell>
        </row>
        <row r="2616">
          <cell r="F2616" t="str">
            <v>91411105010100000120тае10.03и</v>
          </cell>
          <cell r="I2616">
            <v>12518.99</v>
          </cell>
        </row>
        <row r="2617">
          <cell r="F2617" t="str">
            <v>91411105035100000120тае10.03и</v>
          </cell>
          <cell r="I2617">
            <v>3175.67</v>
          </cell>
        </row>
        <row r="2618">
          <cell r="F2618" t="str">
            <v>18210102021011000110хре10.03и</v>
          </cell>
          <cell r="I2618">
            <v>4077.6</v>
          </cell>
        </row>
        <row r="2619">
          <cell r="F2619" t="str">
            <v>91611303050109901130хре10.03и</v>
          </cell>
          <cell r="I2619">
            <v>7766.99</v>
          </cell>
        </row>
        <row r="2620">
          <cell r="F2620" t="str">
            <v>91611303050109903130хре10.03и</v>
          </cell>
          <cell r="I2620">
            <v>15424.76</v>
          </cell>
        </row>
        <row r="2621">
          <cell r="F2621" t="str">
            <v>18210102021011000110чун10.03и</v>
          </cell>
          <cell r="I2621">
            <v>1021.3</v>
          </cell>
        </row>
        <row r="2622">
          <cell r="F2622" t="str">
            <v>18210102021011000110шив10.03и</v>
          </cell>
          <cell r="I2622">
            <v>300.3</v>
          </cell>
        </row>
        <row r="2623">
          <cell r="F2623" t="str">
            <v>91811303050109901130шив10.03и</v>
          </cell>
          <cell r="I2623">
            <v>2427.19</v>
          </cell>
        </row>
        <row r="2624">
          <cell r="F2624" t="str">
            <v>18210102021011000110анг11.03и</v>
          </cell>
          <cell r="I2624">
            <v>3985.3</v>
          </cell>
        </row>
        <row r="2625">
          <cell r="F2625" t="str">
            <v>18210606023101000110анг11.03и</v>
          </cell>
          <cell r="I2625">
            <v>6022</v>
          </cell>
        </row>
        <row r="2626">
          <cell r="F2626" t="str">
            <v>18210102021011000110арт11.03и</v>
          </cell>
          <cell r="I2626">
            <v>3266.3</v>
          </cell>
        </row>
        <row r="2627">
          <cell r="F2627" t="str">
            <v>18210102021011000110бел11.03и</v>
          </cell>
          <cell r="I2627">
            <v>2933.4</v>
          </cell>
        </row>
        <row r="2628">
          <cell r="F2628" t="str">
            <v>18210102021011000110бог11.03и</v>
          </cell>
          <cell r="I2628">
            <v>324135.90000000002</v>
          </cell>
        </row>
        <row r="2629">
          <cell r="F2629" t="str">
            <v>18210102021014000110бог11.03и</v>
          </cell>
          <cell r="I2629">
            <v>13200</v>
          </cell>
        </row>
        <row r="2630">
          <cell r="F2630" t="str">
            <v>18210601030102000110бог11.03и</v>
          </cell>
          <cell r="I2630">
            <v>70</v>
          </cell>
        </row>
        <row r="2631">
          <cell r="F2631" t="str">
            <v>18210606013101000110бог11.03и</v>
          </cell>
          <cell r="I2631">
            <v>26.57</v>
          </cell>
        </row>
        <row r="2632">
          <cell r="F2632" t="str">
            <v>18210606023101000110бог11.03и</v>
          </cell>
          <cell r="I2632">
            <v>1744</v>
          </cell>
        </row>
        <row r="2633">
          <cell r="F2633" t="str">
            <v>90411105010100000120бог11.03и</v>
          </cell>
          <cell r="I2633">
            <v>201309.43</v>
          </cell>
        </row>
        <row r="2634">
          <cell r="F2634" t="str">
            <v>90411105035101000120бог11.03и</v>
          </cell>
          <cell r="I2634">
            <v>7956.89</v>
          </cell>
        </row>
        <row r="2635">
          <cell r="F2635" t="str">
            <v>90411406014100000430бог11.03и</v>
          </cell>
          <cell r="I2635">
            <v>125765.94</v>
          </cell>
        </row>
        <row r="2636">
          <cell r="F2636" t="str">
            <v>90411701050100000180бог11.03и</v>
          </cell>
          <cell r="I2636">
            <v>-674792.73</v>
          </cell>
        </row>
        <row r="2637">
          <cell r="F2637" t="str">
            <v>90420805000100000180бог11.03и</v>
          </cell>
          <cell r="I2637">
            <v>585</v>
          </cell>
        </row>
        <row r="2638">
          <cell r="F2638" t="str">
            <v>90420805000100000180бог11.03и</v>
          </cell>
          <cell r="I2638">
            <v>-585</v>
          </cell>
        </row>
        <row r="2639">
          <cell r="F2639" t="str">
            <v>18210102021011000110гов11.03и</v>
          </cell>
          <cell r="I2639">
            <v>2081.5</v>
          </cell>
        </row>
        <row r="2640">
          <cell r="F2640" t="str">
            <v>18210601030101000110гов11.03и</v>
          </cell>
          <cell r="I2640">
            <v>30.96</v>
          </cell>
        </row>
        <row r="2641">
          <cell r="F2641" t="str">
            <v>18210601030102000110гов11.03и</v>
          </cell>
          <cell r="I2641">
            <v>37.76</v>
          </cell>
        </row>
        <row r="2642">
          <cell r="F2642" t="str">
            <v>18210102021011000110кра11.03и</v>
          </cell>
          <cell r="I2642">
            <v>8694.4</v>
          </cell>
        </row>
        <row r="2643">
          <cell r="F2643" t="str">
            <v>18210601030102000110кра11.03и</v>
          </cell>
          <cell r="I2643">
            <v>1.61</v>
          </cell>
        </row>
        <row r="2644">
          <cell r="F2644" t="str">
            <v>18210102021011000110ман11.03и</v>
          </cell>
          <cell r="I2644">
            <v>5019.6000000000004</v>
          </cell>
        </row>
        <row r="2645">
          <cell r="F2645" t="str">
            <v>18210102021011000110нев11.03и</v>
          </cell>
          <cell r="I2645">
            <v>7682.1</v>
          </cell>
        </row>
        <row r="2646">
          <cell r="F2646" t="str">
            <v>90820203015100000151нев11.03и</v>
          </cell>
          <cell r="I2646">
            <v>1100</v>
          </cell>
        </row>
        <row r="2647">
          <cell r="F2647" t="str">
            <v>18210102021011000110ниж11.03и</v>
          </cell>
          <cell r="I2647">
            <v>5069.63</v>
          </cell>
        </row>
        <row r="2648">
          <cell r="F2648" t="str">
            <v>18210102021011000110нов11.03и</v>
          </cell>
          <cell r="I2648">
            <v>5107</v>
          </cell>
        </row>
        <row r="2649">
          <cell r="F2649" t="str">
            <v>18210102021011000110окт11.03и</v>
          </cell>
          <cell r="I2649">
            <v>28681</v>
          </cell>
        </row>
        <row r="2650">
          <cell r="F2650" t="str">
            <v>91310804020011000110окт11.03и</v>
          </cell>
          <cell r="I2650">
            <v>800</v>
          </cell>
        </row>
        <row r="2651">
          <cell r="F2651" t="str">
            <v>91311105035100000120окт11.03и</v>
          </cell>
          <cell r="I2651">
            <v>4374.1099999999997</v>
          </cell>
        </row>
        <row r="2652">
          <cell r="F2652" t="str">
            <v>91311705050100000180окт11.03и</v>
          </cell>
          <cell r="I2652">
            <v>2209.3000000000002</v>
          </cell>
        </row>
        <row r="2653">
          <cell r="F2653" t="str">
            <v>18210102021011000110оси11.03и</v>
          </cell>
          <cell r="I2653">
            <v>4090.8</v>
          </cell>
        </row>
        <row r="2654">
          <cell r="F2654" t="str">
            <v>18210102021011000110пин11.03и</v>
          </cell>
          <cell r="I2654">
            <v>9995.7999999999993</v>
          </cell>
        </row>
        <row r="2655">
          <cell r="F2655" t="str">
            <v>84811701050050000180рай11.03и</v>
          </cell>
          <cell r="I2655">
            <v>1000</v>
          </cell>
        </row>
        <row r="2656">
          <cell r="F2656" t="str">
            <v>06910807140011000110рай11.03и</v>
          </cell>
          <cell r="I2656">
            <v>10600</v>
          </cell>
        </row>
        <row r="2657">
          <cell r="F2657" t="str">
            <v>14111628000010000140рай11.03и</v>
          </cell>
          <cell r="I2657">
            <v>4000</v>
          </cell>
        </row>
        <row r="2658">
          <cell r="F2658" t="str">
            <v>18210102021011000110рай11.03и</v>
          </cell>
          <cell r="I2658">
            <v>1440336.32</v>
          </cell>
        </row>
        <row r="2659">
          <cell r="F2659" t="str">
            <v>18210102021014000110рай11.03и</v>
          </cell>
          <cell r="I2659">
            <v>39600</v>
          </cell>
        </row>
        <row r="2660">
          <cell r="F2660" t="str">
            <v>18210102030011000110рай11.03и</v>
          </cell>
          <cell r="I2660">
            <v>12008.4</v>
          </cell>
        </row>
        <row r="2661">
          <cell r="F2661" t="str">
            <v>18210502000021000110рай11.03и</v>
          </cell>
          <cell r="I2661">
            <v>5755.51</v>
          </cell>
        </row>
        <row r="2662">
          <cell r="F2662" t="str">
            <v>18210502000023000110рай11.03и</v>
          </cell>
          <cell r="I2662">
            <v>142.11000000000001</v>
          </cell>
        </row>
        <row r="2663">
          <cell r="F2663" t="str">
            <v>18210803010011000110рай11.03и</v>
          </cell>
          <cell r="I2663">
            <v>1872.79</v>
          </cell>
        </row>
        <row r="2664">
          <cell r="F2664" t="str">
            <v>18810807140011000110рай11.03и</v>
          </cell>
          <cell r="I2664">
            <v>1500</v>
          </cell>
        </row>
        <row r="2665">
          <cell r="F2665" t="str">
            <v>18811630000010000140рай11.03и</v>
          </cell>
          <cell r="I2665">
            <v>3700</v>
          </cell>
        </row>
        <row r="2666">
          <cell r="F2666" t="str">
            <v>18811690050050000140рай11.03и</v>
          </cell>
          <cell r="I2666">
            <v>3300</v>
          </cell>
        </row>
        <row r="2667">
          <cell r="F2667" t="str">
            <v>49811201000010000120рай11.03и</v>
          </cell>
          <cell r="I2667">
            <v>388</v>
          </cell>
        </row>
        <row r="2668">
          <cell r="F2668" t="str">
            <v>85411303050059901130рай11.03и</v>
          </cell>
          <cell r="I2668">
            <v>1564</v>
          </cell>
        </row>
        <row r="2669">
          <cell r="F2669" t="str">
            <v>86311105035051000120рай11.03и</v>
          </cell>
          <cell r="I2669">
            <v>9612.99</v>
          </cell>
        </row>
        <row r="2670">
          <cell r="F2670" t="str">
            <v>89020203024050201151рай11.03и</v>
          </cell>
          <cell r="I2670">
            <v>71700</v>
          </cell>
        </row>
        <row r="2671">
          <cell r="F2671" t="str">
            <v>89020203024050202151рай11.03и</v>
          </cell>
          <cell r="I2671">
            <v>1275</v>
          </cell>
        </row>
        <row r="2672">
          <cell r="F2672" t="str">
            <v>89020203024050601151рай11.03и</v>
          </cell>
          <cell r="I2672">
            <v>18430</v>
          </cell>
        </row>
        <row r="2673">
          <cell r="F2673" t="str">
            <v>89020203024050602151рай11.03и</v>
          </cell>
          <cell r="I2673">
            <v>322.8</v>
          </cell>
        </row>
        <row r="2674">
          <cell r="F2674" t="str">
            <v>89020203024050901151рай11.03и</v>
          </cell>
          <cell r="I2674">
            <v>8200</v>
          </cell>
        </row>
        <row r="2675">
          <cell r="F2675" t="str">
            <v>89020203024050903151рай11.03и</v>
          </cell>
          <cell r="I2675">
            <v>536.1</v>
          </cell>
        </row>
        <row r="2676">
          <cell r="F2676" t="str">
            <v>89020203024050907151рай11.03и</v>
          </cell>
          <cell r="I2676">
            <v>17940</v>
          </cell>
        </row>
        <row r="2677">
          <cell r="F2677" t="str">
            <v>90411105010100000120рай11.03и</v>
          </cell>
          <cell r="I2677">
            <v>201309.5</v>
          </cell>
        </row>
        <row r="2678">
          <cell r="F2678" t="str">
            <v>90411406014100000430рай11.03и</v>
          </cell>
          <cell r="I2678">
            <v>125766</v>
          </cell>
        </row>
        <row r="2679">
          <cell r="F2679" t="str">
            <v>91411105010100000120рай11.03и</v>
          </cell>
          <cell r="I2679">
            <v>151.25</v>
          </cell>
        </row>
        <row r="2680">
          <cell r="F2680" t="str">
            <v>18210102021011000110тае11.03и</v>
          </cell>
          <cell r="I2680">
            <v>39259.1</v>
          </cell>
        </row>
        <row r="2681">
          <cell r="F2681" t="str">
            <v>91410804020014000110тае11.03и</v>
          </cell>
          <cell r="I2681">
            <v>180</v>
          </cell>
        </row>
        <row r="2682">
          <cell r="F2682" t="str">
            <v>91411105010100000120тае11.03и</v>
          </cell>
          <cell r="I2682">
            <v>151.26</v>
          </cell>
        </row>
        <row r="2683">
          <cell r="F2683" t="str">
            <v>91411105035100000120тае11.03и</v>
          </cell>
          <cell r="I2683">
            <v>13934.68</v>
          </cell>
        </row>
        <row r="2684">
          <cell r="F2684" t="str">
            <v>91420203015100000151тае11.03и</v>
          </cell>
          <cell r="I2684">
            <v>15232.88</v>
          </cell>
        </row>
        <row r="2685">
          <cell r="F2685" t="str">
            <v>18210102021011000110так11.03и</v>
          </cell>
          <cell r="I2685">
            <v>5055.7</v>
          </cell>
        </row>
        <row r="2686">
          <cell r="F2686" t="str">
            <v>18210102021011000110хре11.03и</v>
          </cell>
          <cell r="I2686">
            <v>4010.7</v>
          </cell>
        </row>
        <row r="2687">
          <cell r="F2687" t="str">
            <v>91611701050100000180хре11.03и</v>
          </cell>
          <cell r="I2687">
            <v>1798.88</v>
          </cell>
        </row>
        <row r="2688">
          <cell r="F2688" t="str">
            <v>18210102021011000110чун11.03и</v>
          </cell>
          <cell r="I2688">
            <v>17306.3</v>
          </cell>
        </row>
        <row r="2689">
          <cell r="F2689" t="str">
            <v>18210102030011000110чун11.03и</v>
          </cell>
          <cell r="I2689">
            <v>4002.8</v>
          </cell>
        </row>
        <row r="2690">
          <cell r="F2690" t="str">
            <v>91711105035100000120чун11.03и</v>
          </cell>
          <cell r="I2690">
            <v>2276.09</v>
          </cell>
        </row>
        <row r="2691">
          <cell r="F2691" t="str">
            <v>91711701050100000180чун11.03и</v>
          </cell>
          <cell r="I2691">
            <v>-2276.09</v>
          </cell>
        </row>
        <row r="2692">
          <cell r="F2692" t="str">
            <v>18210102021011000110шив11.03и</v>
          </cell>
          <cell r="I2692">
            <v>3724.1</v>
          </cell>
        </row>
        <row r="2693">
          <cell r="F2693" t="str">
            <v>18210606023101000110шив11.03и</v>
          </cell>
          <cell r="I2693">
            <v>3950</v>
          </cell>
        </row>
        <row r="2694">
          <cell r="F2694" t="str">
            <v>18210606023102000110шив11.03и</v>
          </cell>
          <cell r="I2694">
            <v>26.51</v>
          </cell>
        </row>
        <row r="2695">
          <cell r="F2695" t="str">
            <v>18210102021011000110анг12.03и</v>
          </cell>
          <cell r="I2695">
            <v>780.2</v>
          </cell>
        </row>
        <row r="2696">
          <cell r="F2696" t="str">
            <v>18210102021011000110арт12.03и</v>
          </cell>
          <cell r="I2696">
            <v>350</v>
          </cell>
        </row>
        <row r="2697">
          <cell r="F2697" t="str">
            <v>18210102021011000110бел12.03и</v>
          </cell>
          <cell r="I2697">
            <v>532.9</v>
          </cell>
        </row>
        <row r="2698">
          <cell r="F2698" t="str">
            <v>18210102021011000110бог12.03и</v>
          </cell>
          <cell r="I2698">
            <v>92228.2</v>
          </cell>
        </row>
        <row r="2699">
          <cell r="F2699" t="str">
            <v>90411105010100000120бог12.03и</v>
          </cell>
          <cell r="I2699">
            <v>1703.67</v>
          </cell>
        </row>
        <row r="2700">
          <cell r="F2700" t="str">
            <v>90411105035101000120бог12.03и</v>
          </cell>
          <cell r="I2700">
            <v>3744.64</v>
          </cell>
        </row>
        <row r="2701">
          <cell r="F2701" t="str">
            <v>90411701050100000180бог12.03и</v>
          </cell>
          <cell r="I2701">
            <v>-19755.66</v>
          </cell>
        </row>
        <row r="2702">
          <cell r="F2702" t="str">
            <v>18210102021011000110гов12.03и</v>
          </cell>
          <cell r="I2702">
            <v>1787.7</v>
          </cell>
        </row>
        <row r="2703">
          <cell r="F2703" t="str">
            <v>18210606023101000110гов12.03и</v>
          </cell>
          <cell r="I2703">
            <v>469</v>
          </cell>
        </row>
        <row r="2704">
          <cell r="F2704" t="str">
            <v>18210102021011000110кра12.03и</v>
          </cell>
          <cell r="I2704">
            <v>1455.4</v>
          </cell>
        </row>
        <row r="2705">
          <cell r="F2705" t="str">
            <v>18210102022011000110кра12.03и</v>
          </cell>
          <cell r="I2705">
            <v>-81.3</v>
          </cell>
        </row>
        <row r="2706">
          <cell r="F2706" t="str">
            <v>18210102021011000110ман12.03и</v>
          </cell>
          <cell r="I2706">
            <v>2088.9</v>
          </cell>
        </row>
        <row r="2707">
          <cell r="F2707" t="str">
            <v>18210102022011000110ман12.03и</v>
          </cell>
          <cell r="I2707">
            <v>81.3</v>
          </cell>
        </row>
        <row r="2708">
          <cell r="F2708" t="str">
            <v>18210102021011000110нев12.03и</v>
          </cell>
          <cell r="I2708">
            <v>718.5</v>
          </cell>
        </row>
        <row r="2709">
          <cell r="F2709" t="str">
            <v>18210102021011000110ниж12.03и</v>
          </cell>
          <cell r="I2709">
            <v>289.3</v>
          </cell>
        </row>
        <row r="2710">
          <cell r="F2710" t="str">
            <v>91011701050100000180нов12.03и</v>
          </cell>
          <cell r="I2710">
            <v>715.84</v>
          </cell>
        </row>
        <row r="2711">
          <cell r="F2711" t="str">
            <v>18210102021011000110нов12.03и</v>
          </cell>
          <cell r="I2711">
            <v>3866.5</v>
          </cell>
        </row>
        <row r="2712">
          <cell r="F2712" t="str">
            <v>18210102021011000110окт12.03и</v>
          </cell>
          <cell r="I2712">
            <v>16478.2</v>
          </cell>
        </row>
        <row r="2713">
          <cell r="F2713" t="str">
            <v>91310804020011000110окт12.03и</v>
          </cell>
          <cell r="I2713">
            <v>100</v>
          </cell>
        </row>
        <row r="2714">
          <cell r="F2714" t="str">
            <v>18210102021011000110оси12.03и</v>
          </cell>
          <cell r="I2714">
            <v>1381.5</v>
          </cell>
        </row>
        <row r="2715">
          <cell r="F2715" t="str">
            <v>18210102021011000110пин12.03и</v>
          </cell>
          <cell r="I2715">
            <v>5385.6</v>
          </cell>
        </row>
        <row r="2716">
          <cell r="F2716" t="str">
            <v>91211105010100000120пин12.03и</v>
          </cell>
          <cell r="I2716">
            <v>950</v>
          </cell>
        </row>
        <row r="2717">
          <cell r="F2717" t="str">
            <v>91211105035100000120пин12.03и</v>
          </cell>
          <cell r="I2717">
            <v>12294.65</v>
          </cell>
        </row>
        <row r="2718">
          <cell r="F2718" t="str">
            <v>84811701050050000180рай12.03и</v>
          </cell>
          <cell r="I2718">
            <v>990</v>
          </cell>
        </row>
        <row r="2719">
          <cell r="F2719" t="str">
            <v>14111628000010000140рай12.03и</v>
          </cell>
          <cell r="I2719">
            <v>5000</v>
          </cell>
        </row>
        <row r="2720">
          <cell r="F2720" t="str">
            <v>18210101012021000110рай12.03и</v>
          </cell>
          <cell r="I2720">
            <v>97005.51</v>
          </cell>
        </row>
        <row r="2721">
          <cell r="F2721" t="str">
            <v>18210101012022000110рай12.03и</v>
          </cell>
          <cell r="I2721">
            <v>314.95999999999998</v>
          </cell>
        </row>
        <row r="2722">
          <cell r="F2722" t="str">
            <v>18210102021011000110рай12.03и</v>
          </cell>
          <cell r="I2722">
            <v>756932.08</v>
          </cell>
        </row>
        <row r="2723">
          <cell r="F2723" t="str">
            <v>18210102022011000110рай12.03и</v>
          </cell>
          <cell r="I2723">
            <v>-569.4</v>
          </cell>
        </row>
        <row r="2724">
          <cell r="F2724" t="str">
            <v>18210502000021000110рай12.03и</v>
          </cell>
          <cell r="I2724">
            <v>4707.8999999999996</v>
          </cell>
        </row>
        <row r="2725">
          <cell r="F2725" t="str">
            <v>18210502000022000110рай12.03и</v>
          </cell>
          <cell r="I2725">
            <v>259.26</v>
          </cell>
        </row>
        <row r="2726">
          <cell r="F2726" t="str">
            <v>18210502000023000110рай12.03и</v>
          </cell>
          <cell r="I2726">
            <v>1981.44</v>
          </cell>
        </row>
        <row r="2727">
          <cell r="F2727" t="str">
            <v>18210803010011000110рай12.03и</v>
          </cell>
          <cell r="I2727">
            <v>7030</v>
          </cell>
        </row>
        <row r="2728">
          <cell r="F2728" t="str">
            <v>18810807140011000110рай12.03и</v>
          </cell>
          <cell r="I2728">
            <v>4960</v>
          </cell>
        </row>
        <row r="2729">
          <cell r="F2729" t="str">
            <v>18811630000010000140рай12.03и</v>
          </cell>
          <cell r="I2729">
            <v>2300</v>
          </cell>
        </row>
        <row r="2730">
          <cell r="F2730" t="str">
            <v>18811690050050000140рай12.03и</v>
          </cell>
          <cell r="I2730">
            <v>2800</v>
          </cell>
        </row>
        <row r="2731">
          <cell r="F2731" t="str">
            <v>80611690050050000140рай12.03и</v>
          </cell>
          <cell r="I2731">
            <v>600</v>
          </cell>
        </row>
        <row r="2732">
          <cell r="F2732" t="str">
            <v>85411105035051000120рай12.03и</v>
          </cell>
          <cell r="I2732">
            <v>3620.11</v>
          </cell>
        </row>
        <row r="2733">
          <cell r="F2733" t="str">
            <v>85411303050059901130рай12.03и</v>
          </cell>
          <cell r="I2733">
            <v>71022.94</v>
          </cell>
        </row>
        <row r="2734">
          <cell r="F2734" t="str">
            <v>85411701050050000180рай12.03и</v>
          </cell>
          <cell r="I2734">
            <v>6146</v>
          </cell>
        </row>
        <row r="2735">
          <cell r="F2735" t="str">
            <v>86311105035051000120рай12.03и</v>
          </cell>
          <cell r="I2735">
            <v>7177</v>
          </cell>
        </row>
        <row r="2736">
          <cell r="F2736" t="str">
            <v>89011905000050000151рай12.03и</v>
          </cell>
          <cell r="I2736">
            <v>-10000</v>
          </cell>
        </row>
        <row r="2737">
          <cell r="F2737" t="str">
            <v>89020203021058000151рай12.03и</v>
          </cell>
          <cell r="I2737">
            <v>1452100</v>
          </cell>
        </row>
        <row r="2738">
          <cell r="F2738" t="str">
            <v>89020203024050501151рай12.03и</v>
          </cell>
          <cell r="I2738">
            <v>750000</v>
          </cell>
        </row>
        <row r="2739">
          <cell r="F2739" t="str">
            <v>89020203024050503151рай12.03и</v>
          </cell>
          <cell r="I2739">
            <v>13218</v>
          </cell>
        </row>
        <row r="2740">
          <cell r="F2740" t="str">
            <v>90411105010100000120рай12.03и</v>
          </cell>
          <cell r="I2740">
            <v>1703.67</v>
          </cell>
        </row>
        <row r="2741">
          <cell r="F2741" t="str">
            <v>91211105010100000120рай12.03и</v>
          </cell>
          <cell r="I2741">
            <v>950</v>
          </cell>
        </row>
        <row r="2742">
          <cell r="F2742" t="str">
            <v>91411105010100000120рай12.03и</v>
          </cell>
          <cell r="I2742">
            <v>8644.2000000000007</v>
          </cell>
        </row>
        <row r="2743">
          <cell r="F2743" t="str">
            <v>91411406014100000430рай12.03и</v>
          </cell>
          <cell r="I2743">
            <v>126641.1</v>
          </cell>
        </row>
        <row r="2744">
          <cell r="F2744" t="str">
            <v>18210102021011000110тае12.03и</v>
          </cell>
          <cell r="I2744">
            <v>110772.12</v>
          </cell>
        </row>
        <row r="2745">
          <cell r="F2745" t="str">
            <v>18210606023101000110тае12.03и</v>
          </cell>
          <cell r="I2745">
            <v>35538</v>
          </cell>
        </row>
        <row r="2746">
          <cell r="F2746" t="str">
            <v>18210606023102000110тае12.03и</v>
          </cell>
          <cell r="I2746">
            <v>81.96</v>
          </cell>
        </row>
        <row r="2747">
          <cell r="F2747" t="str">
            <v>91410804020014000110тае12.03и</v>
          </cell>
          <cell r="I2747">
            <v>2920</v>
          </cell>
        </row>
        <row r="2748">
          <cell r="F2748" t="str">
            <v>91411105010100000120тае12.03и</v>
          </cell>
          <cell r="I2748">
            <v>8644.2000000000007</v>
          </cell>
        </row>
        <row r="2749">
          <cell r="F2749" t="str">
            <v>91411105035100000120тае12.03и</v>
          </cell>
          <cell r="I2749">
            <v>2987.17</v>
          </cell>
        </row>
        <row r="2750">
          <cell r="F2750" t="str">
            <v>91411406014100000430тае12.03и</v>
          </cell>
          <cell r="I2750">
            <v>126641.1</v>
          </cell>
        </row>
        <row r="2751">
          <cell r="F2751" t="str">
            <v>18210102021011000110так12.03и</v>
          </cell>
          <cell r="I2751">
            <v>1448.9</v>
          </cell>
        </row>
        <row r="2752">
          <cell r="F2752" t="str">
            <v>18210102021011000110хре12.03и</v>
          </cell>
          <cell r="I2752">
            <v>746.9</v>
          </cell>
        </row>
        <row r="2753">
          <cell r="F2753" t="str">
            <v>18210102021011000110чун12.03и</v>
          </cell>
          <cell r="I2753">
            <v>11323.6</v>
          </cell>
        </row>
        <row r="2754">
          <cell r="F2754" t="str">
            <v>18210102022011000110чун12.03и</v>
          </cell>
          <cell r="I2754">
            <v>-189.8</v>
          </cell>
        </row>
        <row r="2755">
          <cell r="F2755" t="str">
            <v>91710804020011000110чун12.03и</v>
          </cell>
          <cell r="I2755">
            <v>200</v>
          </cell>
        </row>
        <row r="2756">
          <cell r="F2756" t="str">
            <v>91711105035100000120чун12.03и</v>
          </cell>
          <cell r="I2756">
            <v>84.63</v>
          </cell>
        </row>
        <row r="2757">
          <cell r="F2757" t="str">
            <v>18210102021011000110шив12.03и</v>
          </cell>
          <cell r="I2757">
            <v>520</v>
          </cell>
        </row>
        <row r="2758">
          <cell r="F2758" t="str">
            <v>18210102021011000110анг15.03и</v>
          </cell>
          <cell r="I2758">
            <v>1547</v>
          </cell>
        </row>
        <row r="2759">
          <cell r="F2759" t="str">
            <v>18210606023101000110анг15.03и</v>
          </cell>
          <cell r="I2759">
            <v>2510</v>
          </cell>
        </row>
        <row r="2760">
          <cell r="F2760" t="str">
            <v>90111105010100000120анг15.03и</v>
          </cell>
          <cell r="I2760">
            <v>1346.63</v>
          </cell>
        </row>
        <row r="2761">
          <cell r="F2761" t="str">
            <v>18210102021011000110арт15.03и</v>
          </cell>
          <cell r="I2761">
            <v>58.5</v>
          </cell>
        </row>
        <row r="2762">
          <cell r="F2762" t="str">
            <v>18210102021011000110бог15.03и</v>
          </cell>
          <cell r="I2762">
            <v>52061.5</v>
          </cell>
        </row>
        <row r="2763">
          <cell r="F2763" t="str">
            <v>18210102021014000110бог15.03и</v>
          </cell>
          <cell r="I2763">
            <v>1573.2</v>
          </cell>
        </row>
        <row r="2764">
          <cell r="F2764" t="str">
            <v>18210102030011000110бог15.03и</v>
          </cell>
          <cell r="I2764">
            <v>4323.5</v>
          </cell>
        </row>
        <row r="2765">
          <cell r="F2765" t="str">
            <v>18210102040011000110бог15.03и</v>
          </cell>
          <cell r="I2765">
            <v>4037.2</v>
          </cell>
        </row>
        <row r="2766">
          <cell r="F2766" t="str">
            <v>18210606023101000110бог15.03и</v>
          </cell>
          <cell r="I2766">
            <v>758</v>
          </cell>
        </row>
        <row r="2767">
          <cell r="F2767" t="str">
            <v>90411105010100000120бог15.03и</v>
          </cell>
          <cell r="I2767">
            <v>3172.87</v>
          </cell>
        </row>
        <row r="2768">
          <cell r="F2768" t="str">
            <v>90411406014100000430бог15.03и</v>
          </cell>
          <cell r="I2768">
            <v>40069</v>
          </cell>
        </row>
        <row r="2769">
          <cell r="F2769" t="str">
            <v>90511105010101000120гов15.03и</v>
          </cell>
          <cell r="I2769">
            <v>2503</v>
          </cell>
        </row>
        <row r="2770">
          <cell r="F2770" t="str">
            <v>18210102021011000110кра15.03и</v>
          </cell>
          <cell r="I2770">
            <v>294.60000000000002</v>
          </cell>
        </row>
        <row r="2771">
          <cell r="F2771" t="str">
            <v>90610804020011000110кра15.03и</v>
          </cell>
          <cell r="I2771">
            <v>600</v>
          </cell>
        </row>
        <row r="2772">
          <cell r="F2772" t="str">
            <v>90611105035100000120кра15.03и</v>
          </cell>
          <cell r="I2772">
            <v>904.32</v>
          </cell>
        </row>
        <row r="2773">
          <cell r="F2773" t="str">
            <v>90611406014100000430кра15.03и</v>
          </cell>
          <cell r="I2773">
            <v>72.12</v>
          </cell>
        </row>
        <row r="2774">
          <cell r="F2774" t="str">
            <v>18210102021011000110ман15.03и</v>
          </cell>
          <cell r="I2774">
            <v>848.5</v>
          </cell>
        </row>
        <row r="2775">
          <cell r="F2775" t="str">
            <v>18210601030101000110ман15.03и</v>
          </cell>
          <cell r="I2775">
            <v>58.24</v>
          </cell>
        </row>
        <row r="2776">
          <cell r="F2776" t="str">
            <v>90711105035100000120ман15.03и</v>
          </cell>
          <cell r="I2776">
            <v>5327.92</v>
          </cell>
        </row>
        <row r="2777">
          <cell r="F2777" t="str">
            <v>18210102021011000110нев15.03и</v>
          </cell>
          <cell r="I2777">
            <v>7894</v>
          </cell>
        </row>
        <row r="2778">
          <cell r="F2778" t="str">
            <v>18210102021011000110нов15.03и</v>
          </cell>
          <cell r="I2778">
            <v>16453.8</v>
          </cell>
        </row>
        <row r="2779">
          <cell r="F2779" t="str">
            <v>18210102030011000110нов15.03и</v>
          </cell>
          <cell r="I2779">
            <v>33161.5</v>
          </cell>
        </row>
        <row r="2780">
          <cell r="F2780" t="str">
            <v>18210102021011000110окт15.03и</v>
          </cell>
          <cell r="I2780">
            <v>456.1</v>
          </cell>
        </row>
        <row r="2781">
          <cell r="F2781" t="str">
            <v>91311105035100000120окт15.03и</v>
          </cell>
          <cell r="I2781">
            <v>5027.43</v>
          </cell>
        </row>
        <row r="2782">
          <cell r="F2782" t="str">
            <v>18210102021011000110оси15.03и</v>
          </cell>
          <cell r="I2782">
            <v>778.6</v>
          </cell>
        </row>
        <row r="2783">
          <cell r="F2783" t="str">
            <v>14111628000010000140рай15.03и</v>
          </cell>
          <cell r="I2783">
            <v>10000</v>
          </cell>
        </row>
        <row r="2784">
          <cell r="F2784" t="str">
            <v>18210101012021000110рай15.03и</v>
          </cell>
          <cell r="I2784">
            <v>74.2</v>
          </cell>
        </row>
        <row r="2785">
          <cell r="F2785" t="str">
            <v>18210102021011000110рай15.03и</v>
          </cell>
          <cell r="I2785">
            <v>363213.31</v>
          </cell>
        </row>
        <row r="2786">
          <cell r="F2786" t="str">
            <v>18210102021014000110рай15.03и</v>
          </cell>
          <cell r="I2786">
            <v>4719.6000000000004</v>
          </cell>
        </row>
        <row r="2787">
          <cell r="F2787" t="str">
            <v>18210102030011000110рай15.03и</v>
          </cell>
          <cell r="I2787">
            <v>137348.20000000001</v>
          </cell>
        </row>
        <row r="2788">
          <cell r="F2788" t="str">
            <v>18210102040011000110рай15.03и</v>
          </cell>
          <cell r="I2788">
            <v>12111.6</v>
          </cell>
        </row>
        <row r="2789">
          <cell r="F2789" t="str">
            <v>18210502000021000110рай15.03и</v>
          </cell>
          <cell r="I2789">
            <v>18299.66</v>
          </cell>
        </row>
        <row r="2790">
          <cell r="F2790" t="str">
            <v>18210502000022000110рай15.03и</v>
          </cell>
          <cell r="I2790">
            <v>197.49</v>
          </cell>
        </row>
        <row r="2791">
          <cell r="F2791" t="str">
            <v>18210803010011000110рай15.03и</v>
          </cell>
          <cell r="I2791">
            <v>965.83</v>
          </cell>
        </row>
        <row r="2792">
          <cell r="F2792" t="str">
            <v>18811630000010000140рай15.03и</v>
          </cell>
          <cell r="I2792">
            <v>3700</v>
          </cell>
        </row>
        <row r="2793">
          <cell r="F2793" t="str">
            <v>18811690050050000140рай15.03и</v>
          </cell>
          <cell r="I2793">
            <v>800</v>
          </cell>
        </row>
        <row r="2794">
          <cell r="F2794" t="str">
            <v>19211690050050000140рай15.03и</v>
          </cell>
          <cell r="I2794">
            <v>1600</v>
          </cell>
        </row>
        <row r="2795">
          <cell r="F2795" t="str">
            <v>84811303050059901130рай15.03и</v>
          </cell>
          <cell r="I2795">
            <v>48702.15</v>
          </cell>
        </row>
        <row r="2796">
          <cell r="F2796" t="str">
            <v>85411303050059901130рай15.03и</v>
          </cell>
          <cell r="I2796">
            <v>244962.91</v>
          </cell>
        </row>
        <row r="2797">
          <cell r="F2797" t="str">
            <v>85611105035050000120рай15.03и</v>
          </cell>
          <cell r="I2797">
            <v>2482.1999999999998</v>
          </cell>
        </row>
        <row r="2798">
          <cell r="F2798" t="str">
            <v>85611303050059901130рай15.03и</v>
          </cell>
          <cell r="I2798">
            <v>47068.22</v>
          </cell>
        </row>
        <row r="2799">
          <cell r="F2799" t="str">
            <v>85611705050050000180рай15.03и</v>
          </cell>
          <cell r="I2799">
            <v>3806.99</v>
          </cell>
        </row>
        <row r="2800">
          <cell r="F2800" t="str">
            <v>86311105035051000120рай15.03и</v>
          </cell>
          <cell r="I2800">
            <v>2106</v>
          </cell>
        </row>
        <row r="2801">
          <cell r="F2801" t="str">
            <v>89011805030059952151рай15.03и</v>
          </cell>
          <cell r="I2801">
            <v>10000</v>
          </cell>
        </row>
        <row r="2802">
          <cell r="F2802" t="str">
            <v>89011905000050000151рай15.03и</v>
          </cell>
          <cell r="I2802">
            <v>-109020.95</v>
          </cell>
        </row>
        <row r="2803">
          <cell r="F2803" t="str">
            <v>89020202999056201151рай15.03и</v>
          </cell>
          <cell r="I2803">
            <v>550800</v>
          </cell>
        </row>
        <row r="2804">
          <cell r="F2804" t="str">
            <v>89020203024054001151рай15.03и</v>
          </cell>
          <cell r="I2804">
            <v>3879</v>
          </cell>
        </row>
        <row r="2805">
          <cell r="F2805" t="str">
            <v>90111105010100000120рай15.03и</v>
          </cell>
          <cell r="I2805">
            <v>1346.62</v>
          </cell>
        </row>
        <row r="2806">
          <cell r="F2806" t="str">
            <v>90411105010100000120рай15.03и</v>
          </cell>
          <cell r="I2806">
            <v>3172.85</v>
          </cell>
        </row>
        <row r="2807">
          <cell r="F2807" t="str">
            <v>90411406014100000430рай15.03и</v>
          </cell>
          <cell r="I2807">
            <v>40068.99</v>
          </cell>
        </row>
        <row r="2808">
          <cell r="F2808" t="str">
            <v>90511105010101000120рай15.03и</v>
          </cell>
          <cell r="I2808">
            <v>2503</v>
          </cell>
        </row>
        <row r="2809">
          <cell r="F2809" t="str">
            <v>90611406014100000430рай15.03и</v>
          </cell>
          <cell r="I2809">
            <v>72.13</v>
          </cell>
        </row>
        <row r="2810">
          <cell r="F2810" t="str">
            <v>91411105010100000120рай15.03и</v>
          </cell>
          <cell r="I2810">
            <v>2020.79</v>
          </cell>
        </row>
        <row r="2811">
          <cell r="F2811" t="str">
            <v>91411406014100000430рай15.03и</v>
          </cell>
          <cell r="I2811">
            <v>952.75</v>
          </cell>
        </row>
        <row r="2812">
          <cell r="F2812" t="str">
            <v>18210102021011000110тае15.03и</v>
          </cell>
          <cell r="I2812">
            <v>39329.300000000003</v>
          </cell>
        </row>
        <row r="2813">
          <cell r="F2813" t="str">
            <v>18210102030011000110тае15.03и</v>
          </cell>
          <cell r="I2813">
            <v>2870</v>
          </cell>
        </row>
        <row r="2814">
          <cell r="F2814" t="str">
            <v>18210601030101000110тае15.03и</v>
          </cell>
          <cell r="I2814">
            <v>86.94</v>
          </cell>
        </row>
        <row r="2815">
          <cell r="F2815" t="str">
            <v>91410804020014000110тае15.03и</v>
          </cell>
          <cell r="I2815">
            <v>160</v>
          </cell>
        </row>
        <row r="2816">
          <cell r="F2816" t="str">
            <v>91411105010100000120тае15.03и</v>
          </cell>
          <cell r="I2816">
            <v>2020.8</v>
          </cell>
        </row>
        <row r="2817">
          <cell r="F2817" t="str">
            <v>91411105035100000120тае15.03и</v>
          </cell>
          <cell r="I2817">
            <v>505.26</v>
          </cell>
        </row>
        <row r="2818">
          <cell r="F2818" t="str">
            <v>91411406014100000430тае15.03и</v>
          </cell>
          <cell r="I2818">
            <v>952.75</v>
          </cell>
        </row>
        <row r="2819">
          <cell r="F2819" t="str">
            <v>91720805000100000180чун15.03и</v>
          </cell>
          <cell r="I2819">
            <v>-8747.2999999999993</v>
          </cell>
        </row>
        <row r="2820">
          <cell r="F2820" t="str">
            <v>18210102021011000110чун15.03и</v>
          </cell>
          <cell r="I2820">
            <v>1253.7</v>
          </cell>
        </row>
        <row r="2821">
          <cell r="F2821" t="str">
            <v>91711905000100000151чун15.03и</v>
          </cell>
          <cell r="I2821">
            <v>-10000</v>
          </cell>
        </row>
        <row r="2822">
          <cell r="F2822" t="str">
            <v>91720805000100000180чун15.03и</v>
          </cell>
          <cell r="I2822">
            <v>8747.2999999999993</v>
          </cell>
        </row>
        <row r="2823">
          <cell r="F2823" t="str">
            <v>18210102021011000110шив15.03и</v>
          </cell>
          <cell r="I2823">
            <v>95.5</v>
          </cell>
        </row>
        <row r="2824">
          <cell r="F2824" t="str">
            <v>18210102021011000110анг16.03и</v>
          </cell>
          <cell r="I2824">
            <v>6421.5</v>
          </cell>
        </row>
        <row r="2825">
          <cell r="F2825" t="str">
            <v>18210102021011000110арт16.03и</v>
          </cell>
          <cell r="I2825">
            <v>576.5</v>
          </cell>
        </row>
        <row r="2826">
          <cell r="F2826" t="str">
            <v>90210804020011000110арт16.03и</v>
          </cell>
          <cell r="I2826">
            <v>800</v>
          </cell>
        </row>
        <row r="2827">
          <cell r="F2827" t="str">
            <v>18210102021011000110бог16.03и</v>
          </cell>
          <cell r="I2827">
            <v>266114.3</v>
          </cell>
        </row>
        <row r="2828">
          <cell r="F2828" t="str">
            <v>18210102040011000110бог16.03и</v>
          </cell>
          <cell r="I2828">
            <v>5.2</v>
          </cell>
        </row>
        <row r="2829">
          <cell r="F2829" t="str">
            <v>18210601030101000110бог16.03и</v>
          </cell>
          <cell r="I2829">
            <v>7555.27</v>
          </cell>
        </row>
        <row r="2830">
          <cell r="F2830" t="str">
            <v>90411105010100000120бог16.03и</v>
          </cell>
          <cell r="I2830">
            <v>390.61</v>
          </cell>
        </row>
        <row r="2831">
          <cell r="F2831" t="str">
            <v>90411105035101000120бог16.03и</v>
          </cell>
          <cell r="I2831">
            <v>1494.96</v>
          </cell>
        </row>
        <row r="2832">
          <cell r="F2832" t="str">
            <v>90411406014100000430бог16.03и</v>
          </cell>
          <cell r="I2832">
            <v>915.85</v>
          </cell>
        </row>
        <row r="2833">
          <cell r="F2833" t="str">
            <v>18210102021011000110гов16.03и</v>
          </cell>
          <cell r="I2833">
            <v>628.79999999999995</v>
          </cell>
        </row>
        <row r="2834">
          <cell r="F2834" t="str">
            <v>18210601030101000110гов16.03и</v>
          </cell>
          <cell r="I2834">
            <v>229.84</v>
          </cell>
        </row>
        <row r="2835">
          <cell r="F2835" t="str">
            <v>90510804020011000110гов16.03и</v>
          </cell>
          <cell r="I2835">
            <v>210</v>
          </cell>
        </row>
        <row r="2836">
          <cell r="F2836" t="str">
            <v>90511105035101000120гов16.03и</v>
          </cell>
          <cell r="I2836">
            <v>4588.1400000000003</v>
          </cell>
        </row>
        <row r="2837">
          <cell r="F2837" t="str">
            <v>18210102021011000110кра16.03и</v>
          </cell>
          <cell r="I2837">
            <v>5914.5</v>
          </cell>
        </row>
        <row r="2838">
          <cell r="F2838" t="str">
            <v>90610804020011000110кра16.03и</v>
          </cell>
          <cell r="I2838">
            <v>100</v>
          </cell>
        </row>
        <row r="2839">
          <cell r="F2839" t="str">
            <v>90611105035100000120кра16.03и</v>
          </cell>
          <cell r="I2839">
            <v>12987.13</v>
          </cell>
        </row>
        <row r="2840">
          <cell r="F2840" t="str">
            <v>90611406014100000430кра16.03и</v>
          </cell>
          <cell r="I2840">
            <v>139.35</v>
          </cell>
        </row>
        <row r="2841">
          <cell r="F2841" t="str">
            <v>18210102021011000110ман16.03и</v>
          </cell>
          <cell r="I2841">
            <v>4325.3999999999996</v>
          </cell>
        </row>
        <row r="2842">
          <cell r="F2842" t="str">
            <v>18210102021011000110нев16.03и</v>
          </cell>
          <cell r="I2842">
            <v>55015.7</v>
          </cell>
        </row>
        <row r="2843">
          <cell r="F2843" t="str">
            <v>90811105010100000120нев16.03и</v>
          </cell>
          <cell r="I2843">
            <v>8.8800000000000008</v>
          </cell>
        </row>
        <row r="2844">
          <cell r="F2844" t="str">
            <v>90811105035100000120нев16.03и</v>
          </cell>
          <cell r="I2844">
            <v>17486.34</v>
          </cell>
        </row>
        <row r="2845">
          <cell r="F2845" t="str">
            <v>90811701050100000180нев16.03и</v>
          </cell>
          <cell r="I2845">
            <v>100</v>
          </cell>
        </row>
        <row r="2846">
          <cell r="F2846" t="str">
            <v>18210102021011000110ниж16.03и</v>
          </cell>
          <cell r="I2846">
            <v>891.6</v>
          </cell>
        </row>
        <row r="2847">
          <cell r="F2847" t="str">
            <v>90911701050100000180ниж16.03и</v>
          </cell>
          <cell r="I2847">
            <v>1200</v>
          </cell>
        </row>
        <row r="2848">
          <cell r="F2848" t="str">
            <v>18210102021011000110нов16.03и</v>
          </cell>
          <cell r="I2848">
            <v>27750.7</v>
          </cell>
        </row>
        <row r="2849">
          <cell r="F2849" t="str">
            <v>91011105035100000120нов16.03и</v>
          </cell>
          <cell r="I2849">
            <v>264.24</v>
          </cell>
        </row>
        <row r="2850">
          <cell r="F2850" t="str">
            <v>18210102021011000110окт16.03и</v>
          </cell>
          <cell r="I2850">
            <v>19647.8</v>
          </cell>
        </row>
        <row r="2851">
          <cell r="F2851" t="str">
            <v>91310804020011000110окт16.03и</v>
          </cell>
          <cell r="I2851">
            <v>1380</v>
          </cell>
        </row>
        <row r="2852">
          <cell r="F2852" t="str">
            <v>91311105010100000120окт16.03и</v>
          </cell>
          <cell r="I2852">
            <v>94.82</v>
          </cell>
        </row>
        <row r="2853">
          <cell r="F2853" t="str">
            <v>91311105035100000120окт16.03и</v>
          </cell>
          <cell r="I2853">
            <v>16049.15</v>
          </cell>
        </row>
        <row r="2854">
          <cell r="F2854" t="str">
            <v>18210102021011000110оси16.03и</v>
          </cell>
          <cell r="I2854">
            <v>9054.1</v>
          </cell>
        </row>
        <row r="2855">
          <cell r="F2855" t="str">
            <v>18210606023101000110оси16.03и</v>
          </cell>
          <cell r="I2855">
            <v>159</v>
          </cell>
        </row>
        <row r="2856">
          <cell r="F2856" t="str">
            <v>91110804020011000110оси16.03и</v>
          </cell>
          <cell r="I2856">
            <v>300</v>
          </cell>
        </row>
        <row r="2857">
          <cell r="F2857" t="str">
            <v>91111105035100000120оси16.03и</v>
          </cell>
          <cell r="I2857">
            <v>15698.76</v>
          </cell>
        </row>
        <row r="2858">
          <cell r="F2858" t="str">
            <v>18210102021011000110тае16.03и</v>
          </cell>
          <cell r="I2858">
            <v>35696.26</v>
          </cell>
        </row>
        <row r="2859">
          <cell r="F2859" t="str">
            <v>18210102021012000110тае16.03и</v>
          </cell>
          <cell r="I2859">
            <v>4.6399999999999997</v>
          </cell>
        </row>
        <row r="2860">
          <cell r="F2860" t="str">
            <v>18210601030101000110тае16.03и</v>
          </cell>
          <cell r="I2860">
            <v>2420.4</v>
          </cell>
        </row>
        <row r="2861">
          <cell r="F2861" t="str">
            <v>18210601030102000110тае16.03и</v>
          </cell>
          <cell r="I2861">
            <v>0.48</v>
          </cell>
        </row>
        <row r="2862">
          <cell r="F2862" t="str">
            <v>18210606023101000110тае16.03и</v>
          </cell>
          <cell r="I2862">
            <v>15000</v>
          </cell>
        </row>
        <row r="2863">
          <cell r="F2863" t="str">
            <v>91410804020014000110тае16.03и</v>
          </cell>
          <cell r="I2863">
            <v>200</v>
          </cell>
        </row>
        <row r="2864">
          <cell r="F2864" t="str">
            <v>91411105035100000120тае16.03и</v>
          </cell>
          <cell r="I2864">
            <v>1019.96</v>
          </cell>
        </row>
        <row r="2865">
          <cell r="F2865" t="str">
            <v>18210102021011000110так16.03и</v>
          </cell>
          <cell r="I2865">
            <v>453.6</v>
          </cell>
        </row>
        <row r="2866">
          <cell r="F2866" t="str">
            <v>91511105035100000120так16.03и</v>
          </cell>
          <cell r="I2866">
            <v>28684.26</v>
          </cell>
        </row>
        <row r="2867">
          <cell r="F2867" t="str">
            <v>91511701050100000180так16.03и</v>
          </cell>
          <cell r="I2867">
            <v>-164051.51</v>
          </cell>
        </row>
        <row r="2868">
          <cell r="F2868" t="str">
            <v>91520201001100000151так16.03и</v>
          </cell>
          <cell r="I2868">
            <v>144142</v>
          </cell>
        </row>
        <row r="2869">
          <cell r="F2869" t="str">
            <v>18210102021011000110хре16.03и</v>
          </cell>
          <cell r="I2869">
            <v>2500.5</v>
          </cell>
        </row>
        <row r="2870">
          <cell r="F2870" t="str">
            <v>91611701050100000180хре16.03и</v>
          </cell>
          <cell r="I2870">
            <v>200</v>
          </cell>
        </row>
        <row r="2871">
          <cell r="F2871" t="str">
            <v>18210102021011000110чун16.03и</v>
          </cell>
          <cell r="I2871">
            <v>2965.9</v>
          </cell>
        </row>
        <row r="2872">
          <cell r="F2872" t="str">
            <v>18210102021011000110шив16.03и</v>
          </cell>
          <cell r="I2872">
            <v>581.79999999999995</v>
          </cell>
        </row>
        <row r="2873">
          <cell r="F2873" t="str">
            <v>91811105010100000120шив16.03и</v>
          </cell>
          <cell r="I2873">
            <v>49297.14</v>
          </cell>
        </row>
        <row r="2874">
          <cell r="F2874" t="str">
            <v>91811105035100000120шив16.03и</v>
          </cell>
          <cell r="I2874">
            <v>1163.2</v>
          </cell>
        </row>
        <row r="2875">
          <cell r="F2875" t="str">
            <v>84811701050050000180рай16.03и</v>
          </cell>
          <cell r="I2875">
            <v>500</v>
          </cell>
        </row>
        <row r="2876">
          <cell r="F2876" t="str">
            <v>06910807140011000110рай16.03и</v>
          </cell>
          <cell r="I2876">
            <v>1600</v>
          </cell>
        </row>
        <row r="2877">
          <cell r="F2877" t="str">
            <v>06911690050050000140рай16.03и</v>
          </cell>
          <cell r="I2877">
            <v>1000</v>
          </cell>
        </row>
        <row r="2878">
          <cell r="F2878" t="str">
            <v>07611625030010000140рай16.03и</v>
          </cell>
          <cell r="I2878">
            <v>3000</v>
          </cell>
        </row>
        <row r="2879">
          <cell r="F2879" t="str">
            <v>14111690050050000140рай16.03и</v>
          </cell>
          <cell r="I2879">
            <v>1000</v>
          </cell>
        </row>
        <row r="2880">
          <cell r="F2880" t="str">
            <v>18210102021011000110рай16.03и</v>
          </cell>
          <cell r="I2880">
            <v>1316519.28</v>
          </cell>
        </row>
        <row r="2881">
          <cell r="F2881" t="str">
            <v>18210102021012000110рай16.03и</v>
          </cell>
          <cell r="I2881">
            <v>13.92</v>
          </cell>
        </row>
        <row r="2882">
          <cell r="F2882" t="str">
            <v>18210102040011000110рай16.03и</v>
          </cell>
          <cell r="I2882">
            <v>15.6</v>
          </cell>
        </row>
        <row r="2883">
          <cell r="F2883" t="str">
            <v>18210502000021000110рай16.03и</v>
          </cell>
          <cell r="I2883">
            <v>50851.95</v>
          </cell>
        </row>
        <row r="2884">
          <cell r="F2884" t="str">
            <v>18210803010011000110рай16.03и</v>
          </cell>
          <cell r="I2884">
            <v>3513</v>
          </cell>
        </row>
        <row r="2885">
          <cell r="F2885" t="str">
            <v>18810807140011000110рай16.03и</v>
          </cell>
          <cell r="I2885">
            <v>176800</v>
          </cell>
        </row>
        <row r="2886">
          <cell r="F2886" t="str">
            <v>18811630000010000140рай16.03и</v>
          </cell>
          <cell r="I2886">
            <v>50950</v>
          </cell>
        </row>
        <row r="2887">
          <cell r="F2887" t="str">
            <v>18811690050050000140рай16.03и</v>
          </cell>
          <cell r="I2887">
            <v>2400</v>
          </cell>
        </row>
        <row r="2888">
          <cell r="F2888" t="str">
            <v>49811201000010000120рай16.03и</v>
          </cell>
          <cell r="I2888">
            <v>6.84</v>
          </cell>
        </row>
        <row r="2889">
          <cell r="F2889" t="str">
            <v>80611701050050000180рай16.03и</v>
          </cell>
          <cell r="I2889">
            <v>263.2</v>
          </cell>
        </row>
        <row r="2890">
          <cell r="F2890" t="str">
            <v>84811705050059936180рай16.03и</v>
          </cell>
          <cell r="I2890">
            <v>840</v>
          </cell>
        </row>
        <row r="2891">
          <cell r="F2891" t="str">
            <v>85411303050059901130рай16.03и</v>
          </cell>
          <cell r="I2891">
            <v>3333.66</v>
          </cell>
        </row>
        <row r="2892">
          <cell r="F2892" t="str">
            <v>86311105035051000120рай16.03и</v>
          </cell>
          <cell r="I2892">
            <v>10698</v>
          </cell>
        </row>
        <row r="2893">
          <cell r="F2893" t="str">
            <v>89011701050050000180рай16.03и</v>
          </cell>
          <cell r="I2893">
            <v>-55648.11</v>
          </cell>
        </row>
        <row r="2894">
          <cell r="F2894" t="str">
            <v>90411105010100000120рай16.03и</v>
          </cell>
          <cell r="I2894">
            <v>390.61</v>
          </cell>
        </row>
        <row r="2895">
          <cell r="F2895" t="str">
            <v>90411406014100000430рай16.03и</v>
          </cell>
          <cell r="I2895">
            <v>915.85</v>
          </cell>
        </row>
        <row r="2896">
          <cell r="F2896" t="str">
            <v>90611406014100000430рай16.03и</v>
          </cell>
          <cell r="I2896">
            <v>139.35</v>
          </cell>
        </row>
        <row r="2897">
          <cell r="F2897" t="str">
            <v>90811105010100000120рай16.03и</v>
          </cell>
          <cell r="I2897">
            <v>8.8800000000000008</v>
          </cell>
        </row>
        <row r="2898">
          <cell r="F2898" t="str">
            <v>91311105010100000120рай16.03и</v>
          </cell>
          <cell r="I2898">
            <v>94.82</v>
          </cell>
        </row>
        <row r="2899">
          <cell r="F2899" t="str">
            <v>91811105010100000120рай16.03и</v>
          </cell>
          <cell r="I2899">
            <v>49297.14</v>
          </cell>
        </row>
        <row r="2900">
          <cell r="F2900" t="str">
            <v>18210601030101000110анг17.03и</v>
          </cell>
          <cell r="I2900">
            <v>943.3</v>
          </cell>
        </row>
        <row r="2901">
          <cell r="F2901" t="str">
            <v>90111105010100000120анг17.03и</v>
          </cell>
          <cell r="I2901">
            <v>105</v>
          </cell>
        </row>
        <row r="2902">
          <cell r="F2902" t="str">
            <v>90120203015100000151анг17.03и</v>
          </cell>
          <cell r="I2902">
            <v>1500</v>
          </cell>
        </row>
        <row r="2903">
          <cell r="F2903" t="str">
            <v>18210102021011000110бел17.03и</v>
          </cell>
          <cell r="I2903">
            <v>184.8</v>
          </cell>
        </row>
        <row r="2904">
          <cell r="F2904" t="str">
            <v>18210102021011000110бог17.03и</v>
          </cell>
          <cell r="I2904">
            <v>105015.9</v>
          </cell>
        </row>
        <row r="2905">
          <cell r="F2905" t="str">
            <v>18210102040011000110бог17.03и</v>
          </cell>
          <cell r="I2905">
            <v>0.1</v>
          </cell>
        </row>
        <row r="2906">
          <cell r="F2906" t="str">
            <v>18210601030101000110бог17.03и</v>
          </cell>
          <cell r="I2906">
            <v>10229.719999999999</v>
          </cell>
        </row>
        <row r="2907">
          <cell r="F2907" t="str">
            <v>18210601030102000110бог17.03и</v>
          </cell>
          <cell r="I2907">
            <v>183.24</v>
          </cell>
        </row>
        <row r="2908">
          <cell r="F2908" t="str">
            <v>18210606013101000110бог17.03и</v>
          </cell>
          <cell r="I2908">
            <v>100.68</v>
          </cell>
        </row>
        <row r="2909">
          <cell r="F2909" t="str">
            <v>90411105010100000120бог17.03и</v>
          </cell>
          <cell r="I2909">
            <v>33796.22</v>
          </cell>
        </row>
        <row r="2910">
          <cell r="F2910" t="str">
            <v>90411105035101000120бог17.03и</v>
          </cell>
          <cell r="I2910">
            <v>4238.22</v>
          </cell>
        </row>
        <row r="2911">
          <cell r="F2911" t="str">
            <v>90411406014100000430бог17.03и</v>
          </cell>
          <cell r="I2911">
            <v>928.7</v>
          </cell>
        </row>
        <row r="2912">
          <cell r="F2912" t="str">
            <v>90520203015100000151гов17.03и</v>
          </cell>
          <cell r="I2912">
            <v>11609.43</v>
          </cell>
        </row>
        <row r="2913">
          <cell r="F2913" t="str">
            <v>18210601030101000110кра17.03и</v>
          </cell>
          <cell r="I2913">
            <v>248.16</v>
          </cell>
        </row>
        <row r="2914">
          <cell r="F2914" t="str">
            <v>18210601030102000110кра17.03и</v>
          </cell>
          <cell r="I2914">
            <v>80.510000000000005</v>
          </cell>
        </row>
        <row r="2915">
          <cell r="F2915" t="str">
            <v>18210606023101000110кра17.03и</v>
          </cell>
          <cell r="I2915">
            <v>48065</v>
          </cell>
        </row>
        <row r="2916">
          <cell r="F2916" t="str">
            <v>18210606023102000110кра17.03и</v>
          </cell>
          <cell r="I2916">
            <v>322.45</v>
          </cell>
        </row>
        <row r="2917">
          <cell r="F2917" t="str">
            <v>90610804020011000110кра17.03и</v>
          </cell>
          <cell r="I2917">
            <v>200</v>
          </cell>
        </row>
        <row r="2918">
          <cell r="F2918" t="str">
            <v>90611105035100000120кра17.03и</v>
          </cell>
          <cell r="I2918">
            <v>10.119999999999999</v>
          </cell>
        </row>
        <row r="2919">
          <cell r="F2919" t="str">
            <v>90611406014100000430кра17.03и</v>
          </cell>
          <cell r="I2919">
            <v>77.349999999999994</v>
          </cell>
        </row>
        <row r="2920">
          <cell r="F2920" t="str">
            <v>90620203015100000151кра17.03и</v>
          </cell>
          <cell r="I2920">
            <v>39200</v>
          </cell>
        </row>
        <row r="2921">
          <cell r="F2921" t="str">
            <v>18210102021011000110ман17.03и</v>
          </cell>
          <cell r="I2921">
            <v>735</v>
          </cell>
        </row>
        <row r="2922">
          <cell r="F2922" t="str">
            <v>90711105035100000120ман17.03и</v>
          </cell>
          <cell r="I2922">
            <v>14286.19</v>
          </cell>
        </row>
        <row r="2923">
          <cell r="F2923" t="str">
            <v>90720203015100000151ман17.03и</v>
          </cell>
          <cell r="I2923">
            <v>16984.96</v>
          </cell>
        </row>
        <row r="2924">
          <cell r="F2924" t="str">
            <v>18210102021011000110нев17.03и</v>
          </cell>
          <cell r="I2924">
            <v>358.8</v>
          </cell>
        </row>
        <row r="2925">
          <cell r="F2925" t="str">
            <v>90811105010100000120нев17.03и</v>
          </cell>
          <cell r="I2925">
            <v>1579.7</v>
          </cell>
        </row>
        <row r="2926">
          <cell r="F2926" t="str">
            <v>90811105035100000120нев17.03и</v>
          </cell>
          <cell r="I2926">
            <v>150</v>
          </cell>
        </row>
        <row r="2927">
          <cell r="F2927" t="str">
            <v>90820203015100000151нев17.03и</v>
          </cell>
          <cell r="I2927">
            <v>3500</v>
          </cell>
        </row>
        <row r="2928">
          <cell r="F2928" t="str">
            <v>18210102021011000110ниж17.03и</v>
          </cell>
          <cell r="I2928">
            <v>5328.7</v>
          </cell>
        </row>
        <row r="2929">
          <cell r="F2929" t="str">
            <v>91020203015100000151нов17.03и</v>
          </cell>
          <cell r="I2929">
            <v>5292.85</v>
          </cell>
        </row>
        <row r="2930">
          <cell r="F2930" t="str">
            <v>18210102021011000110окт17.03и</v>
          </cell>
          <cell r="I2930">
            <v>1444.1</v>
          </cell>
        </row>
        <row r="2931">
          <cell r="F2931" t="str">
            <v>18210102021011000110оси17.03и</v>
          </cell>
          <cell r="I2931">
            <v>270.39999999999998</v>
          </cell>
        </row>
        <row r="2932">
          <cell r="F2932" t="str">
            <v>91120203015100000151оси17.03и</v>
          </cell>
          <cell r="I2932">
            <v>13227.5</v>
          </cell>
        </row>
        <row r="2933">
          <cell r="F2933" t="str">
            <v>91220203015100000151пин17.03и</v>
          </cell>
          <cell r="I2933">
            <v>12899.36</v>
          </cell>
        </row>
        <row r="2934">
          <cell r="F2934" t="str">
            <v>18210102021011000110тае17.03и</v>
          </cell>
          <cell r="I2934">
            <v>4819.6000000000004</v>
          </cell>
        </row>
        <row r="2935">
          <cell r="F2935" t="str">
            <v>18210601030101000110тае17.03и</v>
          </cell>
          <cell r="I2935">
            <v>20905.52</v>
          </cell>
        </row>
        <row r="2936">
          <cell r="F2936" t="str">
            <v>18210601030102000110тае17.03и</v>
          </cell>
          <cell r="I2936">
            <v>693.98</v>
          </cell>
        </row>
        <row r="2937">
          <cell r="F2937" t="str">
            <v>91410804020014000110тае17.03и</v>
          </cell>
          <cell r="I2937">
            <v>770</v>
          </cell>
        </row>
        <row r="2938">
          <cell r="F2938" t="str">
            <v>91411105010100000120тае17.03и</v>
          </cell>
          <cell r="I2938">
            <v>62.79</v>
          </cell>
        </row>
        <row r="2939">
          <cell r="F2939" t="str">
            <v>91411105035100000120тае17.03и</v>
          </cell>
          <cell r="I2939">
            <v>1397.6</v>
          </cell>
        </row>
        <row r="2940">
          <cell r="F2940" t="str">
            <v>91411406014100000430тае17.03и</v>
          </cell>
          <cell r="I2940">
            <v>1308.8499999999999</v>
          </cell>
        </row>
        <row r="2941">
          <cell r="F2941" t="str">
            <v>91420203015100000151тае17.03и</v>
          </cell>
          <cell r="I2941">
            <v>9800</v>
          </cell>
        </row>
        <row r="2942">
          <cell r="F2942" t="str">
            <v>18210102021011000110так17.03и</v>
          </cell>
          <cell r="I2942">
            <v>774.9</v>
          </cell>
        </row>
        <row r="2943">
          <cell r="F2943" t="str">
            <v>91520203015100000151так17.03и</v>
          </cell>
          <cell r="I2943">
            <v>1125</v>
          </cell>
        </row>
        <row r="2944">
          <cell r="F2944" t="str">
            <v>18210102021011000110хре17.03и</v>
          </cell>
          <cell r="I2944">
            <v>3437.8</v>
          </cell>
        </row>
        <row r="2945">
          <cell r="F2945" t="str">
            <v>91620203015100000151хре17.03и</v>
          </cell>
          <cell r="I2945">
            <v>25543.119999999999</v>
          </cell>
        </row>
        <row r="2946">
          <cell r="F2946" t="str">
            <v>18210102021011000110чун17.03и</v>
          </cell>
          <cell r="I2946">
            <v>1243.5</v>
          </cell>
        </row>
        <row r="2947">
          <cell r="F2947" t="str">
            <v>91711105010100000120чун17.03и</v>
          </cell>
          <cell r="I2947">
            <v>781.44</v>
          </cell>
        </row>
        <row r="2948">
          <cell r="F2948" t="str">
            <v>91711105035100000120чун17.03и</v>
          </cell>
          <cell r="I2948">
            <v>896.21</v>
          </cell>
        </row>
        <row r="2949">
          <cell r="F2949" t="str">
            <v>91820203015100000151шив17.03и</v>
          </cell>
          <cell r="I2949">
            <v>1550</v>
          </cell>
        </row>
        <row r="2950">
          <cell r="F2950" t="str">
            <v>06910807140011000110рай17.03и</v>
          </cell>
          <cell r="I2950">
            <v>600</v>
          </cell>
        </row>
        <row r="2951">
          <cell r="F2951" t="str">
            <v>07611625030010000140рай17.03и</v>
          </cell>
          <cell r="I2951">
            <v>1000</v>
          </cell>
        </row>
        <row r="2952">
          <cell r="F2952" t="str">
            <v>14111628000010000140рай17.03и</v>
          </cell>
          <cell r="I2952">
            <v>1500</v>
          </cell>
        </row>
        <row r="2953">
          <cell r="F2953" t="str">
            <v>18210102021011000110рай17.03и</v>
          </cell>
          <cell r="I2953">
            <v>515708.5</v>
          </cell>
        </row>
        <row r="2954">
          <cell r="F2954" t="str">
            <v>18210102040011000110рай17.03и</v>
          </cell>
          <cell r="I2954">
            <v>0.3</v>
          </cell>
        </row>
        <row r="2955">
          <cell r="F2955" t="str">
            <v>18210502000021000110рай17.03и</v>
          </cell>
          <cell r="I2955">
            <v>39780.94</v>
          </cell>
        </row>
        <row r="2956">
          <cell r="F2956" t="str">
            <v>18210502000022000110рай17.03и</v>
          </cell>
          <cell r="I2956">
            <v>9.01</v>
          </cell>
        </row>
        <row r="2957">
          <cell r="F2957" t="str">
            <v>18210502000023000110рай17.03и</v>
          </cell>
          <cell r="I2957">
            <v>92.07</v>
          </cell>
        </row>
        <row r="2958">
          <cell r="F2958" t="str">
            <v>18210502000024000110рай17.03и</v>
          </cell>
          <cell r="I2958">
            <v>929.71</v>
          </cell>
        </row>
        <row r="2959">
          <cell r="F2959" t="str">
            <v>18210803010011000110рай17.03и</v>
          </cell>
          <cell r="I2959">
            <v>6088.14</v>
          </cell>
        </row>
        <row r="2960">
          <cell r="F2960" t="str">
            <v>18210803010014000110рай17.03и</v>
          </cell>
          <cell r="I2960">
            <v>200</v>
          </cell>
        </row>
        <row r="2961">
          <cell r="F2961" t="str">
            <v>18211603010010000140рай17.03и</v>
          </cell>
          <cell r="I2961">
            <v>25</v>
          </cell>
        </row>
        <row r="2962">
          <cell r="F2962" t="str">
            <v>18810807140011000110рай17.03и</v>
          </cell>
          <cell r="I2962">
            <v>1500</v>
          </cell>
        </row>
        <row r="2963">
          <cell r="F2963" t="str">
            <v>18811630000010000140рай17.03и</v>
          </cell>
          <cell r="I2963">
            <v>18700</v>
          </cell>
        </row>
        <row r="2964">
          <cell r="F2964" t="str">
            <v>18811690050050000140рай17.03и</v>
          </cell>
          <cell r="I2964">
            <v>500</v>
          </cell>
        </row>
        <row r="2965">
          <cell r="F2965" t="str">
            <v>19211690050050000140рай17.03и</v>
          </cell>
          <cell r="I2965">
            <v>135000</v>
          </cell>
        </row>
        <row r="2966">
          <cell r="F2966" t="str">
            <v>70711690050050000140рай17.03и</v>
          </cell>
          <cell r="I2966">
            <v>2711692.93</v>
          </cell>
        </row>
        <row r="2967">
          <cell r="F2967" t="str">
            <v>84811705050059936180рай17.03и</v>
          </cell>
          <cell r="I2967">
            <v>220</v>
          </cell>
        </row>
        <row r="2968">
          <cell r="F2968" t="str">
            <v>84811705050059937180рай17.03и</v>
          </cell>
          <cell r="I2968">
            <v>135.5</v>
          </cell>
        </row>
        <row r="2969">
          <cell r="F2969" t="str">
            <v>85411105035051000120рай17.03и</v>
          </cell>
          <cell r="I2969">
            <v>402.34</v>
          </cell>
        </row>
        <row r="2970">
          <cell r="F2970" t="str">
            <v>85411303050059901130рай17.03и</v>
          </cell>
          <cell r="I2970">
            <v>1156</v>
          </cell>
        </row>
        <row r="2971">
          <cell r="F2971" t="str">
            <v>85611303050059901130рай17.03и</v>
          </cell>
          <cell r="I2971">
            <v>16178.62</v>
          </cell>
        </row>
        <row r="2972">
          <cell r="F2972" t="str">
            <v>86311105035051000120рай17.03и</v>
          </cell>
          <cell r="I2972">
            <v>7206.27</v>
          </cell>
        </row>
        <row r="2973">
          <cell r="F2973" t="str">
            <v>86311701050050000180рай17.03и</v>
          </cell>
          <cell r="I2973">
            <v>930.64</v>
          </cell>
        </row>
        <row r="2974">
          <cell r="F2974" t="str">
            <v>88811303050050000130рай17.03и</v>
          </cell>
          <cell r="I2974">
            <v>2700</v>
          </cell>
        </row>
        <row r="2975">
          <cell r="F2975" t="str">
            <v>90111105010100000120рай17.03и</v>
          </cell>
          <cell r="I2975">
            <v>105</v>
          </cell>
        </row>
        <row r="2976">
          <cell r="F2976" t="str">
            <v>90411105010100000120рай17.03и</v>
          </cell>
          <cell r="I2976">
            <v>33796.230000000003</v>
          </cell>
        </row>
        <row r="2977">
          <cell r="F2977" t="str">
            <v>90411406014100000430рай17.03и</v>
          </cell>
          <cell r="I2977">
            <v>928.7</v>
          </cell>
        </row>
        <row r="2978">
          <cell r="F2978" t="str">
            <v>90611406014100000430рай17.03и</v>
          </cell>
          <cell r="I2978">
            <v>77.349999999999994</v>
          </cell>
        </row>
        <row r="2979">
          <cell r="F2979" t="str">
            <v>90811105010100000120рай17.03и</v>
          </cell>
          <cell r="I2979">
            <v>1579.71</v>
          </cell>
        </row>
        <row r="2980">
          <cell r="F2980" t="str">
            <v>91411105010100000120рай17.03и</v>
          </cell>
          <cell r="I2980">
            <v>62.79</v>
          </cell>
        </row>
        <row r="2981">
          <cell r="F2981" t="str">
            <v>91411406014100000430рай17.03и</v>
          </cell>
          <cell r="I2981">
            <v>1308.8499999999999</v>
          </cell>
        </row>
        <row r="2982">
          <cell r="F2982" t="str">
            <v>91711105010100000120рай17.03и</v>
          </cell>
          <cell r="I2982">
            <v>781.45</v>
          </cell>
        </row>
        <row r="2983">
          <cell r="F2983" t="str">
            <v>18210102021011000110анг18.03и</v>
          </cell>
          <cell r="I2983">
            <v>897.4</v>
          </cell>
        </row>
        <row r="2984">
          <cell r="F2984" t="str">
            <v>18210601030101000110анг18.03и</v>
          </cell>
          <cell r="I2984">
            <v>561.19000000000005</v>
          </cell>
        </row>
        <row r="2985">
          <cell r="F2985" t="str">
            <v>18210601030102000110анг18.03и</v>
          </cell>
          <cell r="I2985">
            <v>2.35</v>
          </cell>
        </row>
        <row r="2986">
          <cell r="F2986" t="str">
            <v>18210102021011000110бог18.03и</v>
          </cell>
          <cell r="I2986">
            <v>24633.3</v>
          </cell>
        </row>
        <row r="2987">
          <cell r="F2987" t="str">
            <v>18210102021014000110бог18.03и</v>
          </cell>
          <cell r="I2987">
            <v>-13200</v>
          </cell>
        </row>
        <row r="2988">
          <cell r="F2988" t="str">
            <v>18210601030101000110бог18.03и</v>
          </cell>
          <cell r="I2988">
            <v>-79.67</v>
          </cell>
        </row>
        <row r="2989">
          <cell r="F2989" t="str">
            <v>18210601030102000110бог18.03и</v>
          </cell>
          <cell r="I2989">
            <v>4.29</v>
          </cell>
        </row>
        <row r="2990">
          <cell r="F2990" t="str">
            <v>18210606013101000110бог18.03и</v>
          </cell>
          <cell r="I2990">
            <v>-34.200000000000003</v>
          </cell>
        </row>
        <row r="2991">
          <cell r="F2991" t="str">
            <v>18210606023101000110бог18.03и</v>
          </cell>
          <cell r="I2991">
            <v>2640</v>
          </cell>
        </row>
        <row r="2992">
          <cell r="F2992" t="str">
            <v>90411105035101000120бог18.03и</v>
          </cell>
          <cell r="I2992">
            <v>7344.69</v>
          </cell>
        </row>
        <row r="2993">
          <cell r="F2993" t="str">
            <v>18210601030101000110гов18.03и</v>
          </cell>
          <cell r="I2993">
            <v>71.11</v>
          </cell>
        </row>
        <row r="2994">
          <cell r="F2994" t="str">
            <v>18210606023102000110ман18.03и</v>
          </cell>
          <cell r="I2994">
            <v>0.2</v>
          </cell>
        </row>
        <row r="2995">
          <cell r="F2995" t="str">
            <v>18210102021011000110нев18.03и</v>
          </cell>
          <cell r="I2995">
            <v>676.2</v>
          </cell>
        </row>
        <row r="2996">
          <cell r="F2996" t="str">
            <v>18210601030101000110нев18.03и</v>
          </cell>
          <cell r="I2996">
            <v>51.26</v>
          </cell>
        </row>
        <row r="2997">
          <cell r="F2997" t="str">
            <v>18210601030102000110нев18.03и</v>
          </cell>
          <cell r="I2997">
            <v>0.12</v>
          </cell>
        </row>
        <row r="2998">
          <cell r="F2998" t="str">
            <v>18210606013101000110нев18.03и</v>
          </cell>
          <cell r="I2998">
            <v>34.200000000000003</v>
          </cell>
        </row>
        <row r="2999">
          <cell r="F2999" t="str">
            <v>90820204999100000151нев18.03и</v>
          </cell>
          <cell r="I2999">
            <v>200000</v>
          </cell>
        </row>
        <row r="3000">
          <cell r="F3000" t="str">
            <v>90911105010100000120ниж18.03и</v>
          </cell>
          <cell r="I3000">
            <v>20.46</v>
          </cell>
        </row>
        <row r="3001">
          <cell r="F3001" t="str">
            <v>90911406014100000430ниж18.03и</v>
          </cell>
          <cell r="I3001">
            <v>43.4</v>
          </cell>
        </row>
        <row r="3002">
          <cell r="F3002" t="str">
            <v>18210102021011000110нов18.03и</v>
          </cell>
          <cell r="I3002">
            <v>6518.2</v>
          </cell>
        </row>
        <row r="3003">
          <cell r="F3003" t="str">
            <v>18210102021011000110окт18.03и</v>
          </cell>
          <cell r="I3003">
            <v>2627.6</v>
          </cell>
        </row>
        <row r="3004">
          <cell r="F3004" t="str">
            <v>91311105035100000120окт18.03и</v>
          </cell>
          <cell r="I3004">
            <v>1927.49</v>
          </cell>
        </row>
        <row r="3005">
          <cell r="F3005" t="str">
            <v>18210102021011000110пин18.03и</v>
          </cell>
          <cell r="I3005">
            <v>478.4</v>
          </cell>
        </row>
        <row r="3006">
          <cell r="F3006" t="str">
            <v>18210102022011000110пин18.03и</v>
          </cell>
          <cell r="I3006">
            <v>548.6</v>
          </cell>
        </row>
        <row r="3007">
          <cell r="F3007" t="str">
            <v>91211701050100000180пин18.03и</v>
          </cell>
          <cell r="I3007">
            <v>100</v>
          </cell>
        </row>
        <row r="3008">
          <cell r="F3008" t="str">
            <v>07611625030010000140рай18.03и</v>
          </cell>
          <cell r="I3008">
            <v>3000</v>
          </cell>
        </row>
        <row r="3009">
          <cell r="F3009" t="str">
            <v>18210102021011000110рай18.03и</v>
          </cell>
          <cell r="I3009">
            <v>164643.6</v>
          </cell>
        </row>
        <row r="3010">
          <cell r="F3010" t="str">
            <v>18210102021014000110рай18.03и</v>
          </cell>
          <cell r="I3010">
            <v>-39600</v>
          </cell>
        </row>
        <row r="3011">
          <cell r="F3011" t="str">
            <v>18210102022011000110рай18.03и</v>
          </cell>
          <cell r="I3011">
            <v>1645.8</v>
          </cell>
        </row>
        <row r="3012">
          <cell r="F3012" t="str">
            <v>18210502000021000110рай18.03и</v>
          </cell>
          <cell r="I3012">
            <v>18160.71</v>
          </cell>
        </row>
        <row r="3013">
          <cell r="F3013" t="str">
            <v>18210502000022000110рай18.03и</v>
          </cell>
          <cell r="I3013">
            <v>275.79000000000002</v>
          </cell>
        </row>
        <row r="3014">
          <cell r="F3014" t="str">
            <v>18210502000023000110рай18.03и</v>
          </cell>
          <cell r="I3014">
            <v>1406.79</v>
          </cell>
        </row>
        <row r="3015">
          <cell r="F3015" t="str">
            <v>18210803010011000110рай18.03и</v>
          </cell>
          <cell r="I3015">
            <v>2730</v>
          </cell>
        </row>
        <row r="3016">
          <cell r="F3016" t="str">
            <v>18810807140011000110рай18.03и</v>
          </cell>
          <cell r="I3016">
            <v>300</v>
          </cell>
        </row>
        <row r="3017">
          <cell r="F3017" t="str">
            <v>18811630000010000140рай18.03и</v>
          </cell>
          <cell r="I3017">
            <v>10600</v>
          </cell>
        </row>
        <row r="3018">
          <cell r="F3018" t="str">
            <v>18811690050050000140рай18.03и</v>
          </cell>
          <cell r="I3018">
            <v>4100</v>
          </cell>
        </row>
        <row r="3019">
          <cell r="F3019" t="str">
            <v>19211690050050000140рай18.03и</v>
          </cell>
          <cell r="I3019">
            <v>3000</v>
          </cell>
        </row>
        <row r="3020">
          <cell r="F3020" t="str">
            <v>32111625060010000140рай18.03и</v>
          </cell>
          <cell r="I3020">
            <v>500</v>
          </cell>
        </row>
        <row r="3021">
          <cell r="F3021" t="str">
            <v>85411303050059901130рай18.03и</v>
          </cell>
          <cell r="I3021">
            <v>19096</v>
          </cell>
        </row>
        <row r="3022">
          <cell r="F3022" t="str">
            <v>85411701050050000180рай18.03и</v>
          </cell>
          <cell r="I3022">
            <v>2040</v>
          </cell>
        </row>
        <row r="3023">
          <cell r="F3023" t="str">
            <v>85420705000059905180рай18.03и</v>
          </cell>
          <cell r="I3023">
            <v>132000</v>
          </cell>
        </row>
        <row r="3024">
          <cell r="F3024" t="str">
            <v>85611303050059901130рай18.03и</v>
          </cell>
          <cell r="I3024">
            <v>106389.85</v>
          </cell>
        </row>
        <row r="3025">
          <cell r="F3025" t="str">
            <v>86311701050050000180рай18.03и</v>
          </cell>
          <cell r="I3025">
            <v>44.5</v>
          </cell>
        </row>
        <row r="3026">
          <cell r="F3026" t="str">
            <v>88811303050050000130рай18.03и</v>
          </cell>
          <cell r="I3026">
            <v>300</v>
          </cell>
        </row>
        <row r="3027">
          <cell r="F3027" t="str">
            <v>89011701050050000180рай18.03и</v>
          </cell>
          <cell r="I3027">
            <v>-246352.59</v>
          </cell>
        </row>
        <row r="3028">
          <cell r="F3028" t="str">
            <v>89011805030059951151рай18.03и</v>
          </cell>
          <cell r="I3028">
            <v>43191.63</v>
          </cell>
        </row>
        <row r="3029">
          <cell r="F3029" t="str">
            <v>89011905000050000151рай18.03и</v>
          </cell>
          <cell r="I3029">
            <v>1422056.66</v>
          </cell>
        </row>
        <row r="3030">
          <cell r="F3030" t="str">
            <v>89020203001050000151рай18.03и</v>
          </cell>
          <cell r="I3030">
            <v>1306967</v>
          </cell>
        </row>
        <row r="3031">
          <cell r="F3031" t="str">
            <v>89020203024053401151рай18.03и</v>
          </cell>
          <cell r="I3031">
            <v>20000</v>
          </cell>
        </row>
        <row r="3032">
          <cell r="F3032" t="str">
            <v>90911105010100000120рай18.03и</v>
          </cell>
          <cell r="I3032">
            <v>20.45</v>
          </cell>
        </row>
        <row r="3033">
          <cell r="F3033" t="str">
            <v>90911406014100000430рай18.03и</v>
          </cell>
          <cell r="I3033">
            <v>43.4</v>
          </cell>
        </row>
        <row r="3034">
          <cell r="F3034" t="str">
            <v>91411105010100000120рай18.03и</v>
          </cell>
          <cell r="I3034">
            <v>73</v>
          </cell>
        </row>
        <row r="3035">
          <cell r="F3035" t="str">
            <v>91411406014100000430рай18.03и</v>
          </cell>
          <cell r="I3035">
            <v>622.97</v>
          </cell>
        </row>
        <row r="3036">
          <cell r="F3036" t="str">
            <v>18210102021011000110тае18.03и</v>
          </cell>
          <cell r="I3036">
            <v>11916.6</v>
          </cell>
        </row>
        <row r="3037">
          <cell r="F3037" t="str">
            <v>18210606013101000110тае18.03и</v>
          </cell>
          <cell r="I3037">
            <v>1436</v>
          </cell>
        </row>
        <row r="3038">
          <cell r="F3038" t="str">
            <v>18210606013102000110тае18.03и</v>
          </cell>
          <cell r="I3038">
            <v>9.65</v>
          </cell>
        </row>
        <row r="3039">
          <cell r="F3039" t="str">
            <v>18210606023101000110тае18.03и</v>
          </cell>
          <cell r="I3039">
            <v>70574</v>
          </cell>
        </row>
        <row r="3040">
          <cell r="F3040" t="str">
            <v>18210606023102000110тае18.03и</v>
          </cell>
          <cell r="I3040">
            <v>402.87</v>
          </cell>
        </row>
        <row r="3041">
          <cell r="F3041" t="str">
            <v>91410804020014000110тае18.03и</v>
          </cell>
          <cell r="I3041">
            <v>600</v>
          </cell>
        </row>
        <row r="3042">
          <cell r="F3042" t="str">
            <v>91411105010100000120тае18.03и</v>
          </cell>
          <cell r="I3042">
            <v>73</v>
          </cell>
        </row>
        <row r="3043">
          <cell r="F3043" t="str">
            <v>91411105035100000120тае18.03и</v>
          </cell>
          <cell r="I3043">
            <v>1293.47</v>
          </cell>
        </row>
        <row r="3044">
          <cell r="F3044" t="str">
            <v>91411406014100000430тае18.03и</v>
          </cell>
          <cell r="I3044">
            <v>622.98</v>
          </cell>
        </row>
        <row r="3045">
          <cell r="F3045" t="str">
            <v>91411701050100000180тае18.03и</v>
          </cell>
          <cell r="I3045">
            <v>-873.18</v>
          </cell>
        </row>
        <row r="3046">
          <cell r="F3046" t="str">
            <v>91411905000100000151тае18.03и</v>
          </cell>
          <cell r="I3046">
            <v>-43191.63</v>
          </cell>
        </row>
        <row r="3047">
          <cell r="F3047" t="str">
            <v>18210601030101000110хре18.03и</v>
          </cell>
          <cell r="I3047">
            <v>79.67</v>
          </cell>
        </row>
        <row r="3048">
          <cell r="F3048" t="str">
            <v>18210102021011000110чун18.03и</v>
          </cell>
          <cell r="I3048">
            <v>7133.5</v>
          </cell>
        </row>
        <row r="3049">
          <cell r="F3049" t="str">
            <v>18210601030101000110чун18.03и</v>
          </cell>
          <cell r="I3049">
            <v>57.51</v>
          </cell>
        </row>
        <row r="3050">
          <cell r="F3050" t="str">
            <v>90211105035100000120арт19.03и</v>
          </cell>
          <cell r="I3050">
            <v>4441.3</v>
          </cell>
        </row>
        <row r="3051">
          <cell r="F3051" t="str">
            <v>18210102021011000110бог19.03и</v>
          </cell>
          <cell r="I3051">
            <v>276355.58</v>
          </cell>
        </row>
        <row r="3052">
          <cell r="F3052" t="str">
            <v>18210102021012000110бог19.03и</v>
          </cell>
          <cell r="I3052">
            <v>5754.52</v>
          </cell>
        </row>
        <row r="3053">
          <cell r="F3053" t="str">
            <v>18210904050101000110бог19.03и</v>
          </cell>
          <cell r="I3053">
            <v>2.58</v>
          </cell>
        </row>
        <row r="3054">
          <cell r="F3054" t="str">
            <v>18210904050102000110бог19.03и</v>
          </cell>
          <cell r="I3054">
            <v>1.5</v>
          </cell>
        </row>
        <row r="3055">
          <cell r="F3055" t="str">
            <v>90411105035101000120бог19.03и</v>
          </cell>
          <cell r="I3055">
            <v>3897.05</v>
          </cell>
        </row>
        <row r="3056">
          <cell r="F3056" t="str">
            <v>90411406014100000430бог19.03и</v>
          </cell>
          <cell r="I3056">
            <v>927.35</v>
          </cell>
        </row>
        <row r="3057">
          <cell r="F3057" t="str">
            <v>18210102021011000110гов19.03и</v>
          </cell>
          <cell r="I3057">
            <v>91</v>
          </cell>
        </row>
        <row r="3058">
          <cell r="F3058" t="str">
            <v>18210102021011000110кра19.03и</v>
          </cell>
          <cell r="I3058">
            <v>518.20000000000005</v>
          </cell>
        </row>
        <row r="3059">
          <cell r="F3059" t="str">
            <v>90610804020011000110кра19.03и</v>
          </cell>
          <cell r="I3059">
            <v>100</v>
          </cell>
        </row>
        <row r="3060">
          <cell r="F3060" t="str">
            <v>18210102021011000110ман19.03и</v>
          </cell>
          <cell r="I3060">
            <v>91</v>
          </cell>
        </row>
        <row r="3061">
          <cell r="F3061" t="str">
            <v>90711105010100000120ман19.03и</v>
          </cell>
          <cell r="I3061">
            <v>5452.09</v>
          </cell>
        </row>
        <row r="3062">
          <cell r="F3062" t="str">
            <v>90711105035100000120ман19.03и</v>
          </cell>
          <cell r="I3062">
            <v>44718.81</v>
          </cell>
        </row>
        <row r="3063">
          <cell r="F3063" t="str">
            <v>90711701050100000180ман19.03и</v>
          </cell>
          <cell r="I3063">
            <v>-290827.90000000002</v>
          </cell>
        </row>
        <row r="3064">
          <cell r="F3064" t="str">
            <v>90720201001100000151ман19.03и</v>
          </cell>
          <cell r="I3064">
            <v>150000</v>
          </cell>
        </row>
        <row r="3065">
          <cell r="F3065" t="str">
            <v>90720805000100000180ман19.03и</v>
          </cell>
          <cell r="I3065">
            <v>90567</v>
          </cell>
        </row>
        <row r="3066">
          <cell r="F3066" t="str">
            <v>90720805000100000180ман19.03и</v>
          </cell>
          <cell r="I3066">
            <v>-90567</v>
          </cell>
        </row>
        <row r="3067">
          <cell r="F3067" t="str">
            <v>18210102021011000110нев19.03и</v>
          </cell>
          <cell r="I3067">
            <v>78</v>
          </cell>
        </row>
        <row r="3068">
          <cell r="F3068" t="str">
            <v>18210102021011000110ниж19.03и</v>
          </cell>
          <cell r="I3068">
            <v>130</v>
          </cell>
        </row>
        <row r="3069">
          <cell r="F3069" t="str">
            <v>90911105035100000120ниж19.03и</v>
          </cell>
          <cell r="I3069">
            <v>7563</v>
          </cell>
        </row>
        <row r="3070">
          <cell r="F3070" t="str">
            <v>90911303050109901130ниж19.03и</v>
          </cell>
          <cell r="I3070">
            <v>1106.8</v>
          </cell>
        </row>
        <row r="3071">
          <cell r="F3071" t="str">
            <v>18210102021011000110нов19.03и</v>
          </cell>
          <cell r="I3071">
            <v>1146.9000000000001</v>
          </cell>
        </row>
        <row r="3072">
          <cell r="F3072" t="str">
            <v>18210102021011000110окт19.03и</v>
          </cell>
          <cell r="I3072">
            <v>104</v>
          </cell>
        </row>
        <row r="3073">
          <cell r="F3073" t="str">
            <v>18210102021011000110оси19.03и</v>
          </cell>
          <cell r="I3073">
            <v>26</v>
          </cell>
        </row>
        <row r="3074">
          <cell r="F3074" t="str">
            <v>91111105010100000120оси19.03и</v>
          </cell>
          <cell r="I3074">
            <v>3271.61</v>
          </cell>
        </row>
        <row r="3075">
          <cell r="F3075" t="str">
            <v>18210102021011000110пин19.03и</v>
          </cell>
          <cell r="I3075">
            <v>2345.6</v>
          </cell>
        </row>
        <row r="3076">
          <cell r="F3076" t="str">
            <v>07611625030010000140рай19.03и</v>
          </cell>
          <cell r="I3076">
            <v>1500</v>
          </cell>
        </row>
        <row r="3077">
          <cell r="F3077" t="str">
            <v>14111628000010000140рай19.03и</v>
          </cell>
          <cell r="I3077">
            <v>10000</v>
          </cell>
        </row>
        <row r="3078">
          <cell r="F3078" t="str">
            <v>18210101012021000110рай19.03и</v>
          </cell>
          <cell r="I3078">
            <v>444.88</v>
          </cell>
        </row>
        <row r="3079">
          <cell r="F3079" t="str">
            <v>18210101012022000110рай19.03и</v>
          </cell>
          <cell r="I3079">
            <v>9.2899999999999991</v>
          </cell>
        </row>
        <row r="3080">
          <cell r="F3080" t="str">
            <v>18210102021011000110рай19.03и</v>
          </cell>
          <cell r="I3080">
            <v>847104.54</v>
          </cell>
        </row>
        <row r="3081">
          <cell r="F3081" t="str">
            <v>18210102021012000110рай19.03и</v>
          </cell>
          <cell r="I3081">
            <v>17263.580000000002</v>
          </cell>
        </row>
        <row r="3082">
          <cell r="F3082" t="str">
            <v>18210502000021000110рай19.03и</v>
          </cell>
          <cell r="I3082">
            <v>2231.1</v>
          </cell>
        </row>
        <row r="3083">
          <cell r="F3083" t="str">
            <v>18210803010011000110рай19.03и</v>
          </cell>
          <cell r="I3083">
            <v>6500</v>
          </cell>
        </row>
        <row r="3084">
          <cell r="F3084" t="str">
            <v>18210803010014000110рай19.03и</v>
          </cell>
          <cell r="I3084">
            <v>-1000</v>
          </cell>
        </row>
        <row r="3085">
          <cell r="F3085" t="str">
            <v>18810807140011000110рай19.03и</v>
          </cell>
          <cell r="I3085">
            <v>3600</v>
          </cell>
        </row>
        <row r="3086">
          <cell r="F3086" t="str">
            <v>18810807140014000110рай19.03и</v>
          </cell>
          <cell r="I3086">
            <v>-3300</v>
          </cell>
        </row>
        <row r="3087">
          <cell r="F3087" t="str">
            <v>18811630000010000140рай19.03и</v>
          </cell>
          <cell r="I3087">
            <v>2600</v>
          </cell>
        </row>
        <row r="3088">
          <cell r="F3088" t="str">
            <v>18811690050050000140рай19.03и</v>
          </cell>
          <cell r="I3088">
            <v>4000</v>
          </cell>
        </row>
        <row r="3089">
          <cell r="F3089" t="str">
            <v>19211690050050000140рай19.03и</v>
          </cell>
          <cell r="I3089">
            <v>80000</v>
          </cell>
        </row>
        <row r="3090">
          <cell r="F3090" t="str">
            <v>84811705050059935180рай19.03и</v>
          </cell>
          <cell r="I3090">
            <v>550</v>
          </cell>
        </row>
        <row r="3091">
          <cell r="F3091" t="str">
            <v>85411105035051000120рай19.03и</v>
          </cell>
          <cell r="I3091">
            <v>610.48</v>
          </cell>
        </row>
        <row r="3092">
          <cell r="F3092" t="str">
            <v>85411303050059901130рай19.03и</v>
          </cell>
          <cell r="I3092">
            <v>156738.65</v>
          </cell>
        </row>
        <row r="3093">
          <cell r="F3093" t="str">
            <v>85420705000059905180рай19.03и</v>
          </cell>
          <cell r="I3093">
            <v>252000</v>
          </cell>
        </row>
        <row r="3094">
          <cell r="F3094" t="str">
            <v>86311105035051000120рай19.03и</v>
          </cell>
          <cell r="I3094">
            <v>1293</v>
          </cell>
        </row>
        <row r="3095">
          <cell r="F3095" t="str">
            <v>86311701050050000180рай19.03и</v>
          </cell>
          <cell r="I3095">
            <v>-1293</v>
          </cell>
        </row>
        <row r="3096">
          <cell r="F3096" t="str">
            <v>88811303050050000130рай19.03и</v>
          </cell>
          <cell r="I3096">
            <v>600</v>
          </cell>
        </row>
        <row r="3097">
          <cell r="F3097" t="str">
            <v>89011701050050000180рай19.03и</v>
          </cell>
          <cell r="I3097">
            <v>-1162102.3</v>
          </cell>
        </row>
        <row r="3098">
          <cell r="F3098" t="str">
            <v>89020203022056001151рай19.03и</v>
          </cell>
          <cell r="I3098">
            <v>3801850</v>
          </cell>
        </row>
        <row r="3099">
          <cell r="F3099" t="str">
            <v>89020203022056002151рай19.03и</v>
          </cell>
          <cell r="I3099">
            <v>71800</v>
          </cell>
        </row>
        <row r="3100">
          <cell r="F3100" t="str">
            <v>89020203024050401151рай19.03и</v>
          </cell>
          <cell r="I3100">
            <v>4355791</v>
          </cell>
        </row>
        <row r="3101">
          <cell r="F3101" t="str">
            <v>89020203024050402151рай19.03и</v>
          </cell>
          <cell r="I3101">
            <v>77100</v>
          </cell>
        </row>
        <row r="3102">
          <cell r="F3102" t="str">
            <v>90411406014100000430рай19.03и</v>
          </cell>
          <cell r="I3102">
            <v>927.35</v>
          </cell>
        </row>
        <row r="3103">
          <cell r="F3103" t="str">
            <v>90711105010100000120рай19.03и</v>
          </cell>
          <cell r="I3103">
            <v>5452.09</v>
          </cell>
        </row>
        <row r="3104">
          <cell r="F3104" t="str">
            <v>91111105010100000120рай19.03и</v>
          </cell>
          <cell r="I3104">
            <v>3271.62</v>
          </cell>
        </row>
        <row r="3105">
          <cell r="F3105" t="str">
            <v>91611105010100000120рай19.03и</v>
          </cell>
          <cell r="I3105">
            <v>49999</v>
          </cell>
        </row>
        <row r="3106">
          <cell r="F3106" t="str">
            <v>91711105010100000120рай19.03и</v>
          </cell>
          <cell r="I3106">
            <v>25707.26</v>
          </cell>
        </row>
        <row r="3107">
          <cell r="F3107" t="str">
            <v>91711406014100000430рай19.03и</v>
          </cell>
          <cell r="I3107">
            <v>8690.7999999999993</v>
          </cell>
        </row>
        <row r="3108">
          <cell r="F3108" t="str">
            <v>18210102021011000110тае19.03и</v>
          </cell>
          <cell r="I3108">
            <v>5368.3</v>
          </cell>
        </row>
        <row r="3109">
          <cell r="F3109" t="str">
            <v>91410804020014000110тае19.03и</v>
          </cell>
          <cell r="I3109">
            <v>1000</v>
          </cell>
        </row>
        <row r="3110">
          <cell r="F3110" t="str">
            <v>91411105035100000120тае19.03и</v>
          </cell>
          <cell r="I3110">
            <v>3177.61</v>
          </cell>
        </row>
        <row r="3111">
          <cell r="F3111" t="str">
            <v>91611105010100000120хре19.03и</v>
          </cell>
          <cell r="I3111">
            <v>49998.99</v>
          </cell>
        </row>
        <row r="3112">
          <cell r="F3112" t="str">
            <v>91611701050100000180хре19.03и</v>
          </cell>
          <cell r="I3112">
            <v>-49997.99</v>
          </cell>
        </row>
        <row r="3113">
          <cell r="F3113" t="str">
            <v>18210102021011000110чун19.03и</v>
          </cell>
          <cell r="I3113">
            <v>1542</v>
          </cell>
        </row>
        <row r="3114">
          <cell r="F3114" t="str">
            <v>91711105010100000120чун19.03и</v>
          </cell>
          <cell r="I3114">
            <v>25707.25</v>
          </cell>
        </row>
        <row r="3115">
          <cell r="F3115" t="str">
            <v>91711406014100000430чун19.03и</v>
          </cell>
          <cell r="I3115">
            <v>8690.7999999999993</v>
          </cell>
        </row>
        <row r="3116">
          <cell r="F3116" t="str">
            <v>18210102021011000110арт22.03и</v>
          </cell>
          <cell r="I3116">
            <v>650</v>
          </cell>
        </row>
        <row r="3117">
          <cell r="F3117" t="str">
            <v>90311701050100000180бел22.03и</v>
          </cell>
          <cell r="I3117">
            <v>-3358.84</v>
          </cell>
        </row>
        <row r="3118">
          <cell r="F3118" t="str">
            <v>90320203015100000151бел22.03и</v>
          </cell>
          <cell r="I3118">
            <v>3359.84</v>
          </cell>
        </row>
        <row r="3119">
          <cell r="F3119" t="str">
            <v>18210102021011000110бог22.03и</v>
          </cell>
          <cell r="I3119">
            <v>11916.7</v>
          </cell>
        </row>
        <row r="3120">
          <cell r="F3120" t="str">
            <v>18210601030101000110бог22.03и</v>
          </cell>
          <cell r="I3120">
            <v>99.37</v>
          </cell>
        </row>
        <row r="3121">
          <cell r="F3121" t="str">
            <v>18210601030102000110бог22.03и</v>
          </cell>
          <cell r="I3121">
            <v>1.05</v>
          </cell>
        </row>
        <row r="3122">
          <cell r="F3122" t="str">
            <v>18210606013101000110бог22.03и</v>
          </cell>
          <cell r="I3122">
            <v>211</v>
          </cell>
        </row>
        <row r="3123">
          <cell r="F3123" t="str">
            <v>90411105035101000120бог22.03и</v>
          </cell>
          <cell r="I3123">
            <v>2622.36</v>
          </cell>
        </row>
        <row r="3124">
          <cell r="F3124" t="str">
            <v>90411406014100000430бог22.03и</v>
          </cell>
          <cell r="I3124">
            <v>728.08</v>
          </cell>
        </row>
        <row r="3125">
          <cell r="F3125" t="str">
            <v>18210102021011000110гов22.03и</v>
          </cell>
          <cell r="I3125">
            <v>298.3</v>
          </cell>
        </row>
        <row r="3126">
          <cell r="F3126" t="str">
            <v>18210102021011000110кра22.03и</v>
          </cell>
          <cell r="I3126">
            <v>2245</v>
          </cell>
        </row>
        <row r="3127">
          <cell r="F3127" t="str">
            <v>18210102021011000110ман22.03и</v>
          </cell>
          <cell r="I3127">
            <v>539.70000000000005</v>
          </cell>
        </row>
        <row r="3128">
          <cell r="F3128" t="str">
            <v>90711105010100000120ман22.03и</v>
          </cell>
          <cell r="I3128">
            <v>538.70000000000005</v>
          </cell>
        </row>
        <row r="3129">
          <cell r="F3129" t="str">
            <v>90711701050100000180ман22.03и</v>
          </cell>
          <cell r="I3129">
            <v>-1077.4000000000001</v>
          </cell>
        </row>
        <row r="3130">
          <cell r="F3130" t="str">
            <v>18210102021011000110нев22.03и</v>
          </cell>
          <cell r="I3130">
            <v>338.1</v>
          </cell>
        </row>
        <row r="3131">
          <cell r="F3131" t="str">
            <v>18210601030101000110ниж22.03и</v>
          </cell>
          <cell r="I3131">
            <v>261.8</v>
          </cell>
        </row>
        <row r="3132">
          <cell r="F3132" t="str">
            <v>18210601030102000110ниж22.03и</v>
          </cell>
          <cell r="I3132">
            <v>4.75</v>
          </cell>
        </row>
        <row r="3133">
          <cell r="F3133" t="str">
            <v>18210606013101000110ниж22.03и</v>
          </cell>
          <cell r="I3133">
            <v>9.09</v>
          </cell>
        </row>
        <row r="3134">
          <cell r="F3134" t="str">
            <v>18210606013102000110ниж22.03и</v>
          </cell>
          <cell r="I3134">
            <v>0.02</v>
          </cell>
        </row>
        <row r="3135">
          <cell r="F3135" t="str">
            <v>18210102021011000110нов22.03и</v>
          </cell>
          <cell r="I3135">
            <v>1614.6</v>
          </cell>
        </row>
        <row r="3136">
          <cell r="F3136" t="str">
            <v>91011905000100000151нов22.03и</v>
          </cell>
          <cell r="I3136">
            <v>-764.59</v>
          </cell>
        </row>
        <row r="3137">
          <cell r="F3137" t="str">
            <v>18210102021011000110окт22.03и</v>
          </cell>
          <cell r="I3137">
            <v>360.5</v>
          </cell>
        </row>
        <row r="3138">
          <cell r="F3138" t="str">
            <v>18210102021011000110оси22.03и</v>
          </cell>
          <cell r="I3138">
            <v>971.9</v>
          </cell>
        </row>
        <row r="3139">
          <cell r="F3139" t="str">
            <v>91420805000100000180тае22.03и</v>
          </cell>
          <cell r="I3139">
            <v>-56437.38</v>
          </cell>
        </row>
        <row r="3140">
          <cell r="F3140" t="str">
            <v>18210102021011000110тае22.03и</v>
          </cell>
          <cell r="I3140">
            <v>7694.6</v>
          </cell>
        </row>
        <row r="3141">
          <cell r="F3141" t="str">
            <v>18210102030011000110тае22.03и</v>
          </cell>
          <cell r="I3141">
            <v>1836</v>
          </cell>
        </row>
        <row r="3142">
          <cell r="F3142" t="str">
            <v>18210606023101000110тае22.03и</v>
          </cell>
          <cell r="I3142">
            <v>35000</v>
          </cell>
        </row>
        <row r="3143">
          <cell r="F3143" t="str">
            <v>91411105010100000120тае22.03и</v>
          </cell>
          <cell r="I3143">
            <v>8500</v>
          </cell>
        </row>
        <row r="3144">
          <cell r="F3144" t="str">
            <v>91411105035100000120тае22.03и</v>
          </cell>
          <cell r="I3144">
            <v>6241.02</v>
          </cell>
        </row>
        <row r="3145">
          <cell r="F3145" t="str">
            <v>91411701050100000180тае22.03и</v>
          </cell>
          <cell r="I3145">
            <v>-115708</v>
          </cell>
        </row>
        <row r="3146">
          <cell r="F3146" t="str">
            <v>91420805000100000180тае22.03и</v>
          </cell>
          <cell r="I3146">
            <v>56437.38</v>
          </cell>
        </row>
        <row r="3147">
          <cell r="F3147" t="str">
            <v>91720805000100000180чун22.03и</v>
          </cell>
          <cell r="I3147">
            <v>-147261.62</v>
          </cell>
        </row>
        <row r="3148">
          <cell r="F3148" t="str">
            <v>18210102021011000110чун22.03и</v>
          </cell>
          <cell r="I3148">
            <v>3500</v>
          </cell>
        </row>
        <row r="3149">
          <cell r="F3149" t="str">
            <v>18210606023101000110чун22.03и</v>
          </cell>
          <cell r="I3149">
            <v>10000</v>
          </cell>
        </row>
        <row r="3150">
          <cell r="F3150" t="str">
            <v>91711105010100000120чун22.03и</v>
          </cell>
          <cell r="I3150">
            <v>11145.17</v>
          </cell>
        </row>
        <row r="3151">
          <cell r="F3151" t="str">
            <v>91711406014100000430чун22.03и</v>
          </cell>
          <cell r="I3151">
            <v>11511.21</v>
          </cell>
        </row>
        <row r="3152">
          <cell r="F3152" t="str">
            <v>91720201001100000151чун22.03и</v>
          </cell>
          <cell r="I3152">
            <v>-183417</v>
          </cell>
        </row>
        <row r="3153">
          <cell r="F3153" t="str">
            <v>91720805000100000180чун22.03и</v>
          </cell>
          <cell r="I3153">
            <v>147261.62</v>
          </cell>
        </row>
        <row r="3154">
          <cell r="F3154" t="str">
            <v>18210102021011000110шив22.03и</v>
          </cell>
          <cell r="I3154">
            <v>1369.5</v>
          </cell>
        </row>
        <row r="3155">
          <cell r="F3155" t="str">
            <v>06910807140011000110рай22.03и</v>
          </cell>
          <cell r="I3155">
            <v>900</v>
          </cell>
        </row>
        <row r="3156">
          <cell r="F3156" t="str">
            <v>18210102021011000110рай22.03и</v>
          </cell>
          <cell r="I3156">
            <v>94496.7</v>
          </cell>
        </row>
        <row r="3157">
          <cell r="F3157" t="str">
            <v>18210102030011000110рай22.03и</v>
          </cell>
          <cell r="I3157">
            <v>5508</v>
          </cell>
        </row>
        <row r="3158">
          <cell r="F3158" t="str">
            <v>18210502000021000110рай22.03и</v>
          </cell>
          <cell r="I3158">
            <v>8262.92</v>
          </cell>
        </row>
        <row r="3159">
          <cell r="F3159" t="str">
            <v>18210502000022000110рай22.03и</v>
          </cell>
          <cell r="I3159">
            <v>167</v>
          </cell>
        </row>
        <row r="3160">
          <cell r="F3160" t="str">
            <v>18210803010011000110рай22.03и</v>
          </cell>
          <cell r="I3160">
            <v>1100</v>
          </cell>
        </row>
        <row r="3161">
          <cell r="F3161" t="str">
            <v>18810807140011000110рай22.03и</v>
          </cell>
          <cell r="I3161">
            <v>800</v>
          </cell>
        </row>
        <row r="3162">
          <cell r="F3162" t="str">
            <v>18811630000010000140рай22.03и</v>
          </cell>
          <cell r="I3162">
            <v>11500</v>
          </cell>
        </row>
        <row r="3163">
          <cell r="F3163" t="str">
            <v>18811690050050000140рай22.03и</v>
          </cell>
          <cell r="I3163">
            <v>1200</v>
          </cell>
        </row>
        <row r="3164">
          <cell r="F3164" t="str">
            <v>19211690050050000140рай22.03и</v>
          </cell>
          <cell r="I3164">
            <v>6000</v>
          </cell>
        </row>
        <row r="3165">
          <cell r="F3165" t="str">
            <v>49811201000010000120рай22.03и</v>
          </cell>
          <cell r="I3165">
            <v>23.6</v>
          </cell>
        </row>
        <row r="3166">
          <cell r="F3166" t="str">
            <v>84811303050059901130рай22.03и</v>
          </cell>
          <cell r="I3166">
            <v>25316.2</v>
          </cell>
        </row>
        <row r="3167">
          <cell r="F3167" t="str">
            <v>85411105035051000120рай22.03и</v>
          </cell>
          <cell r="I3167">
            <v>296.72000000000003</v>
          </cell>
        </row>
        <row r="3168">
          <cell r="F3168" t="str">
            <v>85411303050059901130рай22.03и</v>
          </cell>
          <cell r="I3168">
            <v>34612.28</v>
          </cell>
        </row>
        <row r="3169">
          <cell r="F3169" t="str">
            <v>85611303050059901130рай22.03и</v>
          </cell>
          <cell r="I3169">
            <v>43359.7</v>
          </cell>
        </row>
        <row r="3170">
          <cell r="F3170" t="str">
            <v>87511303050059902130рай22.03и</v>
          </cell>
          <cell r="I3170">
            <v>419550.8</v>
          </cell>
        </row>
        <row r="3171">
          <cell r="F3171" t="str">
            <v>88811303050050000130рай22.03и</v>
          </cell>
          <cell r="I3171">
            <v>300</v>
          </cell>
        </row>
        <row r="3172">
          <cell r="F3172" t="str">
            <v>89011805030059951151рай22.03и</v>
          </cell>
          <cell r="I3172">
            <v>764.59</v>
          </cell>
        </row>
        <row r="3173">
          <cell r="F3173" t="str">
            <v>90411406014100000430рай22.03и</v>
          </cell>
          <cell r="I3173">
            <v>728.07</v>
          </cell>
        </row>
        <row r="3174">
          <cell r="F3174" t="str">
            <v>90711105010100000120рай22.03и</v>
          </cell>
          <cell r="I3174">
            <v>538.70000000000005</v>
          </cell>
        </row>
        <row r="3175">
          <cell r="F3175" t="str">
            <v>91411105010100000120рай22.03и</v>
          </cell>
          <cell r="I3175">
            <v>8500</v>
          </cell>
        </row>
        <row r="3176">
          <cell r="F3176" t="str">
            <v>91711105010100000120рай22.03и</v>
          </cell>
          <cell r="I3176">
            <v>11145.16</v>
          </cell>
        </row>
        <row r="3177">
          <cell r="F3177" t="str">
            <v>91711406014100000430рай22.03и</v>
          </cell>
          <cell r="I3177">
            <v>11511.22</v>
          </cell>
        </row>
        <row r="3178">
          <cell r="F3178" t="str">
            <v>84811705050059936180рай22.03и</v>
          </cell>
          <cell r="I3178">
            <v>770</v>
          </cell>
        </row>
        <row r="3179">
          <cell r="F3179" t="str">
            <v>18210102021011000110анг23.03и</v>
          </cell>
          <cell r="I3179">
            <v>762.8</v>
          </cell>
        </row>
        <row r="3180">
          <cell r="F3180" t="str">
            <v>90110804020011000110анг23.03и</v>
          </cell>
          <cell r="I3180">
            <v>2600</v>
          </cell>
        </row>
        <row r="3181">
          <cell r="F3181" t="str">
            <v>18210102021011000110арт23.03и</v>
          </cell>
          <cell r="I3181">
            <v>559.1</v>
          </cell>
        </row>
        <row r="3182">
          <cell r="F3182" t="str">
            <v>18210102021011000110бог23.03и</v>
          </cell>
          <cell r="I3182">
            <v>29289.95</v>
          </cell>
        </row>
        <row r="3183">
          <cell r="F3183" t="str">
            <v>18210102021014000110бог23.03и</v>
          </cell>
          <cell r="I3183">
            <v>-1573.2</v>
          </cell>
        </row>
        <row r="3184">
          <cell r="F3184" t="str">
            <v>18210102030011000110бог23.03и</v>
          </cell>
          <cell r="I3184">
            <v>2499.6</v>
          </cell>
        </row>
        <row r="3185">
          <cell r="F3185" t="str">
            <v>18210601030101000110бог23.03и</v>
          </cell>
          <cell r="I3185">
            <v>91.45</v>
          </cell>
        </row>
        <row r="3186">
          <cell r="F3186" t="str">
            <v>18210606023101000110бог23.03и</v>
          </cell>
          <cell r="I3186">
            <v>42440</v>
          </cell>
        </row>
        <row r="3187">
          <cell r="F3187" t="str">
            <v>90411105010100000120бог23.03и</v>
          </cell>
          <cell r="I3187">
            <v>163.96</v>
          </cell>
        </row>
        <row r="3188">
          <cell r="F3188" t="str">
            <v>90411105035101000120бог23.03и</v>
          </cell>
          <cell r="I3188">
            <v>403.26</v>
          </cell>
        </row>
        <row r="3189">
          <cell r="F3189" t="str">
            <v>90411406014100000430бог23.03и</v>
          </cell>
          <cell r="I3189">
            <v>1233.68</v>
          </cell>
        </row>
        <row r="3190">
          <cell r="F3190" t="str">
            <v>18210102021011000110кра23.03и</v>
          </cell>
          <cell r="I3190">
            <v>2856</v>
          </cell>
        </row>
        <row r="3191">
          <cell r="F3191" t="str">
            <v>18210601030102000110кра23.03и</v>
          </cell>
          <cell r="I3191">
            <v>0.35</v>
          </cell>
        </row>
        <row r="3192">
          <cell r="F3192" t="str">
            <v>18210606023102000110кра23.03и</v>
          </cell>
          <cell r="I3192">
            <v>0.52</v>
          </cell>
        </row>
        <row r="3193">
          <cell r="F3193" t="str">
            <v>18210102021011000110ман23.03и</v>
          </cell>
          <cell r="I3193">
            <v>2122.3000000000002</v>
          </cell>
        </row>
        <row r="3194">
          <cell r="F3194" t="str">
            <v>18210102021012000110ман23.03и</v>
          </cell>
          <cell r="I3194">
            <v>1.24</v>
          </cell>
        </row>
        <row r="3195">
          <cell r="F3195" t="str">
            <v>18210606023101000110ман23.03и</v>
          </cell>
          <cell r="I3195">
            <v>5600</v>
          </cell>
        </row>
        <row r="3196">
          <cell r="F3196" t="str">
            <v>90710804020011000110ман23.03и</v>
          </cell>
          <cell r="I3196">
            <v>900</v>
          </cell>
        </row>
        <row r="3197">
          <cell r="F3197" t="str">
            <v>90711105010100000120ман23.03и</v>
          </cell>
          <cell r="I3197">
            <v>15064.33</v>
          </cell>
        </row>
        <row r="3198">
          <cell r="F3198" t="str">
            <v>90711105035100000120ман23.03и</v>
          </cell>
          <cell r="I3198">
            <v>6441.79</v>
          </cell>
        </row>
        <row r="3199">
          <cell r="F3199" t="str">
            <v>90711701050100000180ман23.03и</v>
          </cell>
          <cell r="I3199">
            <v>-30128.66</v>
          </cell>
        </row>
        <row r="3200">
          <cell r="F3200" t="str">
            <v>18210102021011000110нев23.03и</v>
          </cell>
          <cell r="I3200">
            <v>153.30000000000001</v>
          </cell>
        </row>
        <row r="3201">
          <cell r="F3201" t="str">
            <v>18210606023101000110нев23.03и</v>
          </cell>
          <cell r="I3201">
            <v>11372</v>
          </cell>
        </row>
        <row r="3202">
          <cell r="F3202" t="str">
            <v>18210102021011000110ниж23.03и</v>
          </cell>
          <cell r="I3202">
            <v>3.8</v>
          </cell>
        </row>
        <row r="3203">
          <cell r="F3203" t="str">
            <v>18210102021011000110нов23.03и</v>
          </cell>
          <cell r="I3203">
            <v>415.3</v>
          </cell>
        </row>
        <row r="3204">
          <cell r="F3204" t="str">
            <v>18210102021011000110окт23.03и</v>
          </cell>
          <cell r="I3204">
            <v>307458.2</v>
          </cell>
        </row>
        <row r="3205">
          <cell r="F3205" t="str">
            <v>91311105035100000120окт23.03и</v>
          </cell>
          <cell r="I3205">
            <v>3572.37</v>
          </cell>
        </row>
        <row r="3206">
          <cell r="F3206" t="str">
            <v>91311701050100000180окт23.03и</v>
          </cell>
          <cell r="I3206">
            <v>-2456.59</v>
          </cell>
        </row>
        <row r="3207">
          <cell r="F3207" t="str">
            <v>91311905000100000151окт23.03и</v>
          </cell>
          <cell r="I3207">
            <v>-17943.7</v>
          </cell>
        </row>
        <row r="3208">
          <cell r="F3208" t="str">
            <v>18210102021011000110оси23.03и</v>
          </cell>
          <cell r="I3208">
            <v>582.79999999999995</v>
          </cell>
        </row>
        <row r="3209">
          <cell r="F3209" t="str">
            <v>18210601030101000110оси23.03и</v>
          </cell>
          <cell r="I3209">
            <v>11491.21</v>
          </cell>
        </row>
        <row r="3210">
          <cell r="F3210" t="str">
            <v>18210606023101000110оси23.03и</v>
          </cell>
          <cell r="I3210">
            <v>5666</v>
          </cell>
        </row>
        <row r="3211">
          <cell r="F3211" t="str">
            <v>91110804020011000110оси23.03и</v>
          </cell>
          <cell r="I3211">
            <v>410</v>
          </cell>
        </row>
        <row r="3212">
          <cell r="F3212" t="str">
            <v>91111105010100000120оси23.03и</v>
          </cell>
          <cell r="I3212">
            <v>4500</v>
          </cell>
        </row>
        <row r="3213">
          <cell r="F3213" t="str">
            <v>91111105035100000120оси23.03и</v>
          </cell>
          <cell r="I3213">
            <v>1268.93</v>
          </cell>
        </row>
        <row r="3214">
          <cell r="F3214" t="str">
            <v>18210102021011000110пин23.03и</v>
          </cell>
          <cell r="I3214">
            <v>102.6</v>
          </cell>
        </row>
        <row r="3215">
          <cell r="F3215" t="str">
            <v>91211105035100000120пин23.03и</v>
          </cell>
          <cell r="I3215">
            <v>14667.86</v>
          </cell>
        </row>
        <row r="3216">
          <cell r="F3216" t="str">
            <v>91211701050100000180пин23.03и</v>
          </cell>
          <cell r="I3216">
            <v>200</v>
          </cell>
        </row>
        <row r="3217">
          <cell r="F3217" t="str">
            <v>18210102021011000110тае23.03и</v>
          </cell>
          <cell r="I3217">
            <v>161020.4</v>
          </cell>
        </row>
        <row r="3218">
          <cell r="F3218" t="str">
            <v>18210102021014000110тае23.03и</v>
          </cell>
          <cell r="I3218">
            <v>1310</v>
          </cell>
        </row>
        <row r="3219">
          <cell r="F3219" t="str">
            <v>18210601030101000110тае23.03и</v>
          </cell>
          <cell r="I3219">
            <v>17958.47</v>
          </cell>
        </row>
        <row r="3220">
          <cell r="F3220" t="str">
            <v>18210606023101000110тае23.03и</v>
          </cell>
          <cell r="I3220">
            <v>1894</v>
          </cell>
        </row>
        <row r="3221">
          <cell r="F3221" t="str">
            <v>91410804020014000110тае23.03и</v>
          </cell>
          <cell r="I3221">
            <v>300</v>
          </cell>
        </row>
        <row r="3222">
          <cell r="F3222" t="str">
            <v>91411105035100000120тае23.03и</v>
          </cell>
          <cell r="I3222">
            <v>620.74</v>
          </cell>
        </row>
        <row r="3223">
          <cell r="F3223" t="str">
            <v>18210102021011000110так23.03и</v>
          </cell>
          <cell r="I3223">
            <v>3.8</v>
          </cell>
        </row>
        <row r="3224">
          <cell r="F3224" t="str">
            <v>18210102021011000110хре23.03и</v>
          </cell>
          <cell r="I3224">
            <v>1091.7</v>
          </cell>
        </row>
        <row r="3225">
          <cell r="F3225" t="str">
            <v>91611105010100000120хре23.03и</v>
          </cell>
          <cell r="I3225">
            <v>1090.7</v>
          </cell>
        </row>
        <row r="3226">
          <cell r="F3226" t="str">
            <v>91611701050100000180хре23.03и</v>
          </cell>
          <cell r="I3226">
            <v>-52823.4</v>
          </cell>
        </row>
        <row r="3227">
          <cell r="F3227" t="str">
            <v>91620201001100000151хре23.03и</v>
          </cell>
          <cell r="I3227">
            <v>50642</v>
          </cell>
        </row>
        <row r="3228">
          <cell r="F3228" t="str">
            <v>18210102021011000110чун23.03и</v>
          </cell>
          <cell r="I3228">
            <v>1650.2</v>
          </cell>
        </row>
        <row r="3229">
          <cell r="F3229" t="str">
            <v>18210601030101000110чун23.03и</v>
          </cell>
          <cell r="I3229">
            <v>1253.7</v>
          </cell>
        </row>
        <row r="3230">
          <cell r="F3230" t="str">
            <v>18210601030102000110чун23.03и</v>
          </cell>
          <cell r="I3230">
            <v>2.58</v>
          </cell>
        </row>
        <row r="3231">
          <cell r="F3231" t="str">
            <v>91711105010100000120чун23.03и</v>
          </cell>
          <cell r="I3231">
            <v>1735.78</v>
          </cell>
        </row>
        <row r="3232">
          <cell r="F3232" t="str">
            <v>18210102021011000110шив23.03и</v>
          </cell>
          <cell r="I3232">
            <v>104.3</v>
          </cell>
        </row>
        <row r="3233">
          <cell r="F3233" t="str">
            <v>06910807140011000110рай23.03и</v>
          </cell>
          <cell r="I3233">
            <v>900</v>
          </cell>
        </row>
        <row r="3234">
          <cell r="F3234" t="str">
            <v>06911690050050000140рай23.03и</v>
          </cell>
          <cell r="I3234">
            <v>100</v>
          </cell>
        </row>
        <row r="3235">
          <cell r="F3235" t="str">
            <v>07611625030010000140рай23.03и</v>
          </cell>
          <cell r="I3235">
            <v>2000</v>
          </cell>
        </row>
        <row r="3236">
          <cell r="F3236" t="str">
            <v>18210101012021000110рай23.03и</v>
          </cell>
          <cell r="I3236">
            <v>2877.2</v>
          </cell>
        </row>
        <row r="3237">
          <cell r="F3237" t="str">
            <v>18210102021011000110рай23.03и</v>
          </cell>
          <cell r="I3237">
            <v>1961220.04</v>
          </cell>
        </row>
        <row r="3238">
          <cell r="F3238" t="str">
            <v>18210102021012000110рай23.03и</v>
          </cell>
          <cell r="I3238">
            <v>3.72</v>
          </cell>
        </row>
        <row r="3239">
          <cell r="F3239" t="str">
            <v>18210102021014000110рай23.03и</v>
          </cell>
          <cell r="I3239">
            <v>-789.6</v>
          </cell>
        </row>
        <row r="3240">
          <cell r="F3240" t="str">
            <v>18210102030011000110рай23.03и</v>
          </cell>
          <cell r="I3240">
            <v>7498.8</v>
          </cell>
        </row>
        <row r="3241">
          <cell r="F3241" t="str">
            <v>18210502000021000110рай23.03и</v>
          </cell>
          <cell r="I3241">
            <v>4660.22</v>
          </cell>
        </row>
        <row r="3242">
          <cell r="F3242" t="str">
            <v>18210502000022000110рай23.03и</v>
          </cell>
          <cell r="I3242">
            <v>54</v>
          </cell>
        </row>
        <row r="3243">
          <cell r="F3243" t="str">
            <v>18210502000023000110рай23.03и</v>
          </cell>
          <cell r="I3243">
            <v>1439.73</v>
          </cell>
        </row>
        <row r="3244">
          <cell r="F3244" t="str">
            <v>18210502000024000110рай23.03и</v>
          </cell>
          <cell r="I3244">
            <v>1234.79</v>
          </cell>
        </row>
        <row r="3245">
          <cell r="F3245" t="str">
            <v>18210803010011000110рай23.03и</v>
          </cell>
          <cell r="I3245">
            <v>8491.48</v>
          </cell>
        </row>
        <row r="3246">
          <cell r="F3246" t="str">
            <v>18211603010010000140рай23.03и</v>
          </cell>
          <cell r="I3246">
            <v>25</v>
          </cell>
        </row>
        <row r="3247">
          <cell r="F3247" t="str">
            <v>18211603030010000140рай23.03и</v>
          </cell>
          <cell r="I3247">
            <v>750</v>
          </cell>
        </row>
        <row r="3248">
          <cell r="F3248" t="str">
            <v>18810807140011000110рай23.03и</v>
          </cell>
          <cell r="I3248">
            <v>13500</v>
          </cell>
        </row>
        <row r="3249">
          <cell r="F3249" t="str">
            <v>18811608000010000140рай23.03и</v>
          </cell>
          <cell r="I3249">
            <v>2000</v>
          </cell>
        </row>
        <row r="3250">
          <cell r="F3250" t="str">
            <v>18811630000010000140рай23.03и</v>
          </cell>
          <cell r="I3250">
            <v>9200</v>
          </cell>
        </row>
        <row r="3251">
          <cell r="F3251" t="str">
            <v>18811690050050000140рай23.03и</v>
          </cell>
          <cell r="I3251">
            <v>1600</v>
          </cell>
        </row>
        <row r="3252">
          <cell r="F3252" t="str">
            <v>19211690050050000140рай23.03и</v>
          </cell>
          <cell r="I3252">
            <v>100</v>
          </cell>
        </row>
        <row r="3253">
          <cell r="F3253" t="str">
            <v>85411303050059901130рай23.03и</v>
          </cell>
          <cell r="I3253">
            <v>85505.1</v>
          </cell>
        </row>
        <row r="3254">
          <cell r="F3254" t="str">
            <v>85411701050050000180рай23.03и</v>
          </cell>
          <cell r="I3254">
            <v>-24990</v>
          </cell>
        </row>
        <row r="3255">
          <cell r="F3255" t="str">
            <v>85611303050059901130рай23.03и</v>
          </cell>
          <cell r="I3255">
            <v>7880</v>
          </cell>
        </row>
        <row r="3256">
          <cell r="F3256" t="str">
            <v>86311105035051000120рай23.03и</v>
          </cell>
          <cell r="I3256">
            <v>15208.02</v>
          </cell>
        </row>
        <row r="3257">
          <cell r="F3257" t="str">
            <v>86311701050050000180рай23.03и</v>
          </cell>
          <cell r="I3257">
            <v>31830.27</v>
          </cell>
        </row>
        <row r="3258">
          <cell r="F3258" t="str">
            <v>87511303050059902130рай23.03и</v>
          </cell>
          <cell r="I3258">
            <v>284334.73</v>
          </cell>
        </row>
        <row r="3259">
          <cell r="F3259" t="str">
            <v>87520705000059904180рай23.03и</v>
          </cell>
          <cell r="I3259">
            <v>485</v>
          </cell>
        </row>
        <row r="3260">
          <cell r="F3260" t="str">
            <v>89011805030059951151рай23.03и</v>
          </cell>
          <cell r="I3260">
            <v>17943.7</v>
          </cell>
        </row>
        <row r="3261">
          <cell r="F3261" t="str">
            <v>89020203001050000151рай23.03и</v>
          </cell>
          <cell r="I3261">
            <v>1243052</v>
          </cell>
        </row>
        <row r="3262">
          <cell r="F3262" t="str">
            <v>89020203055050000151рай23.03и</v>
          </cell>
          <cell r="I3262">
            <v>259000</v>
          </cell>
        </row>
        <row r="3263">
          <cell r="F3263" t="str">
            <v>90411105010100000120рай23.03и</v>
          </cell>
          <cell r="I3263">
            <v>163.95</v>
          </cell>
        </row>
        <row r="3264">
          <cell r="F3264" t="str">
            <v>90411406014100000430рай23.03и</v>
          </cell>
          <cell r="I3264">
            <v>1233.67</v>
          </cell>
        </row>
        <row r="3265">
          <cell r="F3265" t="str">
            <v>90711105010100000120рай23.03и</v>
          </cell>
          <cell r="I3265">
            <v>15064.33</v>
          </cell>
        </row>
        <row r="3266">
          <cell r="F3266" t="str">
            <v>91111105010100000120рай23.03и</v>
          </cell>
          <cell r="I3266">
            <v>4500</v>
          </cell>
        </row>
        <row r="3267">
          <cell r="F3267" t="str">
            <v>91611105010100000120рай23.03и</v>
          </cell>
          <cell r="I3267">
            <v>1090.7</v>
          </cell>
        </row>
        <row r="3268">
          <cell r="F3268" t="str">
            <v>91711105010100000120рай23.03и</v>
          </cell>
          <cell r="I3268">
            <v>1735.79</v>
          </cell>
        </row>
        <row r="3269">
          <cell r="F3269" t="str">
            <v>18210102021011000110анг24.03и</v>
          </cell>
          <cell r="I3269">
            <v>1531.6</v>
          </cell>
        </row>
        <row r="3270">
          <cell r="F3270" t="str">
            <v>90111406014100000430анг24.03и</v>
          </cell>
          <cell r="I3270">
            <v>137.91999999999999</v>
          </cell>
        </row>
        <row r="3271">
          <cell r="F3271" t="str">
            <v>18210102021011000110арт24.03и</v>
          </cell>
          <cell r="I3271">
            <v>7749.3</v>
          </cell>
        </row>
        <row r="3272">
          <cell r="F3272" t="str">
            <v>18210102021011000110бог24.03и</v>
          </cell>
          <cell r="I3272">
            <v>29775.91</v>
          </cell>
        </row>
        <row r="3273">
          <cell r="F3273" t="str">
            <v>90411105010100000120бог24.03и</v>
          </cell>
          <cell r="I3273">
            <v>202742</v>
          </cell>
        </row>
        <row r="3274">
          <cell r="F3274" t="str">
            <v>90411105035101000120бог24.03и</v>
          </cell>
          <cell r="I3274">
            <v>252.12</v>
          </cell>
        </row>
        <row r="3275">
          <cell r="F3275" t="str">
            <v>90411406014100000430бог24.03и</v>
          </cell>
          <cell r="I3275">
            <v>77322.100000000006</v>
          </cell>
        </row>
        <row r="3276">
          <cell r="F3276" t="str">
            <v>18210102021011000110гов24.03и</v>
          </cell>
          <cell r="I3276">
            <v>359.6</v>
          </cell>
        </row>
        <row r="3277">
          <cell r="F3277" t="str">
            <v>90511105010100000120гов24.03и</v>
          </cell>
          <cell r="I3277">
            <v>4464.5600000000004</v>
          </cell>
        </row>
        <row r="3278">
          <cell r="F3278" t="str">
            <v>90611701050100000180кра24.03и</v>
          </cell>
          <cell r="I3278">
            <v>200</v>
          </cell>
        </row>
        <row r="3279">
          <cell r="F3279" t="str">
            <v>90711105010100000120ман24.03и</v>
          </cell>
          <cell r="I3279">
            <v>9788.08</v>
          </cell>
        </row>
        <row r="3280">
          <cell r="F3280" t="str">
            <v>90711701050100000180ман24.03и</v>
          </cell>
          <cell r="I3280">
            <v>-9787.08</v>
          </cell>
        </row>
        <row r="3281">
          <cell r="F3281" t="str">
            <v>18210102021011000110нев24.03и</v>
          </cell>
          <cell r="I3281">
            <v>516.4</v>
          </cell>
        </row>
        <row r="3282">
          <cell r="F3282" t="str">
            <v>18210102021011000110ниж24.03и</v>
          </cell>
          <cell r="I3282">
            <v>2400</v>
          </cell>
        </row>
        <row r="3283">
          <cell r="F3283" t="str">
            <v>18210601030102000110нов24.03и</v>
          </cell>
          <cell r="I3283">
            <v>3.37</v>
          </cell>
        </row>
        <row r="3284">
          <cell r="F3284" t="str">
            <v>18210102021011000110окт24.03и</v>
          </cell>
          <cell r="I3284">
            <v>50314.3</v>
          </cell>
        </row>
        <row r="3285">
          <cell r="F3285" t="str">
            <v>91311105010100000120окт24.03и</v>
          </cell>
          <cell r="I3285">
            <v>2177.7399999999998</v>
          </cell>
        </row>
        <row r="3286">
          <cell r="F3286" t="str">
            <v>91311105035100000120окт24.03и</v>
          </cell>
          <cell r="I3286">
            <v>56385.4</v>
          </cell>
        </row>
        <row r="3287">
          <cell r="F3287" t="str">
            <v>91311701050100000180окт24.03и</v>
          </cell>
          <cell r="I3287">
            <v>-163665.89000000001</v>
          </cell>
        </row>
        <row r="3288">
          <cell r="F3288" t="str">
            <v>91320201001100000151окт24.03и</v>
          </cell>
          <cell r="I3288">
            <v>102925</v>
          </cell>
        </row>
        <row r="3289">
          <cell r="F3289" t="str">
            <v>91110804020011000110оси24.03и</v>
          </cell>
          <cell r="I3289">
            <v>210</v>
          </cell>
        </row>
        <row r="3290">
          <cell r="F3290" t="str">
            <v>91111105035100000120оси24.03и</v>
          </cell>
          <cell r="I3290">
            <v>286.02</v>
          </cell>
        </row>
        <row r="3291">
          <cell r="F3291" t="str">
            <v>18210102021011000110пин24.03и</v>
          </cell>
          <cell r="I3291">
            <v>135.6</v>
          </cell>
        </row>
        <row r="3292">
          <cell r="F3292" t="str">
            <v>91211105010100000120пин24.03и</v>
          </cell>
          <cell r="I3292">
            <v>3321.99</v>
          </cell>
        </row>
        <row r="3293">
          <cell r="F3293" t="str">
            <v>06311625050010000140рай24.03и</v>
          </cell>
          <cell r="I3293">
            <v>20000</v>
          </cell>
        </row>
        <row r="3294">
          <cell r="F3294" t="str">
            <v>06910807140011000110рай24.03и</v>
          </cell>
          <cell r="I3294">
            <v>1070</v>
          </cell>
        </row>
        <row r="3295">
          <cell r="F3295" t="str">
            <v>07611625030010000140рай24.03и</v>
          </cell>
          <cell r="I3295">
            <v>1000</v>
          </cell>
        </row>
        <row r="3296">
          <cell r="F3296" t="str">
            <v>18210101012021000110рай24.03и</v>
          </cell>
          <cell r="I3296">
            <v>6392.4</v>
          </cell>
        </row>
        <row r="3297">
          <cell r="F3297" t="str">
            <v>18210102021011000110рай24.03и</v>
          </cell>
          <cell r="I3297">
            <v>554479.56000000006</v>
          </cell>
        </row>
        <row r="3298">
          <cell r="F3298" t="str">
            <v>18210502000021000110рай24.03и</v>
          </cell>
          <cell r="I3298">
            <v>9701.1</v>
          </cell>
        </row>
        <row r="3299">
          <cell r="F3299" t="str">
            <v>18210502000023000110рай24.03и</v>
          </cell>
          <cell r="I3299">
            <v>221.76</v>
          </cell>
        </row>
        <row r="3300">
          <cell r="F3300" t="str">
            <v>18210803010011000110рай24.03и</v>
          </cell>
          <cell r="I3300">
            <v>6280</v>
          </cell>
        </row>
        <row r="3301">
          <cell r="F3301" t="str">
            <v>18810807140011000110рай24.03и</v>
          </cell>
          <cell r="I3301">
            <v>600</v>
          </cell>
        </row>
        <row r="3302">
          <cell r="F3302" t="str">
            <v>18811630000010000140рай24.03и</v>
          </cell>
          <cell r="I3302">
            <v>6600</v>
          </cell>
        </row>
        <row r="3303">
          <cell r="F3303" t="str">
            <v>18811690050050000140рай24.03и</v>
          </cell>
          <cell r="I3303">
            <v>5300</v>
          </cell>
        </row>
        <row r="3304">
          <cell r="F3304" t="str">
            <v>19211690050050000140рай24.03и</v>
          </cell>
          <cell r="I3304">
            <v>375.91</v>
          </cell>
        </row>
        <row r="3305">
          <cell r="F3305" t="str">
            <v>85411303050059901130рай24.03и</v>
          </cell>
          <cell r="I3305">
            <v>1686</v>
          </cell>
        </row>
        <row r="3306">
          <cell r="F3306" t="str">
            <v>86311105010050000120рай24.03и</v>
          </cell>
          <cell r="I3306">
            <v>90.45</v>
          </cell>
        </row>
        <row r="3307">
          <cell r="F3307" t="str">
            <v>88811303050050000130рай24.03и</v>
          </cell>
          <cell r="I3307">
            <v>300</v>
          </cell>
        </row>
        <row r="3308">
          <cell r="F3308" t="str">
            <v>89011701050050000180рай24.03и</v>
          </cell>
          <cell r="I3308">
            <v>-3557.17</v>
          </cell>
        </row>
        <row r="3309">
          <cell r="F3309" t="str">
            <v>89011705050050000180рай24.03и</v>
          </cell>
          <cell r="I3309">
            <v>3677.41</v>
          </cell>
        </row>
        <row r="3310">
          <cell r="F3310" t="str">
            <v>89020203024053101151рай24.03и</v>
          </cell>
          <cell r="I3310">
            <v>7453000</v>
          </cell>
        </row>
        <row r="3311">
          <cell r="F3311" t="str">
            <v>90111406014100000430рай24.03и</v>
          </cell>
          <cell r="I3311">
            <v>137.91</v>
          </cell>
        </row>
        <row r="3312">
          <cell r="F3312" t="str">
            <v>90411105010100000120рай24.03и</v>
          </cell>
          <cell r="I3312">
            <v>202741.98</v>
          </cell>
        </row>
        <row r="3313">
          <cell r="F3313" t="str">
            <v>90411406014100000430рай24.03и</v>
          </cell>
          <cell r="I3313">
            <v>77322.11</v>
          </cell>
        </row>
        <row r="3314">
          <cell r="F3314" t="str">
            <v>90511105010100000120рай24.03и</v>
          </cell>
          <cell r="I3314">
            <v>4464.5600000000004</v>
          </cell>
        </row>
        <row r="3315">
          <cell r="F3315" t="str">
            <v>90711105010100000120рай24.03и</v>
          </cell>
          <cell r="I3315">
            <v>9788.07</v>
          </cell>
        </row>
        <row r="3316">
          <cell r="F3316" t="str">
            <v>91211105010100000120рай24.03и</v>
          </cell>
          <cell r="I3316">
            <v>3321.98</v>
          </cell>
        </row>
        <row r="3317">
          <cell r="F3317" t="str">
            <v>91311105010100000120рай24.03и</v>
          </cell>
          <cell r="I3317">
            <v>2177.75</v>
          </cell>
        </row>
        <row r="3318">
          <cell r="F3318" t="str">
            <v>91711105010100000120рай24.03и</v>
          </cell>
          <cell r="I3318">
            <v>1727.51</v>
          </cell>
        </row>
        <row r="3319">
          <cell r="F3319" t="str">
            <v>18210102021011000110тае24.03и</v>
          </cell>
          <cell r="I3319">
            <v>2053.5</v>
          </cell>
        </row>
        <row r="3320">
          <cell r="F3320" t="str">
            <v>18210102021011000110так24.03и</v>
          </cell>
          <cell r="I3320">
            <v>567.79999999999995</v>
          </cell>
        </row>
        <row r="3321">
          <cell r="F3321" t="str">
            <v>18210102021011000110чун24.03и</v>
          </cell>
          <cell r="I3321">
            <v>3922</v>
          </cell>
        </row>
        <row r="3322">
          <cell r="F3322" t="str">
            <v>91711105010100000120чун24.03и</v>
          </cell>
          <cell r="I3322">
            <v>1727.49</v>
          </cell>
        </row>
        <row r="3323">
          <cell r="F3323" t="str">
            <v>18210102021011000110шив24.03и</v>
          </cell>
          <cell r="I3323">
            <v>85500.5</v>
          </cell>
        </row>
        <row r="3324">
          <cell r="F3324" t="str">
            <v>18210102021011000110анг25.03и</v>
          </cell>
          <cell r="I3324">
            <v>5003.1000000000004</v>
          </cell>
        </row>
        <row r="3325">
          <cell r="F3325" t="str">
            <v>18210102021011000110арт25.03и</v>
          </cell>
          <cell r="I3325">
            <v>4274</v>
          </cell>
        </row>
        <row r="3326">
          <cell r="F3326" t="str">
            <v>18210102021011000110бел25.03и</v>
          </cell>
          <cell r="I3326">
            <v>2470.8000000000002</v>
          </cell>
        </row>
        <row r="3327">
          <cell r="F3327" t="str">
            <v>90311701050100000180бел25.03и</v>
          </cell>
          <cell r="I3327">
            <v>-2469.8000000000002</v>
          </cell>
        </row>
        <row r="3328">
          <cell r="F3328" t="str">
            <v>18210102021011000110бог25.03и</v>
          </cell>
          <cell r="I3328">
            <v>45594</v>
          </cell>
        </row>
        <row r="3329">
          <cell r="F3329" t="str">
            <v>18210601030101000110бог25.03и</v>
          </cell>
          <cell r="I3329">
            <v>-6133.87</v>
          </cell>
        </row>
        <row r="3330">
          <cell r="F3330" t="str">
            <v>18210904050101000110бог25.03и</v>
          </cell>
          <cell r="I3330">
            <v>10.19</v>
          </cell>
        </row>
        <row r="3331">
          <cell r="F3331" t="str">
            <v>18210904050102000110бог25.03и</v>
          </cell>
          <cell r="I3331">
            <v>5.96</v>
          </cell>
        </row>
        <row r="3332">
          <cell r="F3332" t="str">
            <v>90411105010100000120бог25.03и</v>
          </cell>
          <cell r="I3332">
            <v>1825.88</v>
          </cell>
        </row>
        <row r="3333">
          <cell r="F3333" t="str">
            <v>90411105035101000120бог25.03и</v>
          </cell>
          <cell r="I3333">
            <v>8168.82</v>
          </cell>
        </row>
        <row r="3334">
          <cell r="F3334" t="str">
            <v>18210102021011000110гов25.03и</v>
          </cell>
          <cell r="I3334">
            <v>4086.4</v>
          </cell>
        </row>
        <row r="3335">
          <cell r="F3335" t="str">
            <v>18210102021011000110кра25.03и</v>
          </cell>
          <cell r="I3335">
            <v>10372.200000000001</v>
          </cell>
        </row>
        <row r="3336">
          <cell r="F3336" t="str">
            <v>18210102022012000110кра25.03и</v>
          </cell>
          <cell r="I3336">
            <v>-1.1000000000000001</v>
          </cell>
        </row>
        <row r="3337">
          <cell r="F3337" t="str">
            <v>90611406014100000430кра25.03и</v>
          </cell>
          <cell r="I3337">
            <v>60.78</v>
          </cell>
        </row>
        <row r="3338">
          <cell r="F3338" t="str">
            <v>18210102021011000110ман25.03и</v>
          </cell>
          <cell r="I3338">
            <v>8061.8</v>
          </cell>
        </row>
        <row r="3339">
          <cell r="F3339" t="str">
            <v>90711105010100000120ман25.03и</v>
          </cell>
          <cell r="I3339">
            <v>6711.67</v>
          </cell>
        </row>
        <row r="3340">
          <cell r="F3340" t="str">
            <v>90711105035100000120ман25.03и</v>
          </cell>
          <cell r="I3340">
            <v>6560.93</v>
          </cell>
        </row>
        <row r="3341">
          <cell r="F3341" t="str">
            <v>90711701050100000180ман25.03и</v>
          </cell>
          <cell r="I3341">
            <v>-13423.34</v>
          </cell>
        </row>
        <row r="3342">
          <cell r="F3342" t="str">
            <v>90711905000100000151ман25.03и</v>
          </cell>
          <cell r="I3342">
            <v>-2957.28</v>
          </cell>
        </row>
        <row r="3343">
          <cell r="F3343" t="str">
            <v>18210102021011000110нев25.03и</v>
          </cell>
          <cell r="I3343">
            <v>7148</v>
          </cell>
        </row>
        <row r="3344">
          <cell r="F3344" t="str">
            <v>90810804020011000110нев25.03и</v>
          </cell>
          <cell r="I3344">
            <v>100</v>
          </cell>
        </row>
        <row r="3345">
          <cell r="F3345" t="str">
            <v>90811701050100000180нев25.03и</v>
          </cell>
          <cell r="I3345">
            <v>-100</v>
          </cell>
        </row>
        <row r="3346">
          <cell r="F3346" t="str">
            <v>90811905000100000151нев25.03и</v>
          </cell>
          <cell r="I3346">
            <v>-14216.55</v>
          </cell>
        </row>
        <row r="3347">
          <cell r="F3347" t="str">
            <v>90820805000100000180нев25.03и</v>
          </cell>
          <cell r="I3347">
            <v>7069.55</v>
          </cell>
        </row>
        <row r="3348">
          <cell r="F3348" t="str">
            <v>90820805000100000180нев25.03и</v>
          </cell>
          <cell r="I3348">
            <v>-7069.55</v>
          </cell>
        </row>
        <row r="3349">
          <cell r="F3349" t="str">
            <v>18210102021011000110ниж25.03и</v>
          </cell>
          <cell r="I3349">
            <v>3199.27</v>
          </cell>
        </row>
        <row r="3350">
          <cell r="F3350" t="str">
            <v>90911105035100000120ниж25.03и</v>
          </cell>
          <cell r="I3350">
            <v>1750</v>
          </cell>
        </row>
        <row r="3351">
          <cell r="F3351" t="str">
            <v>91011701050100000180нов25.03и</v>
          </cell>
          <cell r="I3351">
            <v>1336.41</v>
          </cell>
        </row>
        <row r="3352">
          <cell r="F3352" t="str">
            <v>18210102021011000110нов25.03и</v>
          </cell>
          <cell r="I3352">
            <v>4739.5</v>
          </cell>
        </row>
        <row r="3353">
          <cell r="F3353" t="str">
            <v>91011701050100000180нов25.03и</v>
          </cell>
          <cell r="I3353">
            <v>20717.02</v>
          </cell>
        </row>
        <row r="3354">
          <cell r="F3354" t="str">
            <v>18210102021011000110окт25.03и</v>
          </cell>
          <cell r="I3354">
            <v>13235.6</v>
          </cell>
        </row>
        <row r="3355">
          <cell r="F3355" t="str">
            <v>18210102021011000110оси25.03и</v>
          </cell>
          <cell r="I3355">
            <v>4983.3</v>
          </cell>
        </row>
        <row r="3356">
          <cell r="F3356" t="str">
            <v>18210102021011000110пин25.03и</v>
          </cell>
          <cell r="I3356">
            <v>6147.2</v>
          </cell>
        </row>
        <row r="3357">
          <cell r="F3357" t="str">
            <v>91211701050100000180пин25.03и</v>
          </cell>
          <cell r="I3357">
            <v>100</v>
          </cell>
        </row>
        <row r="3358">
          <cell r="F3358" t="str">
            <v>18210102021011000110тае25.03и</v>
          </cell>
          <cell r="I3358">
            <v>13206.4</v>
          </cell>
        </row>
        <row r="3359">
          <cell r="F3359" t="str">
            <v>18210601030101000110тае25.03и</v>
          </cell>
          <cell r="I3359">
            <v>-3.04</v>
          </cell>
        </row>
        <row r="3360">
          <cell r="F3360" t="str">
            <v>18210601030102000110тае25.03и</v>
          </cell>
          <cell r="I3360">
            <v>3.04</v>
          </cell>
        </row>
        <row r="3361">
          <cell r="F3361" t="str">
            <v>91410804020014000110тае25.03и</v>
          </cell>
          <cell r="I3361">
            <v>650</v>
          </cell>
        </row>
        <row r="3362">
          <cell r="F3362" t="str">
            <v>91411105035100000120тае25.03и</v>
          </cell>
          <cell r="I3362">
            <v>2808.73</v>
          </cell>
        </row>
        <row r="3363">
          <cell r="F3363" t="str">
            <v>18210102021011000110так25.03и</v>
          </cell>
          <cell r="I3363">
            <v>4775.8</v>
          </cell>
        </row>
        <row r="3364">
          <cell r="F3364" t="str">
            <v>18210102021011000110хре25.03и</v>
          </cell>
          <cell r="I3364">
            <v>4965.5</v>
          </cell>
        </row>
        <row r="3365">
          <cell r="F3365" t="str">
            <v>91611105010100000120хре25.03и</v>
          </cell>
          <cell r="I3365">
            <v>6837.43</v>
          </cell>
        </row>
        <row r="3366">
          <cell r="F3366" t="str">
            <v>91611303050109901130хре25.03и</v>
          </cell>
          <cell r="I3366">
            <v>6019.42</v>
          </cell>
        </row>
        <row r="3367">
          <cell r="F3367" t="str">
            <v>91611701050100000180хре25.03и</v>
          </cell>
          <cell r="I3367">
            <v>-13674.86</v>
          </cell>
        </row>
        <row r="3368">
          <cell r="F3368" t="str">
            <v>18210102021011000110чун25.03и</v>
          </cell>
          <cell r="I3368">
            <v>5490.2</v>
          </cell>
        </row>
        <row r="3369">
          <cell r="F3369" t="str">
            <v>18210102022012000110чун25.03и</v>
          </cell>
          <cell r="I3369">
            <v>4.75</v>
          </cell>
        </row>
        <row r="3370">
          <cell r="F3370" t="str">
            <v>18210102021011000110шив25.03и</v>
          </cell>
          <cell r="I3370">
            <v>3624.3</v>
          </cell>
        </row>
        <row r="3371">
          <cell r="F3371" t="str">
            <v>01111633050050000140рай25.03и</v>
          </cell>
          <cell r="I3371">
            <v>7000</v>
          </cell>
        </row>
        <row r="3372">
          <cell r="F3372" t="str">
            <v>07611625030010000140рай25.03и</v>
          </cell>
          <cell r="I3372">
            <v>1988.7</v>
          </cell>
        </row>
        <row r="3373">
          <cell r="F3373" t="str">
            <v>18210101012021000110рай25.03и</v>
          </cell>
          <cell r="I3373">
            <v>18490.41</v>
          </cell>
        </row>
        <row r="3374">
          <cell r="F3374" t="str">
            <v>18210101012022000110рай25.03и</v>
          </cell>
          <cell r="I3374">
            <v>759.7</v>
          </cell>
        </row>
        <row r="3375">
          <cell r="F3375" t="str">
            <v>18210102021011000110рай25.03и</v>
          </cell>
          <cell r="I3375">
            <v>455114.51</v>
          </cell>
        </row>
        <row r="3376">
          <cell r="F3376" t="str">
            <v>18210102022012000110рай25.03и</v>
          </cell>
          <cell r="I3376">
            <v>10.96</v>
          </cell>
        </row>
        <row r="3377">
          <cell r="F3377" t="str">
            <v>18210502000021000110рай25.03и</v>
          </cell>
          <cell r="I3377">
            <v>-8912.49</v>
          </cell>
        </row>
        <row r="3378">
          <cell r="F3378" t="str">
            <v>18210502000022000110рай25.03и</v>
          </cell>
          <cell r="I3378">
            <v>486.27</v>
          </cell>
        </row>
        <row r="3379">
          <cell r="F3379" t="str">
            <v>18210502000023000110рай25.03и</v>
          </cell>
          <cell r="I3379">
            <v>172.66</v>
          </cell>
        </row>
        <row r="3380">
          <cell r="F3380" t="str">
            <v>18210803010011000110рай25.03и</v>
          </cell>
          <cell r="I3380">
            <v>6460.14</v>
          </cell>
        </row>
        <row r="3381">
          <cell r="F3381" t="str">
            <v>18210904050052000110рай25.03и</v>
          </cell>
          <cell r="I3381">
            <v>0.24</v>
          </cell>
        </row>
        <row r="3382">
          <cell r="F3382" t="str">
            <v>18810807140011000110рай25.03и</v>
          </cell>
          <cell r="I3382">
            <v>6700</v>
          </cell>
        </row>
        <row r="3383">
          <cell r="F3383" t="str">
            <v>18811630000010000140рай25.03и</v>
          </cell>
          <cell r="I3383">
            <v>8100</v>
          </cell>
        </row>
        <row r="3384">
          <cell r="F3384" t="str">
            <v>18811690050050000140рай25.03и</v>
          </cell>
          <cell r="I3384">
            <v>2350</v>
          </cell>
        </row>
        <row r="3385">
          <cell r="F3385" t="str">
            <v>19211690050050000140рай25.03и</v>
          </cell>
          <cell r="I3385">
            <v>100</v>
          </cell>
        </row>
        <row r="3386">
          <cell r="F3386" t="str">
            <v>80611690050050000140рай25.03и</v>
          </cell>
          <cell r="I3386">
            <v>1500</v>
          </cell>
        </row>
        <row r="3387">
          <cell r="F3387" t="str">
            <v>85411303050059901130рай25.03и</v>
          </cell>
          <cell r="I3387">
            <v>53242.05</v>
          </cell>
        </row>
        <row r="3388">
          <cell r="F3388" t="str">
            <v>85611303050059901130рай25.03и</v>
          </cell>
          <cell r="I3388">
            <v>9633.2999999999993</v>
          </cell>
        </row>
        <row r="3389">
          <cell r="F3389" t="str">
            <v>86311105010050000120рай25.03и</v>
          </cell>
          <cell r="I3389">
            <v>411.42</v>
          </cell>
        </row>
        <row r="3390">
          <cell r="F3390" t="str">
            <v>86311105035051000120рай25.03и</v>
          </cell>
          <cell r="I3390">
            <v>1779</v>
          </cell>
        </row>
        <row r="3391">
          <cell r="F3391" t="str">
            <v>87511303050059902130рай25.03и</v>
          </cell>
          <cell r="I3391">
            <v>60694.05</v>
          </cell>
        </row>
        <row r="3392">
          <cell r="F3392" t="str">
            <v>89011701050050000180рай25.03и</v>
          </cell>
          <cell r="I3392">
            <v>4000</v>
          </cell>
        </row>
        <row r="3393">
          <cell r="F3393" t="str">
            <v>89011805030059951151рай25.03и</v>
          </cell>
          <cell r="I3393">
            <v>17173.830000000002</v>
          </cell>
        </row>
        <row r="3394">
          <cell r="F3394" t="str">
            <v>90411105010100000120рай25.03и</v>
          </cell>
          <cell r="I3394">
            <v>1825.89</v>
          </cell>
        </row>
        <row r="3395">
          <cell r="F3395" t="str">
            <v>90611406014100000430рай25.03и</v>
          </cell>
          <cell r="I3395">
            <v>60.77</v>
          </cell>
        </row>
        <row r="3396">
          <cell r="F3396" t="str">
            <v>90711105010100000120рай25.03и</v>
          </cell>
          <cell r="I3396">
            <v>6711.67</v>
          </cell>
        </row>
        <row r="3397">
          <cell r="F3397" t="str">
            <v>91611105010100000120рай25.03и</v>
          </cell>
          <cell r="I3397">
            <v>6837.43</v>
          </cell>
        </row>
        <row r="3398">
          <cell r="F3398" t="str">
            <v>18210102021011000110анг26.03и</v>
          </cell>
          <cell r="I3398">
            <v>1838.6</v>
          </cell>
        </row>
        <row r="3399">
          <cell r="F3399" t="str">
            <v>18210102021011000110бог26.03и</v>
          </cell>
          <cell r="I3399">
            <v>315717.33</v>
          </cell>
        </row>
        <row r="3400">
          <cell r="F3400" t="str">
            <v>18210606013102000110бог26.03и</v>
          </cell>
          <cell r="I3400">
            <v>80.03</v>
          </cell>
        </row>
        <row r="3401">
          <cell r="F3401" t="str">
            <v>90411105010100000120бог26.03и</v>
          </cell>
          <cell r="I3401">
            <v>115.44</v>
          </cell>
        </row>
        <row r="3402">
          <cell r="F3402" t="str">
            <v>90411105035101000120бог26.03и</v>
          </cell>
          <cell r="I3402">
            <v>1046.0999999999999</v>
          </cell>
        </row>
        <row r="3403">
          <cell r="F3403" t="str">
            <v>18210102021011000110кра26.03и</v>
          </cell>
          <cell r="I3403">
            <v>507.1</v>
          </cell>
        </row>
        <row r="3404">
          <cell r="F3404" t="str">
            <v>18210102021011000110ниж26.03и</v>
          </cell>
          <cell r="I3404">
            <v>252.1</v>
          </cell>
        </row>
        <row r="3405">
          <cell r="F3405" t="str">
            <v>18210601030101000110нов26.03и</v>
          </cell>
          <cell r="I3405">
            <v>4689.8999999999996</v>
          </cell>
        </row>
        <row r="3406">
          <cell r="F3406" t="str">
            <v>91310804020011000110окт26.03и</v>
          </cell>
          <cell r="I3406">
            <v>700</v>
          </cell>
        </row>
        <row r="3407">
          <cell r="F3407" t="str">
            <v>91311105035100000120окт26.03и</v>
          </cell>
          <cell r="I3407">
            <v>11285.59</v>
          </cell>
        </row>
        <row r="3408">
          <cell r="F3408" t="str">
            <v>91311701050100000180окт26.03и</v>
          </cell>
          <cell r="I3408">
            <v>-6204.47</v>
          </cell>
        </row>
        <row r="3409">
          <cell r="F3409" t="str">
            <v>06910807140011000110рай26.03и</v>
          </cell>
          <cell r="I3409">
            <v>1200</v>
          </cell>
        </row>
        <row r="3410">
          <cell r="F3410" t="str">
            <v>14111628000010000140рай26.03и</v>
          </cell>
          <cell r="I3410">
            <v>-1500</v>
          </cell>
        </row>
        <row r="3411">
          <cell r="F3411" t="str">
            <v>18210101012021000110рай26.03и</v>
          </cell>
          <cell r="I3411">
            <v>1490.8</v>
          </cell>
        </row>
        <row r="3412">
          <cell r="F3412" t="str">
            <v>18210102021011000110рай26.03и</v>
          </cell>
          <cell r="I3412">
            <v>981330.98</v>
          </cell>
        </row>
        <row r="3413">
          <cell r="F3413" t="str">
            <v>18210102021012000110рай26.03и</v>
          </cell>
          <cell r="I3413">
            <v>490.34</v>
          </cell>
        </row>
        <row r="3414">
          <cell r="F3414" t="str">
            <v>18210502000021000110рай26.03и</v>
          </cell>
          <cell r="I3414">
            <v>8024.39</v>
          </cell>
        </row>
        <row r="3415">
          <cell r="F3415" t="str">
            <v>18210606013051000110рай26.03и</v>
          </cell>
          <cell r="I3415">
            <v>17.03</v>
          </cell>
        </row>
        <row r="3416">
          <cell r="F3416" t="str">
            <v>18210606013052000110рай26.03и</v>
          </cell>
          <cell r="I3416">
            <v>0.03</v>
          </cell>
        </row>
        <row r="3417">
          <cell r="F3417" t="str">
            <v>18210606023051000110рай26.03и</v>
          </cell>
          <cell r="I3417">
            <v>2124</v>
          </cell>
        </row>
        <row r="3418">
          <cell r="F3418" t="str">
            <v>18210803010011000110рай26.03и</v>
          </cell>
          <cell r="I3418">
            <v>13040</v>
          </cell>
        </row>
        <row r="3419">
          <cell r="F3419" t="str">
            <v>18210803010014000110рай26.03и</v>
          </cell>
          <cell r="I3419">
            <v>1000</v>
          </cell>
        </row>
        <row r="3420">
          <cell r="F3420" t="str">
            <v>18810807140011000110рай26.03и</v>
          </cell>
          <cell r="I3420">
            <v>30000</v>
          </cell>
        </row>
        <row r="3421">
          <cell r="F3421" t="str">
            <v>18811630000010000140рай26.03и</v>
          </cell>
          <cell r="I3421">
            <v>4600</v>
          </cell>
        </row>
        <row r="3422">
          <cell r="F3422" t="str">
            <v>49811201000010000120рай26.03и</v>
          </cell>
          <cell r="I3422">
            <v>22849.9</v>
          </cell>
        </row>
        <row r="3423">
          <cell r="F3423" t="str">
            <v>85411303050059901130рай26.03и</v>
          </cell>
          <cell r="I3423">
            <v>40027</v>
          </cell>
        </row>
        <row r="3424">
          <cell r="F3424" t="str">
            <v>85411701050050000180рай26.03и</v>
          </cell>
          <cell r="I3424">
            <v>7396</v>
          </cell>
        </row>
        <row r="3425">
          <cell r="F3425" t="str">
            <v>86311105035051000120рай26.03и</v>
          </cell>
          <cell r="I3425">
            <v>2053850</v>
          </cell>
        </row>
        <row r="3426">
          <cell r="F3426" t="str">
            <v>87511705050050000180рай26.03и</v>
          </cell>
          <cell r="I3426">
            <v>48916.53</v>
          </cell>
        </row>
        <row r="3427">
          <cell r="F3427" t="str">
            <v>87511705050059954180рай26.03и</v>
          </cell>
          <cell r="I3427">
            <v>197436.06</v>
          </cell>
        </row>
        <row r="3428">
          <cell r="F3428" t="str">
            <v>89011805030059953151рай26.03и</v>
          </cell>
          <cell r="I3428">
            <v>22968.400000000001</v>
          </cell>
        </row>
        <row r="3429">
          <cell r="F3429" t="str">
            <v>89020203024053101151рай26.03и</v>
          </cell>
          <cell r="I3429">
            <v>9038373</v>
          </cell>
        </row>
        <row r="3430">
          <cell r="F3430" t="str">
            <v>90411105010100000120рай26.03и</v>
          </cell>
          <cell r="I3430">
            <v>115.44</v>
          </cell>
        </row>
        <row r="3431">
          <cell r="F3431" t="str">
            <v>91411105010100000120рай26.03и</v>
          </cell>
          <cell r="I3431">
            <v>1731.4</v>
          </cell>
        </row>
        <row r="3432">
          <cell r="F3432" t="str">
            <v>18210102021011000110тае26.03и</v>
          </cell>
          <cell r="I3432">
            <v>7137.21</v>
          </cell>
        </row>
        <row r="3433">
          <cell r="F3433" t="str">
            <v>18210102021012000110тае26.03и</v>
          </cell>
          <cell r="I3433">
            <v>163.44999999999999</v>
          </cell>
        </row>
        <row r="3434">
          <cell r="F3434" t="str">
            <v>91410804020014000110тае26.03и</v>
          </cell>
          <cell r="I3434">
            <v>1680</v>
          </cell>
        </row>
        <row r="3435">
          <cell r="F3435" t="str">
            <v>91411105010100000120тае26.03и</v>
          </cell>
          <cell r="I3435">
            <v>1731.39</v>
          </cell>
        </row>
        <row r="3436">
          <cell r="F3436" t="str">
            <v>91411105035100000120тае26.03и</v>
          </cell>
          <cell r="I3436">
            <v>459.36</v>
          </cell>
        </row>
        <row r="3437">
          <cell r="F3437" t="str">
            <v>18210102021011000110так26.03и</v>
          </cell>
          <cell r="I3437">
            <v>373.1</v>
          </cell>
        </row>
        <row r="3438">
          <cell r="F3438" t="str">
            <v>91511105035100000120так26.03и</v>
          </cell>
          <cell r="I3438">
            <v>8446.6</v>
          </cell>
        </row>
        <row r="3439">
          <cell r="F3439" t="str">
            <v>91611905000100000151хре26.03и</v>
          </cell>
          <cell r="I3439">
            <v>-22968.400000000001</v>
          </cell>
        </row>
        <row r="3440">
          <cell r="F3440" t="str">
            <v>91620805000100000180хре26.03и</v>
          </cell>
          <cell r="I3440">
            <v>22969.4</v>
          </cell>
        </row>
        <row r="3441">
          <cell r="F3441" t="str">
            <v>91620805000100000180хре26.03и</v>
          </cell>
          <cell r="I3441">
            <v>-22969.4</v>
          </cell>
        </row>
        <row r="3442">
          <cell r="F3442" t="str">
            <v>18210102021011000110чун26.03и</v>
          </cell>
          <cell r="I3442">
            <v>1284.9000000000001</v>
          </cell>
        </row>
        <row r="3443">
          <cell r="F3443" t="str">
            <v>90120805000100000180анг29.03и</v>
          </cell>
          <cell r="I3443">
            <v>-53.45</v>
          </cell>
        </row>
        <row r="3444">
          <cell r="F3444" t="str">
            <v>18210102021011000110анг29.03и</v>
          </cell>
          <cell r="I3444">
            <v>234.65</v>
          </cell>
        </row>
        <row r="3445">
          <cell r="F3445" t="str">
            <v>18210601030101000110анг29.03и</v>
          </cell>
          <cell r="I3445">
            <v>-293.10000000000002</v>
          </cell>
        </row>
        <row r="3446">
          <cell r="F3446" t="str">
            <v>18210606023101000110анг29.03и</v>
          </cell>
          <cell r="I3446">
            <v>6</v>
          </cell>
        </row>
        <row r="3447">
          <cell r="F3447" t="str">
            <v>90120805000100000180анг29.03и</v>
          </cell>
          <cell r="I3447">
            <v>53.45</v>
          </cell>
        </row>
        <row r="3448">
          <cell r="F3448" t="str">
            <v>90210804020011000110арт29.03и</v>
          </cell>
          <cell r="I3448">
            <v>200</v>
          </cell>
        </row>
        <row r="3449">
          <cell r="F3449" t="str">
            <v>90320805000100000180бел29.03и</v>
          </cell>
          <cell r="I3449">
            <v>-1.01</v>
          </cell>
        </row>
        <row r="3450">
          <cell r="F3450" t="str">
            <v>90311905000100000151бел29.03и</v>
          </cell>
          <cell r="I3450">
            <v>-0.01</v>
          </cell>
        </row>
        <row r="3451">
          <cell r="F3451" t="str">
            <v>90320805000100000180бел29.03и</v>
          </cell>
          <cell r="I3451">
            <v>1.01</v>
          </cell>
        </row>
        <row r="3452">
          <cell r="F3452" t="str">
            <v>18210102021011000110бог29.03и</v>
          </cell>
          <cell r="I3452">
            <v>169569.82</v>
          </cell>
        </row>
        <row r="3453">
          <cell r="F3453" t="str">
            <v>18210102030011000110бог29.03и</v>
          </cell>
          <cell r="I3453">
            <v>1642.8</v>
          </cell>
        </row>
        <row r="3454">
          <cell r="F3454" t="str">
            <v>18210606013102000110бог29.03и</v>
          </cell>
          <cell r="I3454">
            <v>9.65</v>
          </cell>
        </row>
        <row r="3455">
          <cell r="F3455" t="str">
            <v>18210606023102000110бог29.03и</v>
          </cell>
          <cell r="I3455">
            <v>15.32</v>
          </cell>
        </row>
        <row r="3456">
          <cell r="F3456" t="str">
            <v>90411105010100000120бог29.03и</v>
          </cell>
          <cell r="I3456">
            <v>65.25</v>
          </cell>
        </row>
        <row r="3457">
          <cell r="F3457" t="str">
            <v>90411105035101000120бог29.03и</v>
          </cell>
          <cell r="I3457">
            <v>1679.8</v>
          </cell>
        </row>
        <row r="3458">
          <cell r="F3458" t="str">
            <v>90411406014100000430бог29.03и</v>
          </cell>
          <cell r="I3458">
            <v>1216.43</v>
          </cell>
        </row>
        <row r="3459">
          <cell r="F3459" t="str">
            <v>90520805000100000180гов29.03и</v>
          </cell>
          <cell r="I3459">
            <v>-326.75</v>
          </cell>
        </row>
        <row r="3460">
          <cell r="F3460" t="str">
            <v>18210102021011000110гов29.03и</v>
          </cell>
          <cell r="I3460">
            <v>166.52</v>
          </cell>
        </row>
        <row r="3461">
          <cell r="F3461" t="str">
            <v>18210601030101000110гов29.03и</v>
          </cell>
          <cell r="I3461">
            <v>-492.27</v>
          </cell>
        </row>
        <row r="3462">
          <cell r="F3462" t="str">
            <v>18210601030102000110гов29.03и</v>
          </cell>
          <cell r="I3462">
            <v>-0.05</v>
          </cell>
        </row>
        <row r="3463">
          <cell r="F3463" t="str">
            <v>18210904050102000110гов29.03и</v>
          </cell>
          <cell r="I3463">
            <v>0.05</v>
          </cell>
        </row>
        <row r="3464">
          <cell r="F3464" t="str">
            <v>90511701050100000180гов29.03и</v>
          </cell>
          <cell r="I3464">
            <v>-31158</v>
          </cell>
        </row>
        <row r="3465">
          <cell r="F3465" t="str">
            <v>90520201001100000151гов29.03и</v>
          </cell>
          <cell r="I3465">
            <v>31158</v>
          </cell>
        </row>
        <row r="3466">
          <cell r="F3466" t="str">
            <v>90520805000100000180гов29.03и</v>
          </cell>
          <cell r="I3466">
            <v>326.75</v>
          </cell>
        </row>
        <row r="3467">
          <cell r="F3467" t="str">
            <v>18210102021011000110ман29.03и</v>
          </cell>
          <cell r="I3467">
            <v>-1153.0999999999999</v>
          </cell>
        </row>
        <row r="3468">
          <cell r="F3468" t="str">
            <v>90711105035100000120ман29.03и</v>
          </cell>
          <cell r="I3468">
            <v>2583.9</v>
          </cell>
        </row>
        <row r="3469">
          <cell r="F3469" t="str">
            <v>18210102021011000110нев29.03и</v>
          </cell>
          <cell r="I3469">
            <v>244.14</v>
          </cell>
        </row>
        <row r="3470">
          <cell r="F3470" t="str">
            <v>90810804020011000110нев29.03и</v>
          </cell>
          <cell r="I3470">
            <v>3000</v>
          </cell>
        </row>
        <row r="3471">
          <cell r="F3471" t="str">
            <v>90811701050100000180нев29.03и</v>
          </cell>
          <cell r="I3471">
            <v>-2100</v>
          </cell>
        </row>
        <row r="3472">
          <cell r="F3472" t="str">
            <v>90820201001100000151нев29.03и</v>
          </cell>
          <cell r="I3472">
            <v>-387700</v>
          </cell>
        </row>
        <row r="3473">
          <cell r="F3473" t="str">
            <v>90820204999100000151нев29.03и</v>
          </cell>
          <cell r="I3473">
            <v>387700</v>
          </cell>
        </row>
        <row r="3474">
          <cell r="F3474" t="str">
            <v>18210102021011000110ниж29.03и</v>
          </cell>
          <cell r="I3474">
            <v>72.8</v>
          </cell>
        </row>
        <row r="3475">
          <cell r="F3475" t="str">
            <v>90911701050100000180ниж29.03и</v>
          </cell>
          <cell r="I3475">
            <v>500</v>
          </cell>
        </row>
        <row r="3476">
          <cell r="F3476" t="str">
            <v>18210102021011000110нов29.03и</v>
          </cell>
          <cell r="I3476">
            <v>104957.2</v>
          </cell>
        </row>
        <row r="3477">
          <cell r="F3477" t="str">
            <v>18210102021012000110нов29.03и</v>
          </cell>
          <cell r="I3477">
            <v>86027.43</v>
          </cell>
        </row>
        <row r="3478">
          <cell r="F3478" t="str">
            <v>18210102021013000110нов29.03и</v>
          </cell>
          <cell r="I3478">
            <v>7152.86</v>
          </cell>
        </row>
        <row r="3479">
          <cell r="F3479" t="str">
            <v>18210102030012000110нов29.03и</v>
          </cell>
          <cell r="I3479">
            <v>9896.77</v>
          </cell>
        </row>
        <row r="3480">
          <cell r="F3480" t="str">
            <v>18210102030013000110нов29.03и</v>
          </cell>
          <cell r="I3480">
            <v>1658.07</v>
          </cell>
        </row>
        <row r="3481">
          <cell r="F3481" t="str">
            <v>18210102021011000110окт29.03и</v>
          </cell>
          <cell r="I3481">
            <v>25907.119999999999</v>
          </cell>
        </row>
        <row r="3482">
          <cell r="F3482" t="str">
            <v>18210601030101000110окт29.03и</v>
          </cell>
          <cell r="I3482">
            <v>-480.56</v>
          </cell>
        </row>
        <row r="3483">
          <cell r="F3483" t="str">
            <v>91310804020011000110окт29.03и</v>
          </cell>
          <cell r="I3483">
            <v>1000</v>
          </cell>
        </row>
        <row r="3484">
          <cell r="F3484" t="str">
            <v>91311105035100000120окт29.03и</v>
          </cell>
          <cell r="I3484">
            <v>4242.03</v>
          </cell>
        </row>
        <row r="3485">
          <cell r="F3485" t="str">
            <v>91120805000100000180оси29.03и</v>
          </cell>
          <cell r="I3485">
            <v>-74403.19</v>
          </cell>
        </row>
        <row r="3486">
          <cell r="F3486" t="str">
            <v>18210102021011000110оси29.03и</v>
          </cell>
          <cell r="I3486">
            <v>281.67</v>
          </cell>
        </row>
        <row r="3487">
          <cell r="F3487" t="str">
            <v>91111905000100000151оси29.03и</v>
          </cell>
          <cell r="I3487">
            <v>-74683.86</v>
          </cell>
        </row>
        <row r="3488">
          <cell r="F3488" t="str">
            <v>91120805000100000180оси29.03и</v>
          </cell>
          <cell r="I3488">
            <v>74403.19</v>
          </cell>
        </row>
        <row r="3489">
          <cell r="F3489" t="str">
            <v>91211701050100000180пин29.03и</v>
          </cell>
          <cell r="I3489">
            <v>100</v>
          </cell>
        </row>
        <row r="3490">
          <cell r="F3490" t="str">
            <v>06910807140011000110рай29.03и</v>
          </cell>
          <cell r="I3490">
            <v>3600</v>
          </cell>
        </row>
        <row r="3491">
          <cell r="F3491" t="str">
            <v>07611625030010000140рай29.03и</v>
          </cell>
          <cell r="I3491">
            <v>1000</v>
          </cell>
        </row>
        <row r="3492">
          <cell r="F3492" t="str">
            <v>18210101012021000110рай29.03и</v>
          </cell>
          <cell r="I3492">
            <v>26378.799999999999</v>
          </cell>
        </row>
        <row r="3493">
          <cell r="F3493" t="str">
            <v>18210102021011000110рай29.03и</v>
          </cell>
          <cell r="I3493">
            <v>886517.81</v>
          </cell>
        </row>
        <row r="3494">
          <cell r="F3494" t="str">
            <v>18210102021012000110рай29.03и</v>
          </cell>
          <cell r="I3494">
            <v>258082.23</v>
          </cell>
        </row>
        <row r="3495">
          <cell r="F3495" t="str">
            <v>18210102021013000110рай29.03и</v>
          </cell>
          <cell r="I3495">
            <v>21458.58</v>
          </cell>
        </row>
        <row r="3496">
          <cell r="F3496" t="str">
            <v>18210102030011000110рай29.03и</v>
          </cell>
          <cell r="I3496">
            <v>4928.3999999999996</v>
          </cell>
        </row>
        <row r="3497">
          <cell r="F3497" t="str">
            <v>18210102030012000110рай29.03и</v>
          </cell>
          <cell r="I3497">
            <v>29690.33</v>
          </cell>
        </row>
        <row r="3498">
          <cell r="F3498" t="str">
            <v>18210102030013000110рай29.03и</v>
          </cell>
          <cell r="I3498">
            <v>4974.2299999999996</v>
          </cell>
        </row>
        <row r="3499">
          <cell r="F3499" t="str">
            <v>18210502000021000110рай29.03и</v>
          </cell>
          <cell r="I3499">
            <v>7385.38</v>
          </cell>
        </row>
        <row r="3500">
          <cell r="F3500" t="str">
            <v>18210502000022000110рай29.03и</v>
          </cell>
          <cell r="I3500">
            <v>100.72</v>
          </cell>
        </row>
        <row r="3501">
          <cell r="F3501" t="str">
            <v>18210803010011000110рай29.03и</v>
          </cell>
          <cell r="I3501">
            <v>19250.3</v>
          </cell>
        </row>
        <row r="3502">
          <cell r="F3502" t="str">
            <v>18211603030010000140рай29.03и</v>
          </cell>
          <cell r="I3502">
            <v>600</v>
          </cell>
        </row>
        <row r="3503">
          <cell r="F3503" t="str">
            <v>18810807140011000110рай29.03и</v>
          </cell>
          <cell r="I3503">
            <v>314360</v>
          </cell>
        </row>
        <row r="3504">
          <cell r="F3504" t="str">
            <v>18811630000010000140рай29.03и</v>
          </cell>
          <cell r="I3504">
            <v>68750</v>
          </cell>
        </row>
        <row r="3505">
          <cell r="F3505" t="str">
            <v>18811690050050000140рай29.03и</v>
          </cell>
          <cell r="I3505">
            <v>3300</v>
          </cell>
        </row>
        <row r="3506">
          <cell r="F3506" t="str">
            <v>19211690050050000140рай29.03и</v>
          </cell>
          <cell r="I3506">
            <v>1500</v>
          </cell>
        </row>
        <row r="3507">
          <cell r="F3507" t="str">
            <v>85411303050059901130рай29.03и</v>
          </cell>
          <cell r="I3507">
            <v>2040</v>
          </cell>
        </row>
        <row r="3508">
          <cell r="F3508" t="str">
            <v>85411701050050000180рай29.03и</v>
          </cell>
          <cell r="I3508">
            <v>-2040</v>
          </cell>
        </row>
        <row r="3509">
          <cell r="F3509" t="str">
            <v>85420705000059905180рай29.03и</v>
          </cell>
          <cell r="I3509">
            <v>82000</v>
          </cell>
        </row>
        <row r="3510">
          <cell r="F3510" t="str">
            <v>86311105035051000120рай29.03и</v>
          </cell>
          <cell r="I3510">
            <v>7565.61</v>
          </cell>
        </row>
        <row r="3511">
          <cell r="F3511" t="str">
            <v>86311105035052000120рай29.03и</v>
          </cell>
          <cell r="I3511">
            <v>746.03</v>
          </cell>
        </row>
        <row r="3512">
          <cell r="F3512" t="str">
            <v>88811303050050000130рай29.03и</v>
          </cell>
          <cell r="I3512">
            <v>2900</v>
          </cell>
        </row>
        <row r="3513">
          <cell r="F3513" t="str">
            <v>88811701050050000180рай29.03и</v>
          </cell>
          <cell r="I3513">
            <v>-2900</v>
          </cell>
        </row>
        <row r="3514">
          <cell r="F3514" t="str">
            <v>89011805030059951151рай29.03и</v>
          </cell>
          <cell r="I3514">
            <v>29947.200000000001</v>
          </cell>
        </row>
        <row r="3515">
          <cell r="F3515" t="str">
            <v>89011805030059953151рай29.03и</v>
          </cell>
          <cell r="I3515">
            <v>64834.02</v>
          </cell>
        </row>
        <row r="3516">
          <cell r="F3516" t="str">
            <v>89020203024050905151рай29.03и</v>
          </cell>
          <cell r="I3516">
            <v>18867</v>
          </cell>
        </row>
        <row r="3517">
          <cell r="F3517" t="str">
            <v>90411105010100000120рай29.03и</v>
          </cell>
          <cell r="I3517">
            <v>65.25</v>
          </cell>
        </row>
        <row r="3518">
          <cell r="F3518" t="str">
            <v>90411406014100000430рай29.03и</v>
          </cell>
          <cell r="I3518">
            <v>1216.42</v>
          </cell>
        </row>
        <row r="3519">
          <cell r="F3519" t="str">
            <v>91411105010100000120рай29.03и</v>
          </cell>
          <cell r="I3519">
            <v>3850.82</v>
          </cell>
        </row>
        <row r="3520">
          <cell r="F3520" t="str">
            <v>18210102021011000110тае29.03и</v>
          </cell>
          <cell r="I3520">
            <v>4192.5</v>
          </cell>
        </row>
        <row r="3521">
          <cell r="F3521" t="str">
            <v>18210601030101000110тае29.03и</v>
          </cell>
          <cell r="I3521">
            <v>1266.27</v>
          </cell>
        </row>
        <row r="3522">
          <cell r="F3522" t="str">
            <v>18210606013102000110тае29.03и</v>
          </cell>
          <cell r="I3522">
            <v>-9.65</v>
          </cell>
        </row>
        <row r="3523">
          <cell r="F3523" t="str">
            <v>91410804020014000110тае29.03и</v>
          </cell>
          <cell r="I3523">
            <v>1050</v>
          </cell>
        </row>
        <row r="3524">
          <cell r="F3524" t="str">
            <v>91411105010100000120тае29.03и</v>
          </cell>
          <cell r="I3524">
            <v>3850.83</v>
          </cell>
        </row>
        <row r="3525">
          <cell r="F3525" t="str">
            <v>91411105035100000120тае29.03и</v>
          </cell>
          <cell r="I3525">
            <v>451.36</v>
          </cell>
        </row>
        <row r="3526">
          <cell r="F3526" t="str">
            <v>91511701050100000180так29.03и</v>
          </cell>
          <cell r="I3526">
            <v>1888.63</v>
          </cell>
        </row>
        <row r="3527">
          <cell r="F3527" t="str">
            <v>91520805000100000180так29.03и</v>
          </cell>
          <cell r="I3527">
            <v>-20098.349999999999</v>
          </cell>
        </row>
        <row r="3528">
          <cell r="F3528" t="str">
            <v>91511905000100000151так29.03и</v>
          </cell>
          <cell r="I3528">
            <v>-20097.349999999999</v>
          </cell>
        </row>
        <row r="3529">
          <cell r="F3529" t="str">
            <v>91520805000100000180так29.03и</v>
          </cell>
          <cell r="I3529">
            <v>20098.349999999999</v>
          </cell>
        </row>
        <row r="3530">
          <cell r="F3530" t="str">
            <v>18210102021011000110хре29.03и</v>
          </cell>
          <cell r="I3530">
            <v>2152.14</v>
          </cell>
        </row>
        <row r="3531">
          <cell r="F3531" t="str">
            <v>91611105035100000120хре29.03и</v>
          </cell>
          <cell r="I3531">
            <v>23500</v>
          </cell>
        </row>
        <row r="3532">
          <cell r="F3532" t="str">
            <v>18210102021011000110чун29.03и</v>
          </cell>
          <cell r="I3532">
            <v>36217</v>
          </cell>
        </row>
        <row r="3533">
          <cell r="F3533" t="str">
            <v>18210606013102000110чун29.03и</v>
          </cell>
          <cell r="I3533">
            <v>32.68</v>
          </cell>
        </row>
        <row r="3534">
          <cell r="F3534" t="str">
            <v>91711105035100000120чун29.03и</v>
          </cell>
          <cell r="I3534">
            <v>559.87</v>
          </cell>
        </row>
        <row r="3535">
          <cell r="F3535" t="str">
            <v>18210601030101000110шив29.03и</v>
          </cell>
          <cell r="I3535">
            <v>250.5</v>
          </cell>
        </row>
        <row r="3536">
          <cell r="F3536" t="str">
            <v>91810804020011000110шив29.03и</v>
          </cell>
          <cell r="I3536">
            <v>300</v>
          </cell>
        </row>
        <row r="3537">
          <cell r="F3537" t="str">
            <v>18210102021011000110анг30.03и</v>
          </cell>
          <cell r="I3537">
            <v>181.9</v>
          </cell>
        </row>
        <row r="3538">
          <cell r="F3538" t="str">
            <v>18210606023101000110анг30.03и</v>
          </cell>
          <cell r="I3538">
            <v>4804</v>
          </cell>
        </row>
        <row r="3539">
          <cell r="F3539" t="str">
            <v>90110804020011000110анг30.03и</v>
          </cell>
          <cell r="I3539">
            <v>1100</v>
          </cell>
        </row>
        <row r="3540">
          <cell r="F3540" t="str">
            <v>18210102021011000110бел30.03и</v>
          </cell>
          <cell r="I3540">
            <v>727</v>
          </cell>
        </row>
        <row r="3541">
          <cell r="F3541" t="str">
            <v>90311701050100000180бел30.03и</v>
          </cell>
          <cell r="I3541">
            <v>-726</v>
          </cell>
        </row>
        <row r="3542">
          <cell r="F3542" t="str">
            <v>18210102021011000110бог30.03и</v>
          </cell>
          <cell r="I3542">
            <v>43967.5</v>
          </cell>
        </row>
        <row r="3543">
          <cell r="F3543" t="str">
            <v>18210102021013000110бог30.03и</v>
          </cell>
          <cell r="I3543">
            <v>10</v>
          </cell>
        </row>
        <row r="3544">
          <cell r="F3544" t="str">
            <v>18210102021014000110бог30.03и</v>
          </cell>
          <cell r="I3544">
            <v>897</v>
          </cell>
        </row>
        <row r="3545">
          <cell r="F3545" t="str">
            <v>18210102030011000110бог30.03и</v>
          </cell>
          <cell r="I3545">
            <v>900</v>
          </cell>
        </row>
        <row r="3546">
          <cell r="F3546" t="str">
            <v>18210601030101000110бог30.03и</v>
          </cell>
          <cell r="I3546">
            <v>4931.32</v>
          </cell>
        </row>
        <row r="3547">
          <cell r="F3547" t="str">
            <v>18210601030102000110бог30.03и</v>
          </cell>
          <cell r="I3547">
            <v>8.1999999999999993</v>
          </cell>
        </row>
        <row r="3548">
          <cell r="F3548" t="str">
            <v>18210606013101000110бог30.03и</v>
          </cell>
          <cell r="I3548">
            <v>20.04</v>
          </cell>
        </row>
        <row r="3549">
          <cell r="F3549" t="str">
            <v>18210606023101000110бог30.03и</v>
          </cell>
          <cell r="I3549">
            <v>15429</v>
          </cell>
        </row>
        <row r="3550">
          <cell r="F3550" t="str">
            <v>90411105010100000120бог30.03и</v>
          </cell>
          <cell r="I3550">
            <v>46.2</v>
          </cell>
        </row>
        <row r="3551">
          <cell r="F3551" t="str">
            <v>90411105010102000120бог30.03и</v>
          </cell>
          <cell r="I3551">
            <v>1.31</v>
          </cell>
        </row>
        <row r="3552">
          <cell r="F3552" t="str">
            <v>90411105035101000120бог30.03и</v>
          </cell>
          <cell r="I3552">
            <v>700.53</v>
          </cell>
        </row>
        <row r="3553">
          <cell r="F3553" t="str">
            <v>18210102021011000110кра30.03и</v>
          </cell>
          <cell r="I3553">
            <v>-625.6</v>
          </cell>
        </row>
        <row r="3554">
          <cell r="F3554" t="str">
            <v>18210601030101000110кра30.03и</v>
          </cell>
          <cell r="I3554">
            <v>426.72</v>
          </cell>
        </row>
        <row r="3555">
          <cell r="F3555" t="str">
            <v>18210601030102000110кра30.03и</v>
          </cell>
          <cell r="I3555">
            <v>21.07</v>
          </cell>
        </row>
        <row r="3556">
          <cell r="F3556" t="str">
            <v>90611105010100000120кра30.03и</v>
          </cell>
          <cell r="I3556">
            <v>6915.56</v>
          </cell>
        </row>
        <row r="3557">
          <cell r="F3557" t="str">
            <v>18210102021011000110ман30.03и</v>
          </cell>
          <cell r="I3557">
            <v>1766.7</v>
          </cell>
        </row>
        <row r="3558">
          <cell r="F3558" t="str">
            <v>90720201001100000151ман30.03и</v>
          </cell>
          <cell r="I3558">
            <v>90567</v>
          </cell>
        </row>
        <row r="3559">
          <cell r="F3559" t="str">
            <v>18210102021011000110нев30.03и</v>
          </cell>
          <cell r="I3559">
            <v>1258.5</v>
          </cell>
        </row>
        <row r="3560">
          <cell r="F3560" t="str">
            <v>90811406014100000430нев30.03и</v>
          </cell>
          <cell r="I3560">
            <v>4309.8500000000004</v>
          </cell>
        </row>
        <row r="3561">
          <cell r="F3561" t="str">
            <v>18210102021011000110нов30.03и</v>
          </cell>
          <cell r="I3561">
            <v>1344.2</v>
          </cell>
        </row>
        <row r="3562">
          <cell r="F3562" t="str">
            <v>18210102021011000110окт30.03и</v>
          </cell>
          <cell r="I3562">
            <v>237.9</v>
          </cell>
        </row>
        <row r="3563">
          <cell r="F3563" t="str">
            <v>91310804020011000110окт30.03и</v>
          </cell>
          <cell r="I3563">
            <v>110</v>
          </cell>
        </row>
        <row r="3564">
          <cell r="F3564" t="str">
            <v>91311105035100000120окт30.03и</v>
          </cell>
          <cell r="I3564">
            <v>9962.43</v>
          </cell>
        </row>
        <row r="3565">
          <cell r="F3565" t="str">
            <v>18210102021011000110оси30.03и</v>
          </cell>
          <cell r="I3565">
            <v>566.4</v>
          </cell>
        </row>
        <row r="3566">
          <cell r="F3566" t="str">
            <v>18210102021011000110пин30.03и</v>
          </cell>
          <cell r="I3566">
            <v>1775.2</v>
          </cell>
        </row>
        <row r="3567">
          <cell r="F3567" t="str">
            <v>18210601030101000110пин30.03и</v>
          </cell>
          <cell r="I3567">
            <v>800</v>
          </cell>
        </row>
        <row r="3568">
          <cell r="F3568" t="str">
            <v>18210102021011000110тае30.03и</v>
          </cell>
          <cell r="I3568">
            <v>266.89999999999998</v>
          </cell>
        </row>
        <row r="3569">
          <cell r="F3569" t="str">
            <v>91420201001100000151тае30.03и</v>
          </cell>
          <cell r="I3569">
            <v>115708</v>
          </cell>
        </row>
        <row r="3570">
          <cell r="F3570" t="str">
            <v>18210102021011000110так30.03и</v>
          </cell>
          <cell r="I3570">
            <v>1</v>
          </cell>
        </row>
        <row r="3571">
          <cell r="F3571" t="str">
            <v>18210102021011000110чун30.03и</v>
          </cell>
          <cell r="I3571">
            <v>1058.7</v>
          </cell>
        </row>
        <row r="3572">
          <cell r="F3572" t="str">
            <v>91710804020011000110чун30.03и</v>
          </cell>
          <cell r="I3572">
            <v>1000</v>
          </cell>
        </row>
        <row r="3573">
          <cell r="F3573" t="str">
            <v>91720201001100000151чун30.03и</v>
          </cell>
          <cell r="I3573">
            <v>183417</v>
          </cell>
        </row>
        <row r="3574">
          <cell r="F3574" t="str">
            <v>18210601030102000110шив30.03и</v>
          </cell>
          <cell r="I3574">
            <v>29.11</v>
          </cell>
        </row>
        <row r="3575">
          <cell r="F3575" t="str">
            <v>06910807140011000110рай30.03и</v>
          </cell>
          <cell r="I3575">
            <v>9300</v>
          </cell>
        </row>
        <row r="3576">
          <cell r="F3576" t="str">
            <v>06911690050050000140рай30.03и</v>
          </cell>
          <cell r="I3576">
            <v>300</v>
          </cell>
        </row>
        <row r="3577">
          <cell r="F3577" t="str">
            <v>18210101012021000110рай30.03и</v>
          </cell>
          <cell r="I3577">
            <v>1897613.6</v>
          </cell>
        </row>
        <row r="3578">
          <cell r="F3578" t="str">
            <v>18210102021011000110рай30.03и</v>
          </cell>
          <cell r="I3578">
            <v>197746.5</v>
          </cell>
        </row>
        <row r="3579">
          <cell r="F3579" t="str">
            <v>18210102021013000110рай30.03и</v>
          </cell>
          <cell r="I3579">
            <v>30</v>
          </cell>
        </row>
        <row r="3580">
          <cell r="F3580" t="str">
            <v>18210102021014000110рай30.03и</v>
          </cell>
          <cell r="I3580">
            <v>2691</v>
          </cell>
        </row>
        <row r="3581">
          <cell r="F3581" t="str">
            <v>18210102030011000110рай30.03и</v>
          </cell>
          <cell r="I3581">
            <v>2700</v>
          </cell>
        </row>
        <row r="3582">
          <cell r="F3582" t="str">
            <v>18210502000021000110рай30.03и</v>
          </cell>
          <cell r="I3582">
            <v>8771.76</v>
          </cell>
        </row>
        <row r="3583">
          <cell r="F3583" t="str">
            <v>18210606013051000110рай30.03и</v>
          </cell>
          <cell r="I3583">
            <v>-106</v>
          </cell>
        </row>
        <row r="3584">
          <cell r="F3584" t="str">
            <v>18210803010011000110рай30.03и</v>
          </cell>
          <cell r="I3584">
            <v>1860</v>
          </cell>
        </row>
        <row r="3585">
          <cell r="F3585" t="str">
            <v>18210803010014000110рай30.03и</v>
          </cell>
          <cell r="I3585">
            <v>2000</v>
          </cell>
        </row>
        <row r="3586">
          <cell r="F3586" t="str">
            <v>18211603030010000140рай30.03и</v>
          </cell>
          <cell r="I3586">
            <v>150</v>
          </cell>
        </row>
        <row r="3587">
          <cell r="F3587" t="str">
            <v>18810807140011000110рай30.03и</v>
          </cell>
          <cell r="I3587">
            <v>300</v>
          </cell>
        </row>
        <row r="3588">
          <cell r="F3588" t="str">
            <v>18811630000010000140рай30.03и</v>
          </cell>
          <cell r="I3588">
            <v>13100</v>
          </cell>
        </row>
        <row r="3589">
          <cell r="F3589" t="str">
            <v>18811690050050000140рай30.03и</v>
          </cell>
          <cell r="I3589">
            <v>5200</v>
          </cell>
        </row>
        <row r="3590">
          <cell r="F3590" t="str">
            <v>49811201000010000120рай30.03и</v>
          </cell>
          <cell r="I3590">
            <v>29.34</v>
          </cell>
        </row>
        <row r="3591">
          <cell r="F3591" t="str">
            <v>85411303050059901130рай30.03и</v>
          </cell>
          <cell r="I3591">
            <v>283894.25</v>
          </cell>
        </row>
        <row r="3592">
          <cell r="F3592" t="str">
            <v>86311105035051000120рай30.03и</v>
          </cell>
          <cell r="I3592">
            <v>317</v>
          </cell>
        </row>
        <row r="3593">
          <cell r="F3593" t="str">
            <v>86311107015051000120рай30.03и</v>
          </cell>
          <cell r="I3593">
            <v>2156.65</v>
          </cell>
        </row>
        <row r="3594">
          <cell r="F3594" t="str">
            <v>87511303050059902130рай30.03и</v>
          </cell>
          <cell r="I3594">
            <v>186113.26</v>
          </cell>
        </row>
        <row r="3595">
          <cell r="F3595" t="str">
            <v>90411105010100000120рай30.03и</v>
          </cell>
          <cell r="I3595">
            <v>46.19</v>
          </cell>
        </row>
        <row r="3596">
          <cell r="F3596" t="str">
            <v>90411105010102000120рай30.03и</v>
          </cell>
          <cell r="I3596">
            <v>1.31</v>
          </cell>
        </row>
        <row r="3597">
          <cell r="F3597" t="str">
            <v>90611105010100000120рай30.03и</v>
          </cell>
          <cell r="I3597">
            <v>6915.56</v>
          </cell>
        </row>
        <row r="3598">
          <cell r="F3598" t="str">
            <v>90811406014100000430рай30.03и</v>
          </cell>
          <cell r="I3598">
            <v>4309.8500000000004</v>
          </cell>
        </row>
        <row r="3599">
          <cell r="F3599" t="str">
            <v>90110804020011000110анг31.03и</v>
          </cell>
          <cell r="I3599">
            <v>300</v>
          </cell>
        </row>
        <row r="3600">
          <cell r="F3600" t="str">
            <v>18210102021011000110бог31.03и</v>
          </cell>
          <cell r="I3600">
            <v>51898.5</v>
          </cell>
        </row>
        <row r="3601">
          <cell r="F3601" t="str">
            <v>18210601030101000110бог31.03и</v>
          </cell>
          <cell r="I3601">
            <v>506.77</v>
          </cell>
        </row>
        <row r="3602">
          <cell r="F3602" t="str">
            <v>18210606023101000110бог31.03и</v>
          </cell>
          <cell r="I3602">
            <v>1357</v>
          </cell>
        </row>
        <row r="3603">
          <cell r="F3603" t="str">
            <v>90411105035101000120бог31.03и</v>
          </cell>
          <cell r="I3603">
            <v>839.01</v>
          </cell>
        </row>
        <row r="3604">
          <cell r="F3604" t="str">
            <v>90411406014100000430бог31.03и</v>
          </cell>
          <cell r="I3604">
            <v>1101697.45</v>
          </cell>
        </row>
        <row r="3605">
          <cell r="F3605" t="str">
            <v>90510804020011000110гов31.03и</v>
          </cell>
          <cell r="I3605">
            <v>30</v>
          </cell>
        </row>
        <row r="3606">
          <cell r="F3606" t="str">
            <v>90511105035101000120гов31.03и</v>
          </cell>
          <cell r="I3606">
            <v>7338.19</v>
          </cell>
        </row>
        <row r="3607">
          <cell r="F3607" t="str">
            <v>90511701050100000180гов31.03и</v>
          </cell>
          <cell r="I3607">
            <v>-150000</v>
          </cell>
        </row>
        <row r="3608">
          <cell r="F3608" t="str">
            <v>90520201001100000151гов31.03и</v>
          </cell>
          <cell r="I3608">
            <v>150000</v>
          </cell>
        </row>
        <row r="3609">
          <cell r="F3609" t="str">
            <v>18210102021011000110кра31.03и</v>
          </cell>
          <cell r="I3609">
            <v>26</v>
          </cell>
        </row>
        <row r="3610">
          <cell r="F3610" t="str">
            <v>90611105035100000120кра31.03и</v>
          </cell>
          <cell r="I3610">
            <v>24459.91</v>
          </cell>
        </row>
        <row r="3611">
          <cell r="F3611" t="str">
            <v>90711105010100000120ман31.03и</v>
          </cell>
          <cell r="I3611">
            <v>9330.1</v>
          </cell>
        </row>
        <row r="3612">
          <cell r="F3612" t="str">
            <v>90711105035100000120ман31.03и</v>
          </cell>
          <cell r="I3612">
            <v>2911.68</v>
          </cell>
        </row>
        <row r="3613">
          <cell r="F3613" t="str">
            <v>18210102021011000110нев31.03и</v>
          </cell>
          <cell r="I3613">
            <v>724.4</v>
          </cell>
        </row>
        <row r="3614">
          <cell r="F3614" t="str">
            <v>18210102021011000110ниж31.03и</v>
          </cell>
          <cell r="I3614">
            <v>1122.4000000000001</v>
          </cell>
        </row>
        <row r="3615">
          <cell r="F3615" t="str">
            <v>90911701050100000180ниж31.03и</v>
          </cell>
          <cell r="I3615">
            <v>400</v>
          </cell>
        </row>
        <row r="3616">
          <cell r="F3616" t="str">
            <v>18210102021011000110нов31.03и</v>
          </cell>
          <cell r="I3616">
            <v>1060.8</v>
          </cell>
        </row>
        <row r="3617">
          <cell r="F3617" t="str">
            <v>18210102021011000110окт31.03и</v>
          </cell>
          <cell r="I3617">
            <v>23192.9</v>
          </cell>
        </row>
        <row r="3618">
          <cell r="F3618" t="str">
            <v>18210606023101000110окт31.03и</v>
          </cell>
          <cell r="I3618">
            <v>38583</v>
          </cell>
        </row>
        <row r="3619">
          <cell r="F3619" t="str">
            <v>91310804020011000110окт31.03и</v>
          </cell>
          <cell r="I3619">
            <v>1000</v>
          </cell>
        </row>
        <row r="3620">
          <cell r="F3620" t="str">
            <v>91311105035100000120окт31.03и</v>
          </cell>
          <cell r="I3620">
            <v>4098.51</v>
          </cell>
        </row>
        <row r="3621">
          <cell r="F3621" t="str">
            <v>91111105035100000120оси31.03и</v>
          </cell>
          <cell r="I3621">
            <v>19384.16</v>
          </cell>
        </row>
        <row r="3622">
          <cell r="F3622" t="str">
            <v>91211105035100000120пин31.03и</v>
          </cell>
          <cell r="I3622">
            <v>13607.94</v>
          </cell>
        </row>
        <row r="3623">
          <cell r="F3623" t="str">
            <v>91211701050100000180пин31.03и</v>
          </cell>
          <cell r="I3623">
            <v>400</v>
          </cell>
        </row>
        <row r="3624">
          <cell r="F3624" t="str">
            <v>18210102021011000110тае31.03и</v>
          </cell>
          <cell r="I3624">
            <v>10048.43</v>
          </cell>
        </row>
        <row r="3625">
          <cell r="F3625" t="str">
            <v>18210601030101000110тае31.03и</v>
          </cell>
          <cell r="I3625">
            <v>75.400000000000006</v>
          </cell>
        </row>
        <row r="3626">
          <cell r="F3626" t="str">
            <v>18210601030102000110тае31.03и</v>
          </cell>
          <cell r="I3626">
            <v>0.5</v>
          </cell>
        </row>
        <row r="3627">
          <cell r="F3627" t="str">
            <v>91410804020014000110тае31.03и</v>
          </cell>
          <cell r="I3627">
            <v>410</v>
          </cell>
        </row>
        <row r="3628">
          <cell r="F3628" t="str">
            <v>91511701050100000180так31.03и</v>
          </cell>
          <cell r="I3628">
            <v>-1888.63</v>
          </cell>
        </row>
        <row r="3629">
          <cell r="F3629" t="str">
            <v>91611303050109901130хре31.03и</v>
          </cell>
          <cell r="I3629">
            <v>2718.45</v>
          </cell>
        </row>
        <row r="3630">
          <cell r="F3630" t="str">
            <v>18210102021011000110чун31.03и</v>
          </cell>
          <cell r="I3630">
            <v>702</v>
          </cell>
        </row>
        <row r="3631">
          <cell r="F3631" t="str">
            <v>18210601030101000110чун31.03и</v>
          </cell>
          <cell r="I3631">
            <v>7421.3</v>
          </cell>
        </row>
        <row r="3632">
          <cell r="F3632" t="str">
            <v>18210601030102000110чун31.03и</v>
          </cell>
          <cell r="I3632">
            <v>2130</v>
          </cell>
        </row>
        <row r="3633">
          <cell r="F3633" t="str">
            <v>91711105010100000120чун31.03и</v>
          </cell>
          <cell r="I3633">
            <v>218.94</v>
          </cell>
        </row>
        <row r="3634">
          <cell r="F3634" t="str">
            <v>91711406014100000430чун31.03и</v>
          </cell>
          <cell r="I3634">
            <v>4467</v>
          </cell>
        </row>
        <row r="3635">
          <cell r="F3635" t="str">
            <v>91811105035100000120шив31.03и</v>
          </cell>
          <cell r="I3635">
            <v>22391.23</v>
          </cell>
        </row>
        <row r="3636">
          <cell r="F3636" t="str">
            <v>18210101012021000110рай31.03и</v>
          </cell>
          <cell r="I3636">
            <v>186665.81</v>
          </cell>
        </row>
        <row r="3637">
          <cell r="F3637" t="str">
            <v>18210102021011000110рай31.03и</v>
          </cell>
          <cell r="I3637">
            <v>270129.89</v>
          </cell>
        </row>
        <row r="3638">
          <cell r="F3638" t="str">
            <v>18210502000021000110рай31.03и</v>
          </cell>
          <cell r="I3638">
            <v>12248.1</v>
          </cell>
        </row>
        <row r="3639">
          <cell r="F3639" t="str">
            <v>18210606023051000110рай31.03и</v>
          </cell>
          <cell r="I3639">
            <v>700</v>
          </cell>
        </row>
        <row r="3640">
          <cell r="F3640" t="str">
            <v>18210803010011000110рай31.03и</v>
          </cell>
          <cell r="I3640">
            <v>10901.54</v>
          </cell>
        </row>
        <row r="3641">
          <cell r="F3641" t="str">
            <v>18810807140011000110рай31.03и</v>
          </cell>
          <cell r="I3641">
            <v>107260</v>
          </cell>
        </row>
        <row r="3642">
          <cell r="F3642" t="str">
            <v>18811630000010000140рай31.03и</v>
          </cell>
          <cell r="I3642">
            <v>37300</v>
          </cell>
        </row>
        <row r="3643">
          <cell r="F3643" t="str">
            <v>18811690050050000140рай31.03и</v>
          </cell>
          <cell r="I3643">
            <v>2600</v>
          </cell>
        </row>
        <row r="3644">
          <cell r="F3644" t="str">
            <v>19211690050050000140рай31.03и</v>
          </cell>
          <cell r="I3644">
            <v>200</v>
          </cell>
        </row>
        <row r="3645">
          <cell r="F3645" t="str">
            <v>49811201000010000120рай31.03и</v>
          </cell>
          <cell r="I3645">
            <v>602.76</v>
          </cell>
        </row>
        <row r="3646">
          <cell r="F3646" t="str">
            <v>85411303050059901130рай31.03и</v>
          </cell>
          <cell r="I3646">
            <v>23715.86</v>
          </cell>
        </row>
        <row r="3647">
          <cell r="F3647" t="str">
            <v>86311105035051000120рай31.03и</v>
          </cell>
          <cell r="I3647">
            <v>50910</v>
          </cell>
        </row>
        <row r="3648">
          <cell r="F3648" t="str">
            <v>86311402033050000410рай31.03и</v>
          </cell>
          <cell r="I3648">
            <v>1158482.19</v>
          </cell>
        </row>
        <row r="3649">
          <cell r="F3649" t="str">
            <v>87511705050050000180рай31.03и</v>
          </cell>
          <cell r="I3649">
            <v>3553.3</v>
          </cell>
        </row>
        <row r="3650">
          <cell r="F3650" t="str">
            <v>89011905000050000151рай31.03и</v>
          </cell>
          <cell r="I3650">
            <v>-243230.42</v>
          </cell>
        </row>
        <row r="3651">
          <cell r="F3651" t="str">
            <v>90411406014100000430рай31.03и</v>
          </cell>
          <cell r="I3651">
            <v>1101697.45</v>
          </cell>
        </row>
        <row r="3652">
          <cell r="F3652" t="str">
            <v>90711105010100000120рай31.03и</v>
          </cell>
          <cell r="I3652">
            <v>9330.1200000000008</v>
          </cell>
        </row>
        <row r="3653">
          <cell r="F3653" t="str">
            <v>91711105010100000120рай31.03и</v>
          </cell>
          <cell r="I3653">
            <v>218.93</v>
          </cell>
        </row>
        <row r="3654">
          <cell r="F3654" t="str">
            <v>91711406014100000430рай31.03и</v>
          </cell>
          <cell r="I3654">
            <v>4467</v>
          </cell>
        </row>
        <row r="3655">
          <cell r="F3655" t="str">
            <v>18210102021011000110анг01.04и</v>
          </cell>
          <cell r="I3655">
            <v>0</v>
          </cell>
        </row>
        <row r="3656">
          <cell r="F3656" t="str">
            <v>18210606023101000110анг01.04и</v>
          </cell>
          <cell r="I3656">
            <v>0</v>
          </cell>
        </row>
        <row r="3657">
          <cell r="F3657" t="str">
            <v>18210102021011000110арт01.04и</v>
          </cell>
          <cell r="I3657">
            <v>0</v>
          </cell>
        </row>
        <row r="3658">
          <cell r="F3658" t="str">
            <v>18210606023101000110арт01.04и</v>
          </cell>
          <cell r="I3658">
            <v>0</v>
          </cell>
        </row>
        <row r="3659">
          <cell r="F3659" t="str">
            <v>18210606023102000110арт01.04и</v>
          </cell>
          <cell r="I3659">
            <v>0</v>
          </cell>
        </row>
        <row r="3660">
          <cell r="F3660" t="str">
            <v>18210102021011000110бог01.04и</v>
          </cell>
          <cell r="I3660">
            <v>0</v>
          </cell>
        </row>
        <row r="3661">
          <cell r="F3661" t="str">
            <v>18210606023101000110бог01.04и</v>
          </cell>
          <cell r="I3661">
            <v>0</v>
          </cell>
        </row>
        <row r="3662">
          <cell r="F3662" t="str">
            <v>90411105035101000120бог01.04и</v>
          </cell>
          <cell r="I3662">
            <v>0</v>
          </cell>
        </row>
        <row r="3663">
          <cell r="F3663" t="str">
            <v>18210102021011000110гов01.04и</v>
          </cell>
          <cell r="I3663">
            <v>0</v>
          </cell>
        </row>
        <row r="3664">
          <cell r="F3664" t="str">
            <v>90520805000100000180гов01.04и</v>
          </cell>
          <cell r="I3664">
            <v>0</v>
          </cell>
        </row>
        <row r="3665">
          <cell r="F3665" t="str">
            <v>90520805000100000180гов01.04и</v>
          </cell>
          <cell r="I3665">
            <v>0</v>
          </cell>
        </row>
        <row r="3666">
          <cell r="F3666" t="str">
            <v>18210102021011000110кра01.04и</v>
          </cell>
          <cell r="I3666">
            <v>0</v>
          </cell>
        </row>
        <row r="3667">
          <cell r="F3667" t="str">
            <v>18210601030101000110кра01.04и</v>
          </cell>
          <cell r="I3667">
            <v>0</v>
          </cell>
        </row>
        <row r="3668">
          <cell r="F3668" t="str">
            <v>18210606013101000110кра01.04и</v>
          </cell>
          <cell r="I3668">
            <v>0</v>
          </cell>
        </row>
        <row r="3669">
          <cell r="F3669" t="str">
            <v>90610804020011000110кра01.04и</v>
          </cell>
          <cell r="I3669">
            <v>0</v>
          </cell>
        </row>
        <row r="3670">
          <cell r="F3670" t="str">
            <v>90611105010100000120кра01.04и</v>
          </cell>
          <cell r="I3670">
            <v>0</v>
          </cell>
        </row>
        <row r="3671">
          <cell r="F3671" t="str">
            <v>90611105035100000120кра01.04и</v>
          </cell>
          <cell r="I3671">
            <v>0</v>
          </cell>
        </row>
        <row r="3672">
          <cell r="F3672" t="str">
            <v>90611406014100000430кра01.04и</v>
          </cell>
          <cell r="I3672">
            <v>0</v>
          </cell>
        </row>
        <row r="3673">
          <cell r="F3673" t="str">
            <v>90611701050100000180кра01.04и</v>
          </cell>
          <cell r="I3673">
            <v>0</v>
          </cell>
        </row>
        <row r="3674">
          <cell r="F3674" t="str">
            <v>90620201001100000151кра01.04и</v>
          </cell>
          <cell r="I3674">
            <v>0</v>
          </cell>
        </row>
        <row r="3675">
          <cell r="F3675" t="str">
            <v>18210102021011000110ман01.04и</v>
          </cell>
          <cell r="I3675">
            <v>0</v>
          </cell>
        </row>
        <row r="3676">
          <cell r="F3676" t="str">
            <v>90711105035100000120ман01.04и</v>
          </cell>
          <cell r="I3676">
            <v>0</v>
          </cell>
        </row>
        <row r="3677">
          <cell r="F3677" t="str">
            <v>18210102021011000110нев01.04и</v>
          </cell>
          <cell r="I3677">
            <v>0</v>
          </cell>
        </row>
        <row r="3678">
          <cell r="F3678" t="str">
            <v>90811701050100000180нев01.04и</v>
          </cell>
          <cell r="I3678">
            <v>0</v>
          </cell>
        </row>
        <row r="3679">
          <cell r="F3679" t="str">
            <v>90911105035100000120ниж01.04и</v>
          </cell>
          <cell r="I3679">
            <v>0</v>
          </cell>
        </row>
        <row r="3680">
          <cell r="F3680" t="str">
            <v>18210102021011000110нов01.04и</v>
          </cell>
          <cell r="I3680">
            <v>0</v>
          </cell>
        </row>
        <row r="3681">
          <cell r="F3681" t="str">
            <v>18210102021011000110окт01.04и</v>
          </cell>
          <cell r="I3681">
            <v>0</v>
          </cell>
        </row>
        <row r="3682">
          <cell r="F3682" t="str">
            <v>91311105010100000120окт01.04и</v>
          </cell>
          <cell r="I3682">
            <v>0</v>
          </cell>
        </row>
        <row r="3683">
          <cell r="F3683" t="str">
            <v>91311105035100000120окт01.04и</v>
          </cell>
          <cell r="I3683">
            <v>0</v>
          </cell>
        </row>
        <row r="3684">
          <cell r="F3684" t="str">
            <v>18210102021011000110оси01.04и</v>
          </cell>
          <cell r="I3684">
            <v>0</v>
          </cell>
        </row>
        <row r="3685">
          <cell r="F3685" t="str">
            <v>18210606023102000110оси01.04и</v>
          </cell>
          <cell r="I3685">
            <v>0</v>
          </cell>
        </row>
        <row r="3686">
          <cell r="F3686" t="str">
            <v>18210102021011000110пин01.04и</v>
          </cell>
          <cell r="I3686">
            <v>0</v>
          </cell>
        </row>
        <row r="3687">
          <cell r="F3687" t="str">
            <v>18210601030102000110пин01.04и</v>
          </cell>
          <cell r="I3687">
            <v>0</v>
          </cell>
        </row>
        <row r="3688">
          <cell r="F3688" t="str">
            <v>18210606013102000110пин01.04и</v>
          </cell>
          <cell r="I3688">
            <v>0</v>
          </cell>
        </row>
        <row r="3689">
          <cell r="F3689" t="str">
            <v>06910807140011000110рай01.04и</v>
          </cell>
          <cell r="I3689">
            <v>0</v>
          </cell>
        </row>
        <row r="3690">
          <cell r="F3690" t="str">
            <v>18210101012021000110рай01.04и</v>
          </cell>
          <cell r="I3690">
            <v>0</v>
          </cell>
        </row>
        <row r="3691">
          <cell r="F3691" t="str">
            <v>18210101012022000110рай01.04и</v>
          </cell>
          <cell r="I3691">
            <v>0</v>
          </cell>
        </row>
        <row r="3692">
          <cell r="F3692" t="str">
            <v>18210102021011000110рай01.04и</v>
          </cell>
          <cell r="I3692">
            <v>0</v>
          </cell>
        </row>
        <row r="3693">
          <cell r="F3693" t="str">
            <v>18210102021014000110рай01.04и</v>
          </cell>
          <cell r="I3693">
            <v>0</v>
          </cell>
        </row>
        <row r="3694">
          <cell r="F3694" t="str">
            <v>18210502000021000110рай01.04и</v>
          </cell>
          <cell r="I3694">
            <v>0</v>
          </cell>
        </row>
        <row r="3695">
          <cell r="F3695" t="str">
            <v>18210502000022000110рай01.04и</v>
          </cell>
          <cell r="I3695">
            <v>0</v>
          </cell>
        </row>
        <row r="3696">
          <cell r="F3696" t="str">
            <v>18210503000011000110рай01.04и</v>
          </cell>
          <cell r="I3696">
            <v>0</v>
          </cell>
        </row>
        <row r="3697">
          <cell r="F3697" t="str">
            <v>18210606013051000110рай01.04и</v>
          </cell>
          <cell r="I3697">
            <v>0</v>
          </cell>
        </row>
        <row r="3698">
          <cell r="F3698" t="str">
            <v>18210606013052000110рай01.04и</v>
          </cell>
          <cell r="I3698">
            <v>0</v>
          </cell>
        </row>
        <row r="3699">
          <cell r="F3699" t="str">
            <v>18210803010011000110рай01.04и</v>
          </cell>
          <cell r="I3699">
            <v>0</v>
          </cell>
        </row>
        <row r="3700">
          <cell r="F3700" t="str">
            <v>18210803010014000110рай01.04и</v>
          </cell>
          <cell r="I3700">
            <v>0</v>
          </cell>
        </row>
        <row r="3701">
          <cell r="F3701" t="str">
            <v>18810807140011000110рай01.04и</v>
          </cell>
          <cell r="I3701">
            <v>0</v>
          </cell>
        </row>
        <row r="3702">
          <cell r="F3702" t="str">
            <v>18811630000010000140рай01.04и</v>
          </cell>
          <cell r="I3702">
            <v>0</v>
          </cell>
        </row>
        <row r="3703">
          <cell r="F3703" t="str">
            <v>18811690050050000140рай01.04и</v>
          </cell>
          <cell r="I3703">
            <v>0</v>
          </cell>
        </row>
        <row r="3704">
          <cell r="F3704" t="str">
            <v>19211690050050000140рай01.04и</v>
          </cell>
          <cell r="I3704">
            <v>0</v>
          </cell>
        </row>
        <row r="3705">
          <cell r="F3705" t="str">
            <v>49811201000010000120рай01.04и</v>
          </cell>
          <cell r="I3705">
            <v>0</v>
          </cell>
        </row>
        <row r="3706">
          <cell r="F3706" t="str">
            <v>85411303050059901130рай01.04и</v>
          </cell>
          <cell r="I3706">
            <v>0</v>
          </cell>
        </row>
        <row r="3707">
          <cell r="F3707" t="str">
            <v>85611303050059901130рай01.04и</v>
          </cell>
          <cell r="I3707">
            <v>0</v>
          </cell>
        </row>
        <row r="3708">
          <cell r="F3708" t="str">
            <v>86311701050050000180рай01.04и</v>
          </cell>
          <cell r="I3708">
            <v>0</v>
          </cell>
        </row>
        <row r="3709">
          <cell r="F3709" t="str">
            <v>87511303050059902130рай01.04и</v>
          </cell>
          <cell r="I3709">
            <v>0</v>
          </cell>
        </row>
        <row r="3710">
          <cell r="F3710" t="str">
            <v>88811303050050000130рай01.04и</v>
          </cell>
          <cell r="I3710">
            <v>0</v>
          </cell>
        </row>
        <row r="3711">
          <cell r="F3711" t="str">
            <v>89011701050050000180рай01.04и</v>
          </cell>
          <cell r="I3711">
            <v>0</v>
          </cell>
        </row>
        <row r="3712">
          <cell r="F3712" t="str">
            <v>90611105010100000120рай01.04и</v>
          </cell>
          <cell r="I3712">
            <v>0</v>
          </cell>
        </row>
        <row r="3713">
          <cell r="F3713" t="str">
            <v>90611406014100000430рай01.04и</v>
          </cell>
          <cell r="I3713">
            <v>0</v>
          </cell>
        </row>
        <row r="3714">
          <cell r="F3714" t="str">
            <v>91311105010100000120рай01.04и</v>
          </cell>
          <cell r="I3714">
            <v>0</v>
          </cell>
        </row>
        <row r="3715">
          <cell r="F3715" t="str">
            <v>18210102021011000110тае01.04и</v>
          </cell>
          <cell r="I3715">
            <v>0</v>
          </cell>
        </row>
        <row r="3716">
          <cell r="F3716" t="str">
            <v>18210102021014000110тае01.04и</v>
          </cell>
          <cell r="I3716">
            <v>0</v>
          </cell>
        </row>
        <row r="3717">
          <cell r="F3717" t="str">
            <v>18210503000011000110тае01.04и</v>
          </cell>
          <cell r="I3717">
            <v>0</v>
          </cell>
        </row>
        <row r="3718">
          <cell r="F3718" t="str">
            <v>18210601030101000110тае01.04и</v>
          </cell>
          <cell r="I3718">
            <v>0</v>
          </cell>
        </row>
        <row r="3719">
          <cell r="F3719" t="str">
            <v>18210606013101000110тае01.04и</v>
          </cell>
          <cell r="I3719">
            <v>0</v>
          </cell>
        </row>
        <row r="3720">
          <cell r="F3720" t="str">
            <v>18210606023101000110тае01.04и</v>
          </cell>
          <cell r="I3720">
            <v>0</v>
          </cell>
        </row>
        <row r="3721">
          <cell r="F3721" t="str">
            <v>91410804020014000110тае01.04и</v>
          </cell>
          <cell r="I3721">
            <v>0</v>
          </cell>
        </row>
        <row r="3722">
          <cell r="F3722" t="str">
            <v>91411105035100000120тае01.04и</v>
          </cell>
          <cell r="I3722">
            <v>0</v>
          </cell>
        </row>
        <row r="3723">
          <cell r="F3723" t="str">
            <v>18210102021011000110чун01.04и</v>
          </cell>
          <cell r="I3723">
            <v>0</v>
          </cell>
        </row>
        <row r="3724">
          <cell r="F3724" t="str">
            <v>18210601030101000110чун01.04и</v>
          </cell>
          <cell r="I3724">
            <v>0</v>
          </cell>
        </row>
        <row r="3725">
          <cell r="F3725" t="str">
            <v>18210606013101000110чун01.04и</v>
          </cell>
          <cell r="I3725">
            <v>0</v>
          </cell>
        </row>
        <row r="3726">
          <cell r="F3726" t="str">
            <v>18210102021011000110шив01.04и</v>
          </cell>
          <cell r="I3726">
            <v>0</v>
          </cell>
        </row>
        <row r="3727">
          <cell r="F3727" t="str">
            <v>18210601030101000110шив01.04и</v>
          </cell>
          <cell r="I3727">
            <v>0</v>
          </cell>
        </row>
        <row r="3728">
          <cell r="F3728" t="str">
            <v>18210606013101000110шив01.04и</v>
          </cell>
          <cell r="I3728">
            <v>0</v>
          </cell>
        </row>
        <row r="3729">
          <cell r="F3729" t="str">
            <v>90111105010100000120анг02.04и</v>
          </cell>
          <cell r="I3729">
            <v>0</v>
          </cell>
        </row>
        <row r="3730">
          <cell r="F3730" t="str">
            <v>90120201001100000151анг02.04и</v>
          </cell>
          <cell r="I3730">
            <v>0</v>
          </cell>
        </row>
        <row r="3731">
          <cell r="F3731" t="str">
            <v>18210102021011000110арт02.04и</v>
          </cell>
          <cell r="I3731">
            <v>0</v>
          </cell>
        </row>
        <row r="3732">
          <cell r="F3732" t="str">
            <v>90220201001100000151арт02.04и</v>
          </cell>
          <cell r="I3732">
            <v>0</v>
          </cell>
        </row>
        <row r="3733">
          <cell r="F3733" t="str">
            <v>18210102021011000110бел02.04и</v>
          </cell>
          <cell r="I3733">
            <v>0</v>
          </cell>
        </row>
        <row r="3734">
          <cell r="F3734" t="str">
            <v>90311701050100000180бел02.04и</v>
          </cell>
          <cell r="I3734">
            <v>0</v>
          </cell>
        </row>
        <row r="3735">
          <cell r="F3735" t="str">
            <v>90320201001100000151бел02.04и</v>
          </cell>
          <cell r="I3735">
            <v>0</v>
          </cell>
        </row>
        <row r="3736">
          <cell r="F3736" t="str">
            <v>18210102021011000110бог02.04и</v>
          </cell>
          <cell r="I3736">
            <v>0</v>
          </cell>
        </row>
        <row r="3737">
          <cell r="F3737" t="str">
            <v>18210102022012000110бог02.04и</v>
          </cell>
          <cell r="I3737">
            <v>0</v>
          </cell>
        </row>
        <row r="3738">
          <cell r="F3738" t="str">
            <v>18210601030101000110бог02.04и</v>
          </cell>
          <cell r="I3738">
            <v>0</v>
          </cell>
        </row>
        <row r="3739">
          <cell r="F3739" t="str">
            <v>18210601030102000110бог02.04и</v>
          </cell>
          <cell r="I3739">
            <v>0</v>
          </cell>
        </row>
        <row r="3740">
          <cell r="F3740" t="str">
            <v>90411105010100000120бог02.04и</v>
          </cell>
          <cell r="I3740">
            <v>0</v>
          </cell>
        </row>
        <row r="3741">
          <cell r="F3741" t="str">
            <v>90411105035101000120бог02.04и</v>
          </cell>
          <cell r="I3741">
            <v>0</v>
          </cell>
        </row>
        <row r="3742">
          <cell r="F3742" t="str">
            <v>18210102021011000110гов02.04и</v>
          </cell>
          <cell r="I3742">
            <v>0</v>
          </cell>
        </row>
        <row r="3743">
          <cell r="F3743" t="str">
            <v>90520201001100000151гов02.04и</v>
          </cell>
          <cell r="I3743">
            <v>0</v>
          </cell>
        </row>
        <row r="3744">
          <cell r="F3744" t="str">
            <v>18210102021011000110кра02.04и</v>
          </cell>
          <cell r="I3744">
            <v>0</v>
          </cell>
        </row>
        <row r="3745">
          <cell r="F3745" t="str">
            <v>90610804020011000110кра02.04и</v>
          </cell>
          <cell r="I3745">
            <v>0</v>
          </cell>
        </row>
        <row r="3746">
          <cell r="F3746" t="str">
            <v>90720201001100000151ман02.04и</v>
          </cell>
          <cell r="I3746">
            <v>0</v>
          </cell>
        </row>
        <row r="3747">
          <cell r="F3747" t="str">
            <v>18210102021011000110нев02.04и</v>
          </cell>
          <cell r="I3747">
            <v>0</v>
          </cell>
        </row>
        <row r="3748">
          <cell r="F3748" t="str">
            <v>90820204999100000151нев02.04и</v>
          </cell>
          <cell r="I3748">
            <v>0</v>
          </cell>
        </row>
        <row r="3749">
          <cell r="F3749" t="str">
            <v>18210102021011000110ниж02.04и</v>
          </cell>
          <cell r="I3749">
            <v>0</v>
          </cell>
        </row>
        <row r="3750">
          <cell r="F3750" t="str">
            <v>90920201001100000151ниж02.04и</v>
          </cell>
          <cell r="I3750">
            <v>0</v>
          </cell>
        </row>
        <row r="3751">
          <cell r="F3751" t="str">
            <v>18210102021011000110нов02.04и</v>
          </cell>
          <cell r="I3751">
            <v>0</v>
          </cell>
        </row>
        <row r="3752">
          <cell r="F3752" t="str">
            <v>91020203015100000151нов02.04и</v>
          </cell>
          <cell r="I3752">
            <v>0</v>
          </cell>
        </row>
        <row r="3753">
          <cell r="F3753" t="str">
            <v>91011701050100000180нов02.04и</v>
          </cell>
          <cell r="I3753">
            <v>0</v>
          </cell>
        </row>
        <row r="3754">
          <cell r="F3754" t="str">
            <v>91011701050100000180нов02.04и</v>
          </cell>
          <cell r="I3754">
            <v>0</v>
          </cell>
        </row>
        <row r="3755">
          <cell r="F3755" t="str">
            <v>18210102021011000110окт02.04и</v>
          </cell>
          <cell r="I3755">
            <v>0</v>
          </cell>
        </row>
        <row r="3756">
          <cell r="F3756" t="str">
            <v>91310804020011000110окт02.04и</v>
          </cell>
          <cell r="I3756">
            <v>0</v>
          </cell>
        </row>
        <row r="3757">
          <cell r="F3757" t="str">
            <v>18210102021011000110оси02.04и</v>
          </cell>
          <cell r="I3757">
            <v>0</v>
          </cell>
        </row>
        <row r="3758">
          <cell r="F3758" t="str">
            <v>91110804020011000110оси02.04и</v>
          </cell>
          <cell r="I3758">
            <v>0</v>
          </cell>
        </row>
        <row r="3759">
          <cell r="F3759" t="str">
            <v>91211701050100000180пин02.04и</v>
          </cell>
          <cell r="I3759">
            <v>0</v>
          </cell>
        </row>
        <row r="3760">
          <cell r="F3760" t="str">
            <v>91220201001100000151пин02.04и</v>
          </cell>
          <cell r="I3760">
            <v>0</v>
          </cell>
        </row>
        <row r="3761">
          <cell r="F3761" t="str">
            <v>18210102021011000110тае02.04и</v>
          </cell>
          <cell r="I3761">
            <v>0</v>
          </cell>
        </row>
        <row r="3762">
          <cell r="F3762" t="str">
            <v>18210102030011000110тае02.04и</v>
          </cell>
          <cell r="I3762">
            <v>0</v>
          </cell>
        </row>
        <row r="3763">
          <cell r="F3763" t="str">
            <v>91410804020014000110тае02.04и</v>
          </cell>
          <cell r="I3763">
            <v>0</v>
          </cell>
        </row>
        <row r="3764">
          <cell r="F3764" t="str">
            <v>91411105035100000120тае02.04и</v>
          </cell>
          <cell r="I3764">
            <v>0</v>
          </cell>
        </row>
        <row r="3765">
          <cell r="F3765" t="str">
            <v>18210102021011000110так02.04и</v>
          </cell>
          <cell r="I3765">
            <v>0</v>
          </cell>
        </row>
        <row r="3766">
          <cell r="F3766" t="str">
            <v>91520201001100000151так02.04и</v>
          </cell>
          <cell r="I3766">
            <v>0</v>
          </cell>
        </row>
        <row r="3767">
          <cell r="F3767" t="str">
            <v>18210606023101000110хре02.04и</v>
          </cell>
          <cell r="I3767">
            <v>0</v>
          </cell>
        </row>
        <row r="3768">
          <cell r="F3768" t="str">
            <v>91610804020014000110хре02.04и</v>
          </cell>
          <cell r="I3768">
            <v>0</v>
          </cell>
        </row>
        <row r="3769">
          <cell r="F3769" t="str">
            <v>91611701050100000180хре02.04и</v>
          </cell>
          <cell r="I3769">
            <v>0</v>
          </cell>
        </row>
        <row r="3770">
          <cell r="F3770" t="str">
            <v>91620201001100000151хре02.04и</v>
          </cell>
          <cell r="I3770">
            <v>0</v>
          </cell>
        </row>
        <row r="3771">
          <cell r="F3771" t="str">
            <v>18210102021011000110чун02.04и</v>
          </cell>
          <cell r="I3771">
            <v>0</v>
          </cell>
        </row>
        <row r="3772">
          <cell r="F3772" t="str">
            <v>18210102022011000110чун02.04и</v>
          </cell>
          <cell r="I3772">
            <v>0</v>
          </cell>
        </row>
        <row r="3773">
          <cell r="F3773" t="str">
            <v>18210601030101000110чун02.04и</v>
          </cell>
          <cell r="I3773">
            <v>0</v>
          </cell>
        </row>
        <row r="3774">
          <cell r="F3774" t="str">
            <v>18210606013101000110чун02.04и</v>
          </cell>
          <cell r="I3774">
            <v>0</v>
          </cell>
        </row>
        <row r="3775">
          <cell r="F3775" t="str">
            <v>18210606013102000110чун02.04и</v>
          </cell>
          <cell r="I3775">
            <v>0</v>
          </cell>
        </row>
        <row r="3776">
          <cell r="F3776" t="str">
            <v>91710804020011000110чун02.04и</v>
          </cell>
          <cell r="I3776">
            <v>0</v>
          </cell>
        </row>
        <row r="3777">
          <cell r="F3777" t="str">
            <v>91711105010100000120чун02.04и</v>
          </cell>
          <cell r="I3777">
            <v>0</v>
          </cell>
        </row>
        <row r="3778">
          <cell r="F3778" t="str">
            <v>91720201001100000151чун02.04и</v>
          </cell>
          <cell r="I3778">
            <v>0</v>
          </cell>
        </row>
        <row r="3779">
          <cell r="F3779" t="str">
            <v>18210102021011000110шив02.04и</v>
          </cell>
          <cell r="I3779">
            <v>0</v>
          </cell>
        </row>
        <row r="3780">
          <cell r="F3780" t="str">
            <v>91820201001100000151шив02.04и</v>
          </cell>
          <cell r="I3780">
            <v>0</v>
          </cell>
        </row>
        <row r="3781">
          <cell r="F3781" t="str">
            <v>91820204999100000151шив02.04и</v>
          </cell>
          <cell r="I3781">
            <v>0</v>
          </cell>
        </row>
        <row r="3782">
          <cell r="F3782" t="str">
            <v>06910807140011000110рай02.04и</v>
          </cell>
          <cell r="I3782">
            <v>0</v>
          </cell>
        </row>
        <row r="3783">
          <cell r="F3783" t="str">
            <v>07611625030010000140рай02.04и</v>
          </cell>
          <cell r="I3783">
            <v>0</v>
          </cell>
        </row>
        <row r="3784">
          <cell r="F3784" t="str">
            <v>18210102021011000110рай02.04и</v>
          </cell>
          <cell r="I3784">
            <v>0</v>
          </cell>
        </row>
        <row r="3785">
          <cell r="F3785" t="str">
            <v>18210102022011000110рай02.04и</v>
          </cell>
          <cell r="I3785">
            <v>0</v>
          </cell>
        </row>
        <row r="3786">
          <cell r="F3786" t="str">
            <v>18210102022012000110рай02.04и</v>
          </cell>
          <cell r="I3786">
            <v>0</v>
          </cell>
        </row>
        <row r="3787">
          <cell r="F3787" t="str">
            <v>18210102030011000110рай02.04и</v>
          </cell>
          <cell r="I3787">
            <v>0</v>
          </cell>
        </row>
        <row r="3788">
          <cell r="F3788" t="str">
            <v>18210502000021000110рай02.04и</v>
          </cell>
          <cell r="I3788">
            <v>0</v>
          </cell>
        </row>
        <row r="3789">
          <cell r="F3789" t="str">
            <v>18210502000022000110рай02.04и</v>
          </cell>
          <cell r="I3789">
            <v>0</v>
          </cell>
        </row>
        <row r="3790">
          <cell r="F3790" t="str">
            <v>18210502000023000110рай02.04и</v>
          </cell>
          <cell r="I3790">
            <v>0</v>
          </cell>
        </row>
        <row r="3791">
          <cell r="F3791" t="str">
            <v>18210803010011000110рай02.04и</v>
          </cell>
          <cell r="I3791">
            <v>0</v>
          </cell>
        </row>
        <row r="3792">
          <cell r="F3792" t="str">
            <v>18810807140011000110рай02.04и</v>
          </cell>
          <cell r="I3792">
            <v>0</v>
          </cell>
        </row>
        <row r="3793">
          <cell r="F3793" t="str">
            <v>18811630000010000140рай02.04и</v>
          </cell>
          <cell r="I3793">
            <v>0</v>
          </cell>
        </row>
        <row r="3794">
          <cell r="F3794" t="str">
            <v>18811690050050000140рай02.04и</v>
          </cell>
          <cell r="I3794">
            <v>0</v>
          </cell>
        </row>
        <row r="3795">
          <cell r="F3795" t="str">
            <v>85411303050059901130рай02.04и</v>
          </cell>
          <cell r="I3795">
            <v>0</v>
          </cell>
        </row>
        <row r="3796">
          <cell r="F3796" t="str">
            <v>86311105010050000120рай02.04и</v>
          </cell>
          <cell r="I3796">
            <v>0</v>
          </cell>
        </row>
        <row r="3797">
          <cell r="F3797" t="str">
            <v>86311105035051000120рай02.04и</v>
          </cell>
          <cell r="I3797">
            <v>0</v>
          </cell>
        </row>
        <row r="3798">
          <cell r="F3798" t="str">
            <v>89020805000050000180рай02.04и</v>
          </cell>
          <cell r="I3798">
            <v>0</v>
          </cell>
        </row>
        <row r="3799">
          <cell r="F3799" t="str">
            <v>90111105010100000120рай02.04и</v>
          </cell>
          <cell r="I3799">
            <v>0</v>
          </cell>
        </row>
        <row r="3800">
          <cell r="F3800" t="str">
            <v>90411105010100000120рай02.04и</v>
          </cell>
          <cell r="I3800">
            <v>0</v>
          </cell>
        </row>
        <row r="3801">
          <cell r="F3801" t="str">
            <v>91711105010100000120рай02.04и</v>
          </cell>
          <cell r="I3801">
            <v>0</v>
          </cell>
        </row>
        <row r="3802">
          <cell r="F3802" t="str">
            <v>89020805000050000180рай02.04и</v>
          </cell>
          <cell r="I3802">
            <v>0</v>
          </cell>
        </row>
        <row r="3803">
          <cell r="F3803" t="str">
            <v>18210102021011000110анг05.04и</v>
          </cell>
          <cell r="I3803">
            <v>0</v>
          </cell>
        </row>
        <row r="3804">
          <cell r="F3804" t="str">
            <v>90111105010100000120анг05.04и</v>
          </cell>
          <cell r="I3804">
            <v>0</v>
          </cell>
        </row>
        <row r="3805">
          <cell r="F3805" t="str">
            <v>90120203015100000151анг05.04и</v>
          </cell>
          <cell r="I3805">
            <v>0</v>
          </cell>
        </row>
        <row r="3806">
          <cell r="F3806" t="str">
            <v>90220203015100000151арт05.04и</v>
          </cell>
          <cell r="I3806">
            <v>0</v>
          </cell>
        </row>
        <row r="3807">
          <cell r="F3807" t="str">
            <v>18210102021011000110бог05.04и</v>
          </cell>
          <cell r="I3807">
            <v>0</v>
          </cell>
        </row>
        <row r="3808">
          <cell r="F3808" t="str">
            <v>18210102030011000110бог05.04и</v>
          </cell>
          <cell r="I3808">
            <v>0</v>
          </cell>
        </row>
        <row r="3809">
          <cell r="F3809" t="str">
            <v>90411105010100000120бог05.04и</v>
          </cell>
          <cell r="I3809">
            <v>0</v>
          </cell>
        </row>
        <row r="3810">
          <cell r="F3810" t="str">
            <v>90411105035101000120бог05.04и</v>
          </cell>
          <cell r="I3810">
            <v>0</v>
          </cell>
        </row>
        <row r="3811">
          <cell r="F3811" t="str">
            <v>90520203015100000151гов05.04и</v>
          </cell>
          <cell r="I3811">
            <v>0</v>
          </cell>
        </row>
        <row r="3812">
          <cell r="F3812" t="str">
            <v>18210102021011000110кра05.04и</v>
          </cell>
          <cell r="I3812">
            <v>0</v>
          </cell>
        </row>
        <row r="3813">
          <cell r="F3813" t="str">
            <v>90620203015100000151кра05.04и</v>
          </cell>
          <cell r="I3813">
            <v>0</v>
          </cell>
        </row>
        <row r="3814">
          <cell r="F3814" t="str">
            <v>18210102021011000110ман05.04и</v>
          </cell>
          <cell r="I3814">
            <v>0</v>
          </cell>
        </row>
        <row r="3815">
          <cell r="F3815" t="str">
            <v>18210102021011000110нев05.04и</v>
          </cell>
          <cell r="I3815">
            <v>0</v>
          </cell>
        </row>
        <row r="3816">
          <cell r="F3816" t="str">
            <v>90820203015100000151нев05.04и</v>
          </cell>
          <cell r="I3816">
            <v>0</v>
          </cell>
        </row>
        <row r="3817">
          <cell r="F3817" t="str">
            <v>18210102021011000110ниж05.04и</v>
          </cell>
          <cell r="I3817">
            <v>0</v>
          </cell>
        </row>
        <row r="3818">
          <cell r="F3818" t="str">
            <v>90911105010100000120ниж05.04и</v>
          </cell>
          <cell r="I3818">
            <v>0</v>
          </cell>
        </row>
        <row r="3819">
          <cell r="F3819" t="str">
            <v>90920203015100000151ниж05.04и</v>
          </cell>
          <cell r="I3819">
            <v>0</v>
          </cell>
        </row>
        <row r="3820">
          <cell r="F3820" t="str">
            <v>18210102021011000110нов05.04и</v>
          </cell>
          <cell r="I3820">
            <v>0</v>
          </cell>
        </row>
        <row r="3821">
          <cell r="F3821" t="str">
            <v>18210102021011000110окт05.04и</v>
          </cell>
          <cell r="I3821">
            <v>0</v>
          </cell>
        </row>
        <row r="3822">
          <cell r="F3822" t="str">
            <v>91310804020011000110окт05.04и</v>
          </cell>
          <cell r="I3822">
            <v>0</v>
          </cell>
        </row>
        <row r="3823">
          <cell r="F3823" t="str">
            <v>91311105035100000120окт05.04и</v>
          </cell>
          <cell r="I3823">
            <v>0</v>
          </cell>
        </row>
        <row r="3824">
          <cell r="F3824" t="str">
            <v>18210102021011000110оси05.04и</v>
          </cell>
          <cell r="I3824">
            <v>0</v>
          </cell>
        </row>
        <row r="3825">
          <cell r="F3825" t="str">
            <v>18210102021011000110пин05.04и</v>
          </cell>
          <cell r="I3825">
            <v>0</v>
          </cell>
        </row>
        <row r="3826">
          <cell r="F3826" t="str">
            <v>91220203015100000151пин05.04и</v>
          </cell>
          <cell r="I3826">
            <v>0</v>
          </cell>
        </row>
        <row r="3827">
          <cell r="F3827" t="str">
            <v>18210102021011000110рай05.04и</v>
          </cell>
          <cell r="I3827">
            <v>0</v>
          </cell>
        </row>
        <row r="3828">
          <cell r="F3828" t="str">
            <v>18210102030011000110рай05.04и</v>
          </cell>
          <cell r="I3828">
            <v>0</v>
          </cell>
        </row>
        <row r="3829">
          <cell r="F3829" t="str">
            <v>18210502000021000110рай05.04и</v>
          </cell>
          <cell r="I3829">
            <v>0</v>
          </cell>
        </row>
        <row r="3830">
          <cell r="F3830" t="str">
            <v>18210803010011000110рай05.04и</v>
          </cell>
          <cell r="I3830">
            <v>0</v>
          </cell>
        </row>
        <row r="3831">
          <cell r="F3831" t="str">
            <v>18810807140011000110рай05.04и</v>
          </cell>
          <cell r="I3831">
            <v>0</v>
          </cell>
        </row>
        <row r="3832">
          <cell r="F3832" t="str">
            <v>18811630000010000140рай05.04и</v>
          </cell>
          <cell r="I3832">
            <v>0</v>
          </cell>
        </row>
        <row r="3833">
          <cell r="F3833" t="str">
            <v>18811690050050000140рай05.04и</v>
          </cell>
          <cell r="I3833">
            <v>0</v>
          </cell>
        </row>
        <row r="3834">
          <cell r="F3834" t="str">
            <v>19211690050050000140рай05.04и</v>
          </cell>
          <cell r="I3834">
            <v>0</v>
          </cell>
        </row>
        <row r="3835">
          <cell r="F3835" t="str">
            <v>85411303050059901130рай05.04и</v>
          </cell>
          <cell r="I3835">
            <v>0</v>
          </cell>
        </row>
        <row r="3836">
          <cell r="F3836" t="str">
            <v>86311105035051000120рай05.04и</v>
          </cell>
          <cell r="I3836">
            <v>0</v>
          </cell>
        </row>
        <row r="3837">
          <cell r="F3837" t="str">
            <v>89020203021058000151рай05.04и</v>
          </cell>
          <cell r="I3837">
            <v>0</v>
          </cell>
        </row>
        <row r="3838">
          <cell r="F3838" t="str">
            <v>90111105010100000120рай05.04и</v>
          </cell>
          <cell r="I3838">
            <v>0</v>
          </cell>
        </row>
        <row r="3839">
          <cell r="F3839" t="str">
            <v>90411105010100000120рай05.04и</v>
          </cell>
          <cell r="I3839">
            <v>0</v>
          </cell>
        </row>
        <row r="3840">
          <cell r="F3840" t="str">
            <v>90911105010100000120рай05.04и</v>
          </cell>
          <cell r="I3840">
            <v>0</v>
          </cell>
        </row>
        <row r="3841">
          <cell r="F3841" t="str">
            <v>91711105010100000120рай05.04и</v>
          </cell>
          <cell r="I3841">
            <v>0</v>
          </cell>
        </row>
        <row r="3842">
          <cell r="F3842" t="str">
            <v>18210102021011000110тае05.04и</v>
          </cell>
          <cell r="I3842">
            <v>0</v>
          </cell>
        </row>
        <row r="3843">
          <cell r="F3843" t="str">
            <v>18210601030102000110тае05.04и</v>
          </cell>
          <cell r="I3843">
            <v>0</v>
          </cell>
        </row>
        <row r="3844">
          <cell r="F3844" t="str">
            <v>18210606013101000110тае05.04и</v>
          </cell>
          <cell r="I3844">
            <v>0</v>
          </cell>
        </row>
        <row r="3845">
          <cell r="F3845" t="str">
            <v>91411105035100000120тае05.04и</v>
          </cell>
          <cell r="I3845">
            <v>0</v>
          </cell>
        </row>
        <row r="3846">
          <cell r="F3846" t="str">
            <v>91420203015100000151тае05.04и</v>
          </cell>
          <cell r="I3846">
            <v>0</v>
          </cell>
        </row>
        <row r="3847">
          <cell r="F3847" t="str">
            <v>18210102021011000110так05.04и</v>
          </cell>
          <cell r="I3847">
            <v>0</v>
          </cell>
        </row>
        <row r="3848">
          <cell r="F3848" t="str">
            <v>91520203015100000151так05.04и</v>
          </cell>
          <cell r="I3848">
            <v>0</v>
          </cell>
        </row>
        <row r="3849">
          <cell r="F3849" t="str">
            <v>18210102021011000110хре05.04и</v>
          </cell>
          <cell r="I3849">
            <v>0</v>
          </cell>
        </row>
        <row r="3850">
          <cell r="F3850" t="str">
            <v>91620203015100000151хре05.04и</v>
          </cell>
          <cell r="I3850">
            <v>0</v>
          </cell>
        </row>
        <row r="3851">
          <cell r="F3851" t="str">
            <v>18210102021011000110чун05.04и</v>
          </cell>
          <cell r="I3851">
            <v>0</v>
          </cell>
        </row>
        <row r="3852">
          <cell r="F3852" t="str">
            <v>91711105010100000120чун05.04и</v>
          </cell>
          <cell r="I3852">
            <v>0</v>
          </cell>
        </row>
        <row r="3853">
          <cell r="F3853" t="str">
            <v>91720203015100000151чун05.04и</v>
          </cell>
          <cell r="I3853">
            <v>0</v>
          </cell>
        </row>
        <row r="3854">
          <cell r="F3854" t="str">
            <v>18210102021011000110шив05.04и</v>
          </cell>
          <cell r="I3854">
            <v>0</v>
          </cell>
        </row>
        <row r="3855">
          <cell r="F3855" t="str">
            <v>91820203015100000151шив05.04и</v>
          </cell>
          <cell r="I3855">
            <v>0</v>
          </cell>
        </row>
        <row r="3856">
          <cell r="F3856" t="str">
            <v>18210102021011000110анг06.04и</v>
          </cell>
          <cell r="I3856">
            <v>0</v>
          </cell>
        </row>
        <row r="3857">
          <cell r="F3857" t="str">
            <v>18210606013101000110анг06.04и</v>
          </cell>
          <cell r="I3857">
            <v>0</v>
          </cell>
        </row>
        <row r="3858">
          <cell r="F3858" t="str">
            <v>18210606013102000110анг06.04и</v>
          </cell>
          <cell r="I3858">
            <v>0</v>
          </cell>
        </row>
        <row r="3859">
          <cell r="F3859" t="str">
            <v>90110804020011000110анг06.04и</v>
          </cell>
          <cell r="I3859">
            <v>0</v>
          </cell>
        </row>
        <row r="3860">
          <cell r="F3860" t="str">
            <v>90111105035100000120анг06.04и</v>
          </cell>
          <cell r="I3860">
            <v>0</v>
          </cell>
        </row>
        <row r="3861">
          <cell r="F3861" t="str">
            <v>90120201001100000151анг06.04и</v>
          </cell>
          <cell r="I3861">
            <v>0</v>
          </cell>
        </row>
        <row r="3862">
          <cell r="F3862" t="str">
            <v>18210102021011000110арт06.04и</v>
          </cell>
          <cell r="I3862">
            <v>0</v>
          </cell>
        </row>
        <row r="3863">
          <cell r="F3863" t="str">
            <v>90220201001100000151арт06.04и</v>
          </cell>
          <cell r="I3863">
            <v>0</v>
          </cell>
        </row>
        <row r="3864">
          <cell r="F3864" t="str">
            <v>18210102021011000110бел06.04и</v>
          </cell>
          <cell r="I3864">
            <v>0</v>
          </cell>
        </row>
        <row r="3865">
          <cell r="F3865" t="str">
            <v>90320201001100000151бел06.04и</v>
          </cell>
          <cell r="I3865">
            <v>0</v>
          </cell>
        </row>
        <row r="3866">
          <cell r="F3866" t="str">
            <v>18210102021011000110бог06.04и</v>
          </cell>
          <cell r="I3866">
            <v>0</v>
          </cell>
        </row>
        <row r="3867">
          <cell r="F3867" t="str">
            <v>18210102022011000110бог06.04и</v>
          </cell>
          <cell r="I3867">
            <v>0</v>
          </cell>
        </row>
        <row r="3868">
          <cell r="F3868" t="str">
            <v>18210601030101000110бог06.04и</v>
          </cell>
          <cell r="I3868">
            <v>0</v>
          </cell>
        </row>
        <row r="3869">
          <cell r="F3869" t="str">
            <v>18210606023101000110бог06.04и</v>
          </cell>
          <cell r="I3869">
            <v>0</v>
          </cell>
        </row>
        <row r="3870">
          <cell r="F3870" t="str">
            <v>18210606023102000110бог06.04и</v>
          </cell>
          <cell r="I3870">
            <v>0</v>
          </cell>
        </row>
        <row r="3871">
          <cell r="F3871" t="str">
            <v>90411105010100000120бог06.04и</v>
          </cell>
          <cell r="I3871">
            <v>0</v>
          </cell>
        </row>
        <row r="3872">
          <cell r="F3872" t="str">
            <v>90411105035101000120бог06.04и</v>
          </cell>
          <cell r="I3872">
            <v>0</v>
          </cell>
        </row>
        <row r="3873">
          <cell r="F3873" t="str">
            <v>90420201001100000151бог06.04и</v>
          </cell>
          <cell r="I3873">
            <v>0</v>
          </cell>
        </row>
        <row r="3874">
          <cell r="F3874" t="str">
            <v>18210601030101000110гов06.04и</v>
          </cell>
          <cell r="I3874">
            <v>0</v>
          </cell>
        </row>
        <row r="3875">
          <cell r="F3875" t="str">
            <v>18210601030102000110гов06.04и</v>
          </cell>
          <cell r="I3875">
            <v>0</v>
          </cell>
        </row>
        <row r="3876">
          <cell r="F3876" t="str">
            <v>90520201001100000151гов06.04и</v>
          </cell>
          <cell r="I3876">
            <v>0</v>
          </cell>
        </row>
        <row r="3877">
          <cell r="F3877" t="str">
            <v>18210102021011000110кра06.04и</v>
          </cell>
          <cell r="I3877">
            <v>0</v>
          </cell>
        </row>
        <row r="3878">
          <cell r="F3878" t="str">
            <v>90610804020011000110кра06.04и</v>
          </cell>
          <cell r="I3878">
            <v>0</v>
          </cell>
        </row>
        <row r="3879">
          <cell r="F3879" t="str">
            <v>90611105035100000120кра06.04и</v>
          </cell>
          <cell r="I3879">
            <v>0</v>
          </cell>
        </row>
        <row r="3880">
          <cell r="F3880" t="str">
            <v>90611701050100000180кра06.04и</v>
          </cell>
          <cell r="I3880">
            <v>0</v>
          </cell>
        </row>
        <row r="3881">
          <cell r="F3881" t="str">
            <v>90611705050100000180кра06.04и</v>
          </cell>
          <cell r="I3881">
            <v>0</v>
          </cell>
        </row>
        <row r="3882">
          <cell r="F3882" t="str">
            <v>90620201001100000151кра06.04и</v>
          </cell>
          <cell r="I3882">
            <v>0</v>
          </cell>
        </row>
        <row r="3883">
          <cell r="F3883" t="str">
            <v>18210102021011000110ман06.04и</v>
          </cell>
          <cell r="I3883">
            <v>0</v>
          </cell>
        </row>
        <row r="3884">
          <cell r="F3884" t="str">
            <v>90710804020011000110ман06.04и</v>
          </cell>
          <cell r="I3884">
            <v>0</v>
          </cell>
        </row>
        <row r="3885">
          <cell r="F3885" t="str">
            <v>90711105035100000120ман06.04и</v>
          </cell>
          <cell r="I3885">
            <v>0</v>
          </cell>
        </row>
        <row r="3886">
          <cell r="F3886" t="str">
            <v>90720201001100000151ман06.04и</v>
          </cell>
          <cell r="I3886">
            <v>0</v>
          </cell>
        </row>
        <row r="3887">
          <cell r="F3887" t="str">
            <v>18210102021011000110нев06.04и</v>
          </cell>
          <cell r="I3887">
            <v>0</v>
          </cell>
        </row>
        <row r="3888">
          <cell r="F3888" t="str">
            <v>90820201001100000151нев06.04и</v>
          </cell>
          <cell r="I3888">
            <v>0</v>
          </cell>
        </row>
        <row r="3889">
          <cell r="F3889" t="str">
            <v>18210601030101000110ниж06.04и</v>
          </cell>
          <cell r="I3889">
            <v>0</v>
          </cell>
        </row>
        <row r="3890">
          <cell r="F3890" t="str">
            <v>90920201001100000151ниж06.04и</v>
          </cell>
          <cell r="I3890">
            <v>0</v>
          </cell>
        </row>
        <row r="3891">
          <cell r="F3891" t="str">
            <v>18210102021011000110нов06.04и</v>
          </cell>
          <cell r="I3891">
            <v>0</v>
          </cell>
        </row>
        <row r="3892">
          <cell r="F3892" t="str">
            <v>18210102030011000110нов06.04и</v>
          </cell>
          <cell r="I3892">
            <v>0</v>
          </cell>
        </row>
        <row r="3893">
          <cell r="F3893" t="str">
            <v>91020201001100000151нов06.04и</v>
          </cell>
          <cell r="I3893">
            <v>0</v>
          </cell>
        </row>
        <row r="3894">
          <cell r="F3894" t="str">
            <v>18210102021011000110окт06.04и</v>
          </cell>
          <cell r="I3894">
            <v>0</v>
          </cell>
        </row>
        <row r="3895">
          <cell r="F3895" t="str">
            <v>91310804020011000110окт06.04и</v>
          </cell>
          <cell r="I3895">
            <v>0</v>
          </cell>
        </row>
        <row r="3896">
          <cell r="F3896" t="str">
            <v>91311105035100000120окт06.04и</v>
          </cell>
          <cell r="I3896">
            <v>0</v>
          </cell>
        </row>
        <row r="3897">
          <cell r="F3897" t="str">
            <v>91320201001100000151окт06.04и</v>
          </cell>
          <cell r="I3897">
            <v>0</v>
          </cell>
        </row>
        <row r="3898">
          <cell r="F3898" t="str">
            <v>91320203015100000151окт06.04и</v>
          </cell>
          <cell r="I3898">
            <v>0</v>
          </cell>
        </row>
        <row r="3899">
          <cell r="F3899" t="str">
            <v>18210102021011000110оси06.04и</v>
          </cell>
          <cell r="I3899">
            <v>0</v>
          </cell>
        </row>
        <row r="3900">
          <cell r="F3900" t="str">
            <v>18210102021014000110оси06.04и</v>
          </cell>
          <cell r="I3900">
            <v>0</v>
          </cell>
        </row>
        <row r="3901">
          <cell r="F3901" t="str">
            <v>91110804020011000110оси06.04и</v>
          </cell>
          <cell r="I3901">
            <v>0</v>
          </cell>
        </row>
        <row r="3902">
          <cell r="F3902" t="str">
            <v>91111105010100000120оси06.04и</v>
          </cell>
          <cell r="I3902">
            <v>0</v>
          </cell>
        </row>
        <row r="3903">
          <cell r="F3903" t="str">
            <v>91120201001100000151оси06.04и</v>
          </cell>
          <cell r="I3903">
            <v>0</v>
          </cell>
        </row>
        <row r="3904">
          <cell r="F3904" t="str">
            <v>18210102021011000110пин06.04и</v>
          </cell>
          <cell r="I3904">
            <v>0</v>
          </cell>
        </row>
        <row r="3905">
          <cell r="F3905" t="str">
            <v>91220201001100000151пин06.04и</v>
          </cell>
          <cell r="I3905">
            <v>0</v>
          </cell>
        </row>
        <row r="3906">
          <cell r="F3906" t="str">
            <v>18210102021011000110тае06.04и</v>
          </cell>
          <cell r="I3906">
            <v>0</v>
          </cell>
        </row>
        <row r="3907">
          <cell r="F3907" t="str">
            <v>18210601030101000110тае06.04и</v>
          </cell>
          <cell r="I3907">
            <v>0</v>
          </cell>
        </row>
        <row r="3908">
          <cell r="F3908" t="str">
            <v>18210601030102000110тае06.04и</v>
          </cell>
          <cell r="I3908">
            <v>0</v>
          </cell>
        </row>
        <row r="3909">
          <cell r="F3909" t="str">
            <v>91411105010100000120тае06.04и</v>
          </cell>
          <cell r="I3909">
            <v>0</v>
          </cell>
        </row>
        <row r="3910">
          <cell r="F3910" t="str">
            <v>91411105035100000120тае06.04и</v>
          </cell>
          <cell r="I3910">
            <v>0</v>
          </cell>
        </row>
        <row r="3911">
          <cell r="F3911" t="str">
            <v>91420201001100000151тае06.04и</v>
          </cell>
          <cell r="I3911">
            <v>0</v>
          </cell>
        </row>
        <row r="3912">
          <cell r="F3912" t="str">
            <v>18210102021011000110так06.04и</v>
          </cell>
          <cell r="I3912">
            <v>0</v>
          </cell>
        </row>
        <row r="3913">
          <cell r="F3913" t="str">
            <v>91520201001100000151так06.04и</v>
          </cell>
          <cell r="I3913">
            <v>0</v>
          </cell>
        </row>
        <row r="3914">
          <cell r="F3914" t="str">
            <v>18210102021011000110хре06.04и</v>
          </cell>
          <cell r="I3914">
            <v>0</v>
          </cell>
        </row>
        <row r="3915">
          <cell r="F3915" t="str">
            <v>91620201001100000151хре06.04и</v>
          </cell>
          <cell r="I3915">
            <v>0</v>
          </cell>
        </row>
        <row r="3916">
          <cell r="F3916" t="str">
            <v>18210102021011000110чун06.04и</v>
          </cell>
          <cell r="I3916">
            <v>0</v>
          </cell>
        </row>
        <row r="3917">
          <cell r="F3917" t="str">
            <v>91711105010100000120чун06.04и</v>
          </cell>
          <cell r="I3917">
            <v>0</v>
          </cell>
        </row>
        <row r="3918">
          <cell r="F3918" t="str">
            <v>91720201001100000151чун06.04и</v>
          </cell>
          <cell r="I3918">
            <v>0</v>
          </cell>
        </row>
        <row r="3919">
          <cell r="F3919" t="str">
            <v>18210102021011000110шив06.04и</v>
          </cell>
          <cell r="I3919">
            <v>0</v>
          </cell>
        </row>
        <row r="3920">
          <cell r="F3920" t="str">
            <v>91820201001100000151шив06.04и</v>
          </cell>
          <cell r="I3920">
            <v>0</v>
          </cell>
        </row>
        <row r="3921">
          <cell r="F3921" t="str">
            <v>84811705050059937180рай06.04и</v>
          </cell>
          <cell r="I3921">
            <v>0</v>
          </cell>
        </row>
        <row r="3922">
          <cell r="F3922" t="str">
            <v>07611625030010000140рай06.04и</v>
          </cell>
          <cell r="I3922">
            <v>0</v>
          </cell>
        </row>
        <row r="3923">
          <cell r="F3923" t="str">
            <v>18210102021011000110рай06.04и</v>
          </cell>
          <cell r="I3923">
            <v>0</v>
          </cell>
        </row>
        <row r="3924">
          <cell r="F3924" t="str">
            <v>18210102021012000110рай06.04и</v>
          </cell>
          <cell r="I3924">
            <v>0</v>
          </cell>
        </row>
        <row r="3925">
          <cell r="F3925" t="str">
            <v>18210102021014000110рай06.04и</v>
          </cell>
          <cell r="I3925">
            <v>0</v>
          </cell>
        </row>
        <row r="3926">
          <cell r="F3926" t="str">
            <v>18210102022011000110рай06.04и</v>
          </cell>
          <cell r="I3926">
            <v>0</v>
          </cell>
        </row>
        <row r="3927">
          <cell r="F3927" t="str">
            <v>18210102030011000110рай06.04и</v>
          </cell>
          <cell r="I3927">
            <v>0</v>
          </cell>
        </row>
        <row r="3928">
          <cell r="F3928" t="str">
            <v>18210502000021000110рай06.04и</v>
          </cell>
          <cell r="I3928">
            <v>0</v>
          </cell>
        </row>
        <row r="3929">
          <cell r="F3929" t="str">
            <v>18210502000022000110рай06.04и</v>
          </cell>
          <cell r="I3929">
            <v>0</v>
          </cell>
        </row>
        <row r="3930">
          <cell r="F3930" t="str">
            <v>18210606023052000110рай06.04и</v>
          </cell>
          <cell r="I3930">
            <v>0</v>
          </cell>
        </row>
        <row r="3931">
          <cell r="F3931" t="str">
            <v>18210803010011000110рай06.04и</v>
          </cell>
          <cell r="I3931">
            <v>0</v>
          </cell>
        </row>
        <row r="3932">
          <cell r="F3932" t="str">
            <v>18211603010010000140рай06.04и</v>
          </cell>
          <cell r="I3932">
            <v>0</v>
          </cell>
        </row>
        <row r="3933">
          <cell r="F3933" t="str">
            <v>18211603030010000140рай06.04и</v>
          </cell>
          <cell r="I3933">
            <v>0</v>
          </cell>
        </row>
        <row r="3934">
          <cell r="F3934" t="str">
            <v>18810807140011000110рай06.04и</v>
          </cell>
          <cell r="I3934">
            <v>0</v>
          </cell>
        </row>
        <row r="3935">
          <cell r="F3935" t="str">
            <v>18811630000010000140рай06.04и</v>
          </cell>
          <cell r="I3935">
            <v>0</v>
          </cell>
        </row>
        <row r="3936">
          <cell r="F3936" t="str">
            <v>18811690050050000140рай06.04и</v>
          </cell>
          <cell r="I3936">
            <v>0</v>
          </cell>
        </row>
        <row r="3937">
          <cell r="F3937" t="str">
            <v>19211690050050000140рай06.04и</v>
          </cell>
          <cell r="I3937">
            <v>0</v>
          </cell>
        </row>
        <row r="3938">
          <cell r="F3938" t="str">
            <v>49811201000010000120рай06.04и</v>
          </cell>
          <cell r="I3938">
            <v>0</v>
          </cell>
        </row>
        <row r="3939">
          <cell r="F3939" t="str">
            <v>85411303050059901130рай06.04и</v>
          </cell>
          <cell r="I3939">
            <v>0</v>
          </cell>
        </row>
        <row r="3940">
          <cell r="F3940" t="str">
            <v>86311105035051000120рай06.04и</v>
          </cell>
          <cell r="I3940">
            <v>0</v>
          </cell>
        </row>
        <row r="3941">
          <cell r="F3941" t="str">
            <v>86311402033050000410рай06.04и</v>
          </cell>
          <cell r="I3941">
            <v>0</v>
          </cell>
        </row>
        <row r="3942">
          <cell r="F3942" t="str">
            <v>86311701050050000180рай06.04и</v>
          </cell>
          <cell r="I3942">
            <v>0</v>
          </cell>
        </row>
        <row r="3943">
          <cell r="F3943" t="str">
            <v>88811303050050000130рай06.04и</v>
          </cell>
          <cell r="I3943">
            <v>0</v>
          </cell>
        </row>
        <row r="3944">
          <cell r="F3944" t="str">
            <v>89020201001050101151рай06.04и</v>
          </cell>
          <cell r="I3944">
            <v>0</v>
          </cell>
        </row>
        <row r="3945">
          <cell r="F3945" t="str">
            <v>89020202999055801151рай06.04и</v>
          </cell>
          <cell r="I3945">
            <v>0</v>
          </cell>
        </row>
        <row r="3946">
          <cell r="F3946" t="str">
            <v>89020202999056201151рай06.04и</v>
          </cell>
          <cell r="I3946">
            <v>0</v>
          </cell>
        </row>
        <row r="3947">
          <cell r="F3947" t="str">
            <v>89020203024051201151рай06.04и</v>
          </cell>
          <cell r="I3947">
            <v>0</v>
          </cell>
        </row>
        <row r="3948">
          <cell r="F3948" t="str">
            <v>89020203024053101151рай06.04и</v>
          </cell>
          <cell r="I3948">
            <v>0</v>
          </cell>
        </row>
        <row r="3949">
          <cell r="F3949" t="str">
            <v>89020203024053401151рай06.04и</v>
          </cell>
          <cell r="I3949">
            <v>0</v>
          </cell>
        </row>
        <row r="3950">
          <cell r="F3950" t="str">
            <v>89020203024054301151рай06.04и</v>
          </cell>
          <cell r="I3950">
            <v>0</v>
          </cell>
        </row>
        <row r="3951">
          <cell r="F3951" t="str">
            <v>89020203024054401151рай06.04и</v>
          </cell>
          <cell r="I3951">
            <v>0</v>
          </cell>
        </row>
        <row r="3952">
          <cell r="F3952" t="str">
            <v>89020203024054801151рай06.04и</v>
          </cell>
          <cell r="I3952">
            <v>0</v>
          </cell>
        </row>
        <row r="3953">
          <cell r="F3953" t="str">
            <v>89020203024054901151рай06.04и</v>
          </cell>
          <cell r="I3953">
            <v>0</v>
          </cell>
        </row>
        <row r="3954">
          <cell r="F3954" t="str">
            <v>89020203999056501151рай06.04и</v>
          </cell>
          <cell r="I3954">
            <v>0</v>
          </cell>
        </row>
        <row r="3955">
          <cell r="F3955" t="str">
            <v>89020203999056502151рай06.04и</v>
          </cell>
          <cell r="I3955">
            <v>0</v>
          </cell>
        </row>
        <row r="3956">
          <cell r="F3956" t="str">
            <v>90411105010100000120рай06.04и</v>
          </cell>
          <cell r="I3956">
            <v>0</v>
          </cell>
        </row>
        <row r="3957">
          <cell r="F3957" t="str">
            <v>91111105010100000120рай06.04и</v>
          </cell>
          <cell r="I3957">
            <v>0</v>
          </cell>
        </row>
        <row r="3958">
          <cell r="F3958" t="str">
            <v>91411105010100000120рай06.04и</v>
          </cell>
          <cell r="I3958">
            <v>0</v>
          </cell>
        </row>
        <row r="3959">
          <cell r="F3959" t="str">
            <v>91711105010100000120рай06.04и</v>
          </cell>
          <cell r="I3959">
            <v>0</v>
          </cell>
        </row>
        <row r="3960">
          <cell r="F3960" t="str">
            <v>06910807140011000110рай07.04и</v>
          </cell>
          <cell r="I3960">
            <v>0</v>
          </cell>
        </row>
        <row r="3961">
          <cell r="F3961" t="str">
            <v>06911690050050000140рай07.04и</v>
          </cell>
          <cell r="I3961">
            <v>0</v>
          </cell>
        </row>
        <row r="3962">
          <cell r="F3962" t="str">
            <v>14111628000010000140рай07.04и</v>
          </cell>
          <cell r="I3962">
            <v>0</v>
          </cell>
        </row>
        <row r="3963">
          <cell r="F3963" t="str">
            <v>18210101012021000110рай07.04и</v>
          </cell>
          <cell r="I3963">
            <v>0</v>
          </cell>
        </row>
        <row r="3964">
          <cell r="F3964" t="str">
            <v>18210101012022000110рай07.04и</v>
          </cell>
          <cell r="I3964">
            <v>0</v>
          </cell>
        </row>
        <row r="3965">
          <cell r="F3965" t="str">
            <v>18210102021011000110рай07.04и</v>
          </cell>
          <cell r="I3965">
            <v>0</v>
          </cell>
        </row>
        <row r="3966">
          <cell r="F3966" t="str">
            <v>18210502000021000110рай07.04и</v>
          </cell>
          <cell r="I3966">
            <v>0</v>
          </cell>
        </row>
        <row r="3967">
          <cell r="F3967" t="str">
            <v>18210502000022000110рай07.04и</v>
          </cell>
          <cell r="I3967">
            <v>0</v>
          </cell>
        </row>
        <row r="3968">
          <cell r="F3968" t="str">
            <v>18210803010011000110рай07.04и</v>
          </cell>
          <cell r="I3968">
            <v>0</v>
          </cell>
        </row>
        <row r="3969">
          <cell r="F3969" t="str">
            <v>18210803010014000110рай07.04и</v>
          </cell>
          <cell r="I3969">
            <v>0</v>
          </cell>
        </row>
        <row r="3970">
          <cell r="F3970" t="str">
            <v>18810807140011000110рай07.04и</v>
          </cell>
          <cell r="I3970">
            <v>0</v>
          </cell>
        </row>
        <row r="3971">
          <cell r="F3971" t="str">
            <v>18811608000010000140рай07.04и</v>
          </cell>
          <cell r="I3971">
            <v>0</v>
          </cell>
        </row>
        <row r="3972">
          <cell r="F3972" t="str">
            <v>18811630000010000140рай07.04и</v>
          </cell>
          <cell r="I3972">
            <v>0</v>
          </cell>
        </row>
        <row r="3973">
          <cell r="F3973" t="str">
            <v>18811690050050000140рай07.04и</v>
          </cell>
          <cell r="I3973">
            <v>0</v>
          </cell>
        </row>
        <row r="3974">
          <cell r="F3974" t="str">
            <v>49811201000010000120рай07.04и</v>
          </cell>
          <cell r="I3974">
            <v>0</v>
          </cell>
        </row>
        <row r="3975">
          <cell r="F3975" t="str">
            <v>84811701050050000180рай07.04и</v>
          </cell>
          <cell r="I3975">
            <v>0</v>
          </cell>
        </row>
        <row r="3976">
          <cell r="F3976" t="str">
            <v>84811705050059934180рай07.04и</v>
          </cell>
          <cell r="I3976">
            <v>0</v>
          </cell>
        </row>
        <row r="3977">
          <cell r="F3977" t="str">
            <v>84811705050059942180рай07.04и</v>
          </cell>
          <cell r="I3977">
            <v>0</v>
          </cell>
        </row>
        <row r="3978">
          <cell r="F3978" t="str">
            <v>85411303050059901130рай07.04и</v>
          </cell>
          <cell r="I3978">
            <v>0</v>
          </cell>
        </row>
        <row r="3979">
          <cell r="F3979" t="str">
            <v>86311105035051000120рай07.04и</v>
          </cell>
          <cell r="I3979">
            <v>0</v>
          </cell>
        </row>
        <row r="3980">
          <cell r="F3980" t="str">
            <v>86311105035052000120рай07.04и</v>
          </cell>
          <cell r="I3980">
            <v>0</v>
          </cell>
        </row>
        <row r="3981">
          <cell r="F3981" t="str">
            <v>86311701050050000180рай07.04и</v>
          </cell>
          <cell r="I3981">
            <v>0</v>
          </cell>
        </row>
        <row r="3982">
          <cell r="F3982" t="str">
            <v>88811303050050000130рай07.04и</v>
          </cell>
          <cell r="I3982">
            <v>0</v>
          </cell>
        </row>
        <row r="3983">
          <cell r="F3983" t="str">
            <v>89020202999055901151рай07.04и</v>
          </cell>
          <cell r="I3983">
            <v>0</v>
          </cell>
        </row>
        <row r="3984">
          <cell r="F3984" t="str">
            <v>89020203015050000151рай07.04и</v>
          </cell>
          <cell r="I3984">
            <v>0</v>
          </cell>
        </row>
        <row r="3985">
          <cell r="F3985" t="str">
            <v>89020203024050801151рай07.04и</v>
          </cell>
          <cell r="I3985">
            <v>0</v>
          </cell>
        </row>
        <row r="3986">
          <cell r="F3986" t="str">
            <v>89020203024050802151рай07.04и</v>
          </cell>
          <cell r="I3986">
            <v>0</v>
          </cell>
        </row>
        <row r="3987">
          <cell r="F3987" t="str">
            <v>89020203024050804151рай07.04и</v>
          </cell>
          <cell r="I3987">
            <v>0</v>
          </cell>
        </row>
        <row r="3988">
          <cell r="F3988" t="str">
            <v>89020203024051101151рай07.04и</v>
          </cell>
          <cell r="I3988">
            <v>0</v>
          </cell>
        </row>
        <row r="3989">
          <cell r="F3989" t="str">
            <v>89020203024051102151рай07.04и</v>
          </cell>
          <cell r="I3989">
            <v>0</v>
          </cell>
        </row>
        <row r="3990">
          <cell r="F3990" t="str">
            <v>89020203024051103151рай07.04и</v>
          </cell>
          <cell r="I3990">
            <v>0</v>
          </cell>
        </row>
        <row r="3991">
          <cell r="F3991" t="str">
            <v>89020203024051301151рай07.04и</v>
          </cell>
          <cell r="I3991">
            <v>0</v>
          </cell>
        </row>
        <row r="3992">
          <cell r="F3992" t="str">
            <v>89020203024052601151рай07.04и</v>
          </cell>
          <cell r="I3992">
            <v>0</v>
          </cell>
        </row>
        <row r="3993">
          <cell r="F3993" t="str">
            <v>89020203024052701151рай07.04и</v>
          </cell>
          <cell r="I3993">
            <v>0</v>
          </cell>
        </row>
        <row r="3994">
          <cell r="F3994" t="str">
            <v>89020203024053301151рай07.04и</v>
          </cell>
          <cell r="I3994">
            <v>0</v>
          </cell>
        </row>
        <row r="3995">
          <cell r="F3995" t="str">
            <v>89020204005050000151рай07.04и</v>
          </cell>
          <cell r="I3995">
            <v>0</v>
          </cell>
        </row>
        <row r="3996">
          <cell r="F3996" t="str">
            <v>90411105010100000120рай07.04и</v>
          </cell>
          <cell r="I3996">
            <v>0</v>
          </cell>
        </row>
        <row r="3997">
          <cell r="F3997" t="str">
            <v>90611105010100000120рай07.04и</v>
          </cell>
          <cell r="I3997">
            <v>0</v>
          </cell>
        </row>
        <row r="3998">
          <cell r="F3998" t="str">
            <v>91411105010100000120рай07.04и</v>
          </cell>
          <cell r="I3998">
            <v>0</v>
          </cell>
        </row>
        <row r="3999">
          <cell r="F3999" t="str">
            <v>18210102021011000110анг07.04и</v>
          </cell>
          <cell r="I3999">
            <v>0</v>
          </cell>
        </row>
        <row r="4000">
          <cell r="F4000" t="str">
            <v>18210606023101000110анг07.04и</v>
          </cell>
          <cell r="I4000">
            <v>0</v>
          </cell>
        </row>
        <row r="4001">
          <cell r="F4001" t="str">
            <v>18210102021011000110арт07.04и</v>
          </cell>
          <cell r="I4001">
            <v>0</v>
          </cell>
        </row>
        <row r="4002">
          <cell r="F4002" t="str">
            <v>90210804020011000110арт07.04и</v>
          </cell>
          <cell r="I4002">
            <v>0</v>
          </cell>
        </row>
        <row r="4003">
          <cell r="F4003" t="str">
            <v>90211105035100000120арт07.04и</v>
          </cell>
          <cell r="I4003">
            <v>0</v>
          </cell>
        </row>
        <row r="4004">
          <cell r="F4004" t="str">
            <v>18210102021011000110бог07.04и</v>
          </cell>
          <cell r="I4004">
            <v>0</v>
          </cell>
        </row>
        <row r="4005">
          <cell r="F4005" t="str">
            <v>18210601030101000110бог07.04и</v>
          </cell>
          <cell r="I4005">
            <v>0</v>
          </cell>
        </row>
        <row r="4006">
          <cell r="F4006" t="str">
            <v>18210601030102000110бог07.04и</v>
          </cell>
          <cell r="I4006">
            <v>0</v>
          </cell>
        </row>
        <row r="4007">
          <cell r="F4007" t="str">
            <v>18210606013101000110бог07.04и</v>
          </cell>
          <cell r="I4007">
            <v>0</v>
          </cell>
        </row>
        <row r="4008">
          <cell r="F4008" t="str">
            <v>18210606013102000110бог07.04и</v>
          </cell>
          <cell r="I4008">
            <v>0</v>
          </cell>
        </row>
        <row r="4009">
          <cell r="F4009" t="str">
            <v>18210606023101000110бог07.04и</v>
          </cell>
          <cell r="I4009">
            <v>0</v>
          </cell>
        </row>
        <row r="4010">
          <cell r="F4010" t="str">
            <v>18210904050102000110бог07.04и</v>
          </cell>
          <cell r="I4010">
            <v>0</v>
          </cell>
        </row>
        <row r="4011">
          <cell r="F4011" t="str">
            <v>90411105010100000120бог07.04и</v>
          </cell>
          <cell r="I4011">
            <v>0</v>
          </cell>
        </row>
        <row r="4012">
          <cell r="F4012" t="str">
            <v>90411105035101000120бог07.04и</v>
          </cell>
          <cell r="I4012">
            <v>0</v>
          </cell>
        </row>
        <row r="4013">
          <cell r="F4013" t="str">
            <v>90411701050100000180бог07.04и</v>
          </cell>
          <cell r="I4013">
            <v>0</v>
          </cell>
        </row>
        <row r="4014">
          <cell r="F4014" t="str">
            <v>90411705050100000180бог07.04и</v>
          </cell>
          <cell r="I4014">
            <v>0</v>
          </cell>
        </row>
        <row r="4015">
          <cell r="F4015" t="str">
            <v>90510804020011000110гов07.04и</v>
          </cell>
          <cell r="I4015">
            <v>0</v>
          </cell>
        </row>
        <row r="4016">
          <cell r="F4016" t="str">
            <v>18210102021011000110кра07.04и</v>
          </cell>
          <cell r="I4016">
            <v>0</v>
          </cell>
        </row>
        <row r="4017">
          <cell r="F4017" t="str">
            <v>18210606023101000110кра07.04и</v>
          </cell>
          <cell r="I4017">
            <v>0</v>
          </cell>
        </row>
        <row r="4018">
          <cell r="F4018" t="str">
            <v>90611105010100000120кра07.04и</v>
          </cell>
          <cell r="I4018">
            <v>0</v>
          </cell>
        </row>
        <row r="4019">
          <cell r="F4019" t="str">
            <v>18210102021011000110ман07.04и</v>
          </cell>
          <cell r="I4019">
            <v>0</v>
          </cell>
        </row>
        <row r="4020">
          <cell r="F4020" t="str">
            <v>90711105035100000120ман07.04и</v>
          </cell>
          <cell r="I4020">
            <v>0</v>
          </cell>
        </row>
        <row r="4021">
          <cell r="F4021" t="str">
            <v>90810804020011000110нев07.04и</v>
          </cell>
          <cell r="I4021">
            <v>0</v>
          </cell>
        </row>
        <row r="4022">
          <cell r="F4022" t="str">
            <v>90811701050100000180нев07.04и</v>
          </cell>
          <cell r="I4022">
            <v>0</v>
          </cell>
        </row>
        <row r="4023">
          <cell r="F4023" t="str">
            <v>18210102021011000110ниж07.04и</v>
          </cell>
          <cell r="I4023">
            <v>0</v>
          </cell>
        </row>
        <row r="4024">
          <cell r="F4024" t="str">
            <v>90911105035100000120ниж07.04и</v>
          </cell>
          <cell r="I4024">
            <v>0</v>
          </cell>
        </row>
        <row r="4025">
          <cell r="F4025" t="str">
            <v>18210102021011000110нов07.04и</v>
          </cell>
          <cell r="I4025">
            <v>0</v>
          </cell>
        </row>
        <row r="4026">
          <cell r="F4026" t="str">
            <v>18210102021011000110окт07.04и</v>
          </cell>
          <cell r="I4026">
            <v>0</v>
          </cell>
        </row>
        <row r="4027">
          <cell r="F4027" t="str">
            <v>18210606023101000110окт07.04и</v>
          </cell>
          <cell r="I4027">
            <v>0</v>
          </cell>
        </row>
        <row r="4028">
          <cell r="F4028" t="str">
            <v>91311105035100000120окт07.04и</v>
          </cell>
          <cell r="I4028">
            <v>0</v>
          </cell>
        </row>
        <row r="4029">
          <cell r="F4029" t="str">
            <v>18210102021011000110оси07.04и</v>
          </cell>
          <cell r="I4029">
            <v>0</v>
          </cell>
        </row>
        <row r="4030">
          <cell r="F4030" t="str">
            <v>18210606023101000110оси07.04и</v>
          </cell>
          <cell r="I4030">
            <v>0</v>
          </cell>
        </row>
        <row r="4031">
          <cell r="F4031" t="str">
            <v>91110804020011000110оси07.04и</v>
          </cell>
          <cell r="I4031">
            <v>0</v>
          </cell>
        </row>
        <row r="4032">
          <cell r="F4032" t="str">
            <v>18210102021011000110пин07.04и</v>
          </cell>
          <cell r="I4032">
            <v>0</v>
          </cell>
        </row>
        <row r="4033">
          <cell r="F4033" t="str">
            <v>91211701050100000180пин07.04и</v>
          </cell>
          <cell r="I4033">
            <v>0</v>
          </cell>
        </row>
        <row r="4034">
          <cell r="F4034" t="str">
            <v>18210102021011000110тае07.04и</v>
          </cell>
          <cell r="I4034">
            <v>0</v>
          </cell>
        </row>
        <row r="4035">
          <cell r="F4035" t="str">
            <v>91411105010100000120тае07.04и</v>
          </cell>
          <cell r="I4035">
            <v>0</v>
          </cell>
        </row>
        <row r="4036">
          <cell r="F4036" t="str">
            <v>91411105035100000120тае07.04и</v>
          </cell>
          <cell r="I4036">
            <v>0</v>
          </cell>
        </row>
        <row r="4037">
          <cell r="F4037" t="str">
            <v>91511701050100000180так07.04и</v>
          </cell>
          <cell r="I4037">
            <v>0</v>
          </cell>
        </row>
        <row r="4038">
          <cell r="F4038" t="str">
            <v>91611701050100000180хре07.04и</v>
          </cell>
          <cell r="I4038">
            <v>0</v>
          </cell>
        </row>
        <row r="4039">
          <cell r="F4039" t="str">
            <v>18210102021011000110шив07.04и</v>
          </cell>
          <cell r="I4039">
            <v>0</v>
          </cell>
        </row>
        <row r="4040">
          <cell r="F4040" t="str">
            <v>18210606023101000110шив07.04и</v>
          </cell>
          <cell r="I4040">
            <v>0</v>
          </cell>
        </row>
        <row r="4041">
          <cell r="F4041" t="str">
            <v>91810804020011000110шив07.04и</v>
          </cell>
          <cell r="I4041">
            <v>0</v>
          </cell>
        </row>
        <row r="4042">
          <cell r="F4042" t="str">
            <v>18210102021011000110анг08.04и</v>
          </cell>
          <cell r="I4042">
            <v>0</v>
          </cell>
        </row>
        <row r="4043">
          <cell r="F4043" t="str">
            <v>90210804020011000110арт08.04и</v>
          </cell>
          <cell r="I4043">
            <v>0</v>
          </cell>
        </row>
        <row r="4044">
          <cell r="F4044" t="str">
            <v>18210102021011000110бел08.04и</v>
          </cell>
          <cell r="I4044">
            <v>0</v>
          </cell>
        </row>
        <row r="4045">
          <cell r="F4045" t="str">
            <v>18210102021011000110бог08.04и</v>
          </cell>
          <cell r="I4045">
            <v>0</v>
          </cell>
        </row>
        <row r="4046">
          <cell r="F4046" t="str">
            <v>18210601030101000110бог08.04и</v>
          </cell>
          <cell r="I4046">
            <v>0</v>
          </cell>
        </row>
        <row r="4047">
          <cell r="F4047" t="str">
            <v>90411105035101000120бог08.04и</v>
          </cell>
          <cell r="I4047">
            <v>0</v>
          </cell>
        </row>
        <row r="4048">
          <cell r="F4048" t="str">
            <v>90411406014100000430бог08.04и</v>
          </cell>
          <cell r="I4048">
            <v>0</v>
          </cell>
        </row>
        <row r="4049">
          <cell r="F4049" t="str">
            <v>18210102021011000110кра08.04и</v>
          </cell>
          <cell r="I4049">
            <v>0</v>
          </cell>
        </row>
        <row r="4050">
          <cell r="F4050" t="str">
            <v>90610804020011000110кра08.04и</v>
          </cell>
          <cell r="I4050">
            <v>0</v>
          </cell>
        </row>
        <row r="4051">
          <cell r="F4051" t="str">
            <v>18210102021011000110ман08.04и</v>
          </cell>
          <cell r="I4051">
            <v>0</v>
          </cell>
        </row>
        <row r="4052">
          <cell r="F4052" t="str">
            <v>18210102021011000110ниж08.04и</v>
          </cell>
          <cell r="I4052">
            <v>0</v>
          </cell>
        </row>
        <row r="4053">
          <cell r="F4053" t="str">
            <v>18210102021011000110окт08.04и</v>
          </cell>
          <cell r="I4053">
            <v>0</v>
          </cell>
        </row>
        <row r="4054">
          <cell r="F4054" t="str">
            <v>91310804020011000110окт08.04и</v>
          </cell>
          <cell r="I4054">
            <v>0</v>
          </cell>
        </row>
        <row r="4055">
          <cell r="F4055" t="str">
            <v>91311105035100000120окт08.04и</v>
          </cell>
          <cell r="I4055">
            <v>0</v>
          </cell>
        </row>
        <row r="4056">
          <cell r="F4056" t="str">
            <v>18210102021011000110оси08.04и</v>
          </cell>
          <cell r="I4056">
            <v>0</v>
          </cell>
        </row>
        <row r="4057">
          <cell r="F4057" t="str">
            <v>18210102021011000110пин08.04и</v>
          </cell>
          <cell r="I4057">
            <v>0</v>
          </cell>
        </row>
        <row r="4058">
          <cell r="F4058" t="str">
            <v>07611625030010000140рай08.04и</v>
          </cell>
          <cell r="I4058">
            <v>0</v>
          </cell>
        </row>
        <row r="4059">
          <cell r="F4059" t="str">
            <v>18210102021011000110рай08.04и</v>
          </cell>
          <cell r="I4059">
            <v>0</v>
          </cell>
        </row>
        <row r="4060">
          <cell r="F4060" t="str">
            <v>18210502000021000110рай08.04и</v>
          </cell>
          <cell r="I4060">
            <v>0</v>
          </cell>
        </row>
        <row r="4061">
          <cell r="F4061" t="str">
            <v>18210502000022000110рай08.04и</v>
          </cell>
          <cell r="I4061">
            <v>0</v>
          </cell>
        </row>
        <row r="4062">
          <cell r="F4062" t="str">
            <v>18210502000023000110рай08.04и</v>
          </cell>
          <cell r="I4062">
            <v>0</v>
          </cell>
        </row>
        <row r="4063">
          <cell r="F4063" t="str">
            <v>18210803010011000110рай08.04и</v>
          </cell>
          <cell r="I4063">
            <v>0</v>
          </cell>
        </row>
        <row r="4064">
          <cell r="F4064" t="str">
            <v>18810807140011000110рай08.04и</v>
          </cell>
          <cell r="I4064">
            <v>0</v>
          </cell>
        </row>
        <row r="4065">
          <cell r="F4065" t="str">
            <v>18811630000010000140рай08.04и</v>
          </cell>
          <cell r="I4065">
            <v>0</v>
          </cell>
        </row>
        <row r="4066">
          <cell r="F4066" t="str">
            <v>18811690050050000140рай08.04и</v>
          </cell>
          <cell r="I4066">
            <v>0</v>
          </cell>
        </row>
        <row r="4067">
          <cell r="F4067" t="str">
            <v>19211690050050000140рай08.04и</v>
          </cell>
          <cell r="I4067">
            <v>0</v>
          </cell>
        </row>
        <row r="4068">
          <cell r="F4068" t="str">
            <v>32111625060010000140рай08.04и</v>
          </cell>
          <cell r="I4068">
            <v>0</v>
          </cell>
        </row>
        <row r="4069">
          <cell r="F4069" t="str">
            <v>49811201000010000120рай08.04и</v>
          </cell>
          <cell r="I4069">
            <v>0</v>
          </cell>
        </row>
        <row r="4070">
          <cell r="F4070" t="str">
            <v>85611105035050000120рай08.04и</v>
          </cell>
          <cell r="I4070">
            <v>0</v>
          </cell>
        </row>
        <row r="4071">
          <cell r="F4071" t="str">
            <v>85611705050050000180рай08.04и</v>
          </cell>
          <cell r="I4071">
            <v>0</v>
          </cell>
        </row>
        <row r="4072">
          <cell r="F4072" t="str">
            <v>88811303050050000130рай08.04и</v>
          </cell>
          <cell r="I4072">
            <v>0</v>
          </cell>
        </row>
        <row r="4073">
          <cell r="F4073" t="str">
            <v>89020203024051401151рай08.04и</v>
          </cell>
          <cell r="I4073">
            <v>0</v>
          </cell>
        </row>
        <row r="4074">
          <cell r="F4074" t="str">
            <v>89020203024054101151рай08.04и</v>
          </cell>
          <cell r="I4074">
            <v>0</v>
          </cell>
        </row>
        <row r="4075">
          <cell r="F4075" t="str">
            <v>90411406014100000430рай08.04и</v>
          </cell>
          <cell r="I4075">
            <v>0</v>
          </cell>
        </row>
        <row r="4076">
          <cell r="F4076" t="str">
            <v>18210102021011000110тае08.04и</v>
          </cell>
          <cell r="I4076">
            <v>0</v>
          </cell>
        </row>
        <row r="4077">
          <cell r="F4077" t="str">
            <v>18210601030101000110тае08.04и</v>
          </cell>
          <cell r="I4077">
            <v>0</v>
          </cell>
        </row>
        <row r="4078">
          <cell r="F4078" t="str">
            <v>18210601030102000110тае08.04и</v>
          </cell>
          <cell r="I4078">
            <v>0</v>
          </cell>
        </row>
        <row r="4079">
          <cell r="F4079" t="str">
            <v>91411105035100000120тае08.04и</v>
          </cell>
          <cell r="I4079">
            <v>0</v>
          </cell>
        </row>
        <row r="4080">
          <cell r="F4080" t="str">
            <v>18210102021011000110так08.04и</v>
          </cell>
          <cell r="I4080">
            <v>0</v>
          </cell>
        </row>
        <row r="4081">
          <cell r="F4081" t="str">
            <v>18210102021011000110хре08.04и</v>
          </cell>
          <cell r="I4081">
            <v>0</v>
          </cell>
        </row>
        <row r="4082">
          <cell r="F4082" t="str">
            <v>18210102021011000110чун08.04и</v>
          </cell>
          <cell r="I4082">
            <v>0</v>
          </cell>
        </row>
        <row r="4083">
          <cell r="F4083" t="str">
            <v>91711105035100000120чун08.04и</v>
          </cell>
          <cell r="I4083">
            <v>0</v>
          </cell>
        </row>
        <row r="4084">
          <cell r="F4084" t="str">
            <v>18210102021011000110шив08.04и</v>
          </cell>
          <cell r="I4084">
            <v>0</v>
          </cell>
        </row>
        <row r="4085">
          <cell r="F4085" t="str">
            <v>18210102021011000110анг09.04и</v>
          </cell>
          <cell r="I4085">
            <v>0</v>
          </cell>
        </row>
        <row r="4086">
          <cell r="F4086" t="str">
            <v>18210102021011000110арт09.04и</v>
          </cell>
          <cell r="I4086">
            <v>0</v>
          </cell>
        </row>
        <row r="4087">
          <cell r="F4087" t="str">
            <v>90210804020011000110арт09.04и</v>
          </cell>
          <cell r="I4087">
            <v>0</v>
          </cell>
        </row>
        <row r="4088">
          <cell r="F4088" t="str">
            <v>18210102021011000110бел09.04и</v>
          </cell>
          <cell r="I4088">
            <v>0</v>
          </cell>
        </row>
        <row r="4089">
          <cell r="F4089" t="str">
            <v>18210102021011000110бог09.04и</v>
          </cell>
          <cell r="I4089">
            <v>0</v>
          </cell>
        </row>
        <row r="4090">
          <cell r="F4090" t="str">
            <v>18210601030101000110бог09.04и</v>
          </cell>
          <cell r="I4090">
            <v>0</v>
          </cell>
        </row>
        <row r="4091">
          <cell r="F4091" t="str">
            <v>18210601030102000110бог09.04и</v>
          </cell>
          <cell r="I4091">
            <v>0</v>
          </cell>
        </row>
        <row r="4092">
          <cell r="F4092" t="str">
            <v>18210606013101000110бог09.04и</v>
          </cell>
          <cell r="I4092">
            <v>0</v>
          </cell>
        </row>
        <row r="4093">
          <cell r="F4093" t="str">
            <v>18210606023101000110бог09.04и</v>
          </cell>
          <cell r="I4093">
            <v>0</v>
          </cell>
        </row>
        <row r="4094">
          <cell r="F4094" t="str">
            <v>90411105035101000120бог09.04и</v>
          </cell>
          <cell r="I4094">
            <v>0</v>
          </cell>
        </row>
        <row r="4095">
          <cell r="F4095" t="str">
            <v>18210102021011000110гов09.04и</v>
          </cell>
          <cell r="I4095">
            <v>0</v>
          </cell>
        </row>
        <row r="4096">
          <cell r="F4096" t="str">
            <v>18210102021011000110кра09.04и</v>
          </cell>
          <cell r="I4096">
            <v>0</v>
          </cell>
        </row>
        <row r="4097">
          <cell r="F4097" t="str">
            <v>90610804020011000110кра09.04и</v>
          </cell>
          <cell r="I4097">
            <v>0</v>
          </cell>
        </row>
        <row r="4098">
          <cell r="F4098" t="str">
            <v>18210102021011000110ман09.04и</v>
          </cell>
          <cell r="I4098">
            <v>0</v>
          </cell>
        </row>
        <row r="4099">
          <cell r="F4099" t="str">
            <v>90711105035100000120ман09.04и</v>
          </cell>
          <cell r="I4099">
            <v>0</v>
          </cell>
        </row>
        <row r="4100">
          <cell r="F4100" t="str">
            <v>18210102021011000110нев09.04и</v>
          </cell>
          <cell r="I4100">
            <v>0</v>
          </cell>
        </row>
        <row r="4101">
          <cell r="F4101" t="str">
            <v>18210102021011000110ниж09.04и</v>
          </cell>
          <cell r="I4101">
            <v>0</v>
          </cell>
        </row>
        <row r="4102">
          <cell r="F4102" t="str">
            <v>90911105010100000120ниж09.04и</v>
          </cell>
          <cell r="I4102">
            <v>0</v>
          </cell>
        </row>
        <row r="4103">
          <cell r="F4103" t="str">
            <v>18210102021011000110нов09.04и</v>
          </cell>
          <cell r="I4103">
            <v>0</v>
          </cell>
        </row>
        <row r="4104">
          <cell r="F4104" t="str">
            <v>18210102021011000110окт09.04и</v>
          </cell>
          <cell r="I4104">
            <v>0</v>
          </cell>
        </row>
        <row r="4105">
          <cell r="F4105" t="str">
            <v>91310804020011000110окт09.04и</v>
          </cell>
          <cell r="I4105">
            <v>0</v>
          </cell>
        </row>
        <row r="4106">
          <cell r="F4106" t="str">
            <v>91311105035100000120окт09.04и</v>
          </cell>
          <cell r="I4106">
            <v>0</v>
          </cell>
        </row>
        <row r="4107">
          <cell r="F4107" t="str">
            <v>18210102021011000110оси09.04и</v>
          </cell>
          <cell r="I4107">
            <v>0</v>
          </cell>
        </row>
        <row r="4108">
          <cell r="F4108" t="str">
            <v>18210102021011000110пин09.04и</v>
          </cell>
          <cell r="I4108">
            <v>0</v>
          </cell>
        </row>
        <row r="4109">
          <cell r="F4109" t="str">
            <v>18210102021011000110тае09.04и</v>
          </cell>
          <cell r="I4109">
            <v>0</v>
          </cell>
        </row>
        <row r="4110">
          <cell r="F4110" t="str">
            <v>18210601030102000110тае09.04и</v>
          </cell>
          <cell r="I4110">
            <v>0</v>
          </cell>
        </row>
        <row r="4111">
          <cell r="F4111" t="str">
            <v>18210606013101000110тае09.04и</v>
          </cell>
          <cell r="I4111">
            <v>0</v>
          </cell>
        </row>
        <row r="4112">
          <cell r="F4112" t="str">
            <v>18210606023102000110тае09.04и</v>
          </cell>
          <cell r="I4112">
            <v>0</v>
          </cell>
        </row>
        <row r="4113">
          <cell r="F4113" t="str">
            <v>91410804020014000110тае09.04и</v>
          </cell>
          <cell r="I4113">
            <v>0</v>
          </cell>
        </row>
        <row r="4114">
          <cell r="F4114" t="str">
            <v>91411105010100000120тае09.04и</v>
          </cell>
          <cell r="I4114">
            <v>0</v>
          </cell>
        </row>
        <row r="4115">
          <cell r="F4115" t="str">
            <v>91411105035100000120тае09.04и</v>
          </cell>
          <cell r="I4115">
            <v>0</v>
          </cell>
        </row>
        <row r="4116">
          <cell r="F4116" t="str">
            <v>18210102021011000110так09.04и</v>
          </cell>
          <cell r="I4116">
            <v>0</v>
          </cell>
        </row>
        <row r="4117">
          <cell r="F4117" t="str">
            <v>18210102021011000110хре09.04и</v>
          </cell>
          <cell r="I4117">
            <v>0</v>
          </cell>
        </row>
        <row r="4118">
          <cell r="F4118" t="str">
            <v>91610804020014000110хре09.04и</v>
          </cell>
          <cell r="I4118">
            <v>0</v>
          </cell>
        </row>
        <row r="4119">
          <cell r="F4119" t="str">
            <v>18210102021011000110чун09.04и</v>
          </cell>
          <cell r="I4119">
            <v>0</v>
          </cell>
        </row>
        <row r="4120">
          <cell r="F4120" t="str">
            <v>91711105010100000120чун09.04и</v>
          </cell>
          <cell r="I4120">
            <v>0</v>
          </cell>
        </row>
        <row r="4121">
          <cell r="F4121" t="str">
            <v>91711105035100000120чун09.04и</v>
          </cell>
          <cell r="I4121">
            <v>0</v>
          </cell>
        </row>
        <row r="4122">
          <cell r="F4122" t="str">
            <v>91711701050100000180чун09.04и</v>
          </cell>
          <cell r="I4122">
            <v>0</v>
          </cell>
        </row>
        <row r="4123">
          <cell r="F4123" t="str">
            <v>18210102021011000110шив09.04и</v>
          </cell>
          <cell r="I4123">
            <v>0</v>
          </cell>
        </row>
        <row r="4124">
          <cell r="F4124" t="str">
            <v>91810804020011000110шив09.04и</v>
          </cell>
          <cell r="I4124">
            <v>0</v>
          </cell>
        </row>
        <row r="4125">
          <cell r="F4125" t="str">
            <v>91811406014100000430шив09.04и</v>
          </cell>
          <cell r="I4125">
            <v>0</v>
          </cell>
        </row>
        <row r="4126">
          <cell r="F4126" t="str">
            <v>06910807140011000110рай09.04и</v>
          </cell>
          <cell r="I4126">
            <v>0</v>
          </cell>
        </row>
        <row r="4127">
          <cell r="F4127" t="str">
            <v>18210101012021000110рай09.04и</v>
          </cell>
          <cell r="I4127">
            <v>0</v>
          </cell>
        </row>
        <row r="4128">
          <cell r="F4128" t="str">
            <v>18210102021011000110рай09.04и</v>
          </cell>
          <cell r="I4128">
            <v>0</v>
          </cell>
        </row>
        <row r="4129">
          <cell r="F4129" t="str">
            <v>18210502000021000110рай09.04и</v>
          </cell>
          <cell r="I4129">
            <v>0</v>
          </cell>
        </row>
        <row r="4130">
          <cell r="F4130" t="str">
            <v>18210502000022000110рай09.04и</v>
          </cell>
          <cell r="I4130">
            <v>0</v>
          </cell>
        </row>
        <row r="4131">
          <cell r="F4131" t="str">
            <v>18210803010011000110рай09.04и</v>
          </cell>
          <cell r="I4131">
            <v>0</v>
          </cell>
        </row>
        <row r="4132">
          <cell r="F4132" t="str">
            <v>18810807140011000110рай09.04и</v>
          </cell>
          <cell r="I4132">
            <v>0</v>
          </cell>
        </row>
        <row r="4133">
          <cell r="F4133" t="str">
            <v>18811630000010000140рай09.04и</v>
          </cell>
          <cell r="I4133">
            <v>0</v>
          </cell>
        </row>
        <row r="4134">
          <cell r="F4134" t="str">
            <v>18811690050050000140рай09.04и</v>
          </cell>
          <cell r="I4134">
            <v>0</v>
          </cell>
        </row>
        <row r="4135">
          <cell r="F4135" t="str">
            <v>19211690050050000140рай09.04и</v>
          </cell>
          <cell r="I4135">
            <v>0</v>
          </cell>
        </row>
        <row r="4136">
          <cell r="F4136" t="str">
            <v>49811201000010000120рай09.04и</v>
          </cell>
          <cell r="I4136">
            <v>0</v>
          </cell>
        </row>
        <row r="4137">
          <cell r="F4137" t="str">
            <v>84811303050059901130рай09.04и</v>
          </cell>
          <cell r="I4137">
            <v>0</v>
          </cell>
        </row>
        <row r="4138">
          <cell r="F4138" t="str">
            <v>84811705050059933180рай09.04и</v>
          </cell>
          <cell r="I4138">
            <v>0</v>
          </cell>
        </row>
        <row r="4139">
          <cell r="F4139" t="str">
            <v>84811705050059934180рай09.04и</v>
          </cell>
          <cell r="I4139">
            <v>0</v>
          </cell>
        </row>
        <row r="4140">
          <cell r="F4140" t="str">
            <v>85411303050059901130рай09.04и</v>
          </cell>
          <cell r="I4140">
            <v>0</v>
          </cell>
        </row>
        <row r="4141">
          <cell r="F4141" t="str">
            <v>86311105035051000120рай09.04и</v>
          </cell>
          <cell r="I4141">
            <v>0</v>
          </cell>
        </row>
        <row r="4142">
          <cell r="F4142" t="str">
            <v>86311701050050000180рай09.04и</v>
          </cell>
          <cell r="I4142">
            <v>0</v>
          </cell>
        </row>
        <row r="4143">
          <cell r="F4143" t="str">
            <v>89020203024050903151рай09.04и</v>
          </cell>
          <cell r="I4143">
            <v>0</v>
          </cell>
        </row>
        <row r="4144">
          <cell r="F4144" t="str">
            <v>89020203024050905151рай09.04и</v>
          </cell>
          <cell r="I4144">
            <v>0</v>
          </cell>
        </row>
        <row r="4145">
          <cell r="F4145" t="str">
            <v>89020203024050907151рай09.04и</v>
          </cell>
          <cell r="I4145">
            <v>0</v>
          </cell>
        </row>
        <row r="4146">
          <cell r="F4146" t="str">
            <v>89020203024051402151рай09.04и</v>
          </cell>
          <cell r="I4146">
            <v>0</v>
          </cell>
        </row>
        <row r="4147">
          <cell r="F4147" t="str">
            <v>90911105010100000120рай09.04и</v>
          </cell>
          <cell r="I4147">
            <v>0</v>
          </cell>
        </row>
        <row r="4148">
          <cell r="F4148" t="str">
            <v>91411105010100000120рай09.04и</v>
          </cell>
          <cell r="I4148">
            <v>0</v>
          </cell>
        </row>
        <row r="4149">
          <cell r="F4149" t="str">
            <v>91711105010100000120рай09.04и</v>
          </cell>
          <cell r="I4149">
            <v>0</v>
          </cell>
        </row>
        <row r="4150">
          <cell r="F4150" t="str">
            <v>91811406014100000430рай09.04и</v>
          </cell>
          <cell r="I4150">
            <v>0</v>
          </cell>
        </row>
        <row r="4151">
          <cell r="F4151" t="str">
            <v>18210102021011000110анг12.04и</v>
          </cell>
          <cell r="I4151">
            <v>0</v>
          </cell>
        </row>
        <row r="4152">
          <cell r="F4152" t="str">
            <v>18210102021011000110бел12.04и</v>
          </cell>
          <cell r="I4152">
            <v>0</v>
          </cell>
        </row>
        <row r="4153">
          <cell r="F4153" t="str">
            <v>18210102010011000110бог12.04и</v>
          </cell>
          <cell r="I4153">
            <v>0</v>
          </cell>
        </row>
        <row r="4154">
          <cell r="F4154" t="str">
            <v>18210102021011000110бог12.04и</v>
          </cell>
          <cell r="I4154">
            <v>0</v>
          </cell>
        </row>
        <row r="4155">
          <cell r="F4155" t="str">
            <v>18210102021012000110бог12.04и</v>
          </cell>
          <cell r="I4155">
            <v>0</v>
          </cell>
        </row>
        <row r="4156">
          <cell r="F4156" t="str">
            <v>18210102021014000110бог12.04и</v>
          </cell>
          <cell r="I4156">
            <v>0</v>
          </cell>
        </row>
        <row r="4157">
          <cell r="F4157" t="str">
            <v>18210606023101000110бог12.04и</v>
          </cell>
          <cell r="I4157">
            <v>0</v>
          </cell>
        </row>
        <row r="4158">
          <cell r="F4158" t="str">
            <v>18210606023102000110бог12.04и</v>
          </cell>
          <cell r="I4158">
            <v>0</v>
          </cell>
        </row>
        <row r="4159">
          <cell r="F4159" t="str">
            <v>90411105035101000120бог12.04и</v>
          </cell>
          <cell r="I4159">
            <v>0</v>
          </cell>
        </row>
        <row r="4160">
          <cell r="F4160" t="str">
            <v>90411705050100000180бог12.04и</v>
          </cell>
          <cell r="I4160">
            <v>0</v>
          </cell>
        </row>
        <row r="4161">
          <cell r="F4161" t="str">
            <v>18210102021011000110гов12.04и</v>
          </cell>
          <cell r="I4161">
            <v>0</v>
          </cell>
        </row>
        <row r="4162">
          <cell r="F4162" t="str">
            <v>90510804020011000110гов12.04и</v>
          </cell>
          <cell r="I4162">
            <v>0</v>
          </cell>
        </row>
        <row r="4163">
          <cell r="F4163" t="str">
            <v>18210102021011000110кра12.04и</v>
          </cell>
          <cell r="I4163">
            <v>0</v>
          </cell>
        </row>
        <row r="4164">
          <cell r="F4164" t="str">
            <v>90610804020011000110кра12.04и</v>
          </cell>
          <cell r="I4164">
            <v>0</v>
          </cell>
        </row>
        <row r="4165">
          <cell r="F4165" t="str">
            <v>90611105010100000120кра12.04и</v>
          </cell>
          <cell r="I4165">
            <v>0</v>
          </cell>
        </row>
        <row r="4166">
          <cell r="F4166" t="str">
            <v>18210102021011000110ман12.04и</v>
          </cell>
          <cell r="I4166">
            <v>0</v>
          </cell>
        </row>
        <row r="4167">
          <cell r="F4167" t="str">
            <v>18210601030101000110ман12.04и</v>
          </cell>
          <cell r="I4167">
            <v>0</v>
          </cell>
        </row>
        <row r="4168">
          <cell r="F4168" t="str">
            <v>18210601030102000110ман12.04и</v>
          </cell>
          <cell r="I4168">
            <v>0</v>
          </cell>
        </row>
        <row r="4169">
          <cell r="F4169" t="str">
            <v>18210102021011000110нев12.04и</v>
          </cell>
          <cell r="I4169">
            <v>0</v>
          </cell>
        </row>
        <row r="4170">
          <cell r="F4170" t="str">
            <v>90811105010100000120нев12.04и</v>
          </cell>
          <cell r="I4170">
            <v>0</v>
          </cell>
        </row>
        <row r="4171">
          <cell r="F4171" t="str">
            <v>18210102021011000110ниж12.04и</v>
          </cell>
          <cell r="I4171">
            <v>0</v>
          </cell>
        </row>
        <row r="4172">
          <cell r="F4172" t="str">
            <v>18210102021011000110нов12.04и</v>
          </cell>
          <cell r="I4172">
            <v>0</v>
          </cell>
        </row>
        <row r="4173">
          <cell r="F4173" t="str">
            <v>18210102021011000110окт12.04и</v>
          </cell>
          <cell r="I4173">
            <v>0</v>
          </cell>
        </row>
        <row r="4174">
          <cell r="F4174" t="str">
            <v>91310804020011000110окт12.04и</v>
          </cell>
          <cell r="I4174">
            <v>0</v>
          </cell>
        </row>
        <row r="4175">
          <cell r="F4175" t="str">
            <v>91311105035100000120окт12.04и</v>
          </cell>
          <cell r="I4175">
            <v>0</v>
          </cell>
        </row>
        <row r="4176">
          <cell r="F4176" t="str">
            <v>18210102021011000110оси12.04и</v>
          </cell>
          <cell r="I4176">
            <v>0</v>
          </cell>
        </row>
        <row r="4177">
          <cell r="F4177" t="str">
            <v>18210606023101000110оси12.04и</v>
          </cell>
          <cell r="I4177">
            <v>0</v>
          </cell>
        </row>
        <row r="4178">
          <cell r="F4178" t="str">
            <v>91110804020011000110оси12.04и</v>
          </cell>
          <cell r="I4178">
            <v>0</v>
          </cell>
        </row>
        <row r="4179">
          <cell r="F4179" t="str">
            <v>91111105035100000120оси12.04и</v>
          </cell>
          <cell r="I4179">
            <v>0</v>
          </cell>
        </row>
        <row r="4180">
          <cell r="F4180" t="str">
            <v>18210102021011000110пин12.04и</v>
          </cell>
          <cell r="I4180">
            <v>0</v>
          </cell>
        </row>
        <row r="4181">
          <cell r="F4181" t="str">
            <v>91211105035100000120пин12.04и</v>
          </cell>
          <cell r="I4181">
            <v>0</v>
          </cell>
        </row>
        <row r="4182">
          <cell r="F4182" t="str">
            <v>91211303050109901130пин12.04и</v>
          </cell>
          <cell r="I4182">
            <v>0</v>
          </cell>
        </row>
        <row r="4183">
          <cell r="F4183" t="str">
            <v>06910807140011000110рай12.04и</v>
          </cell>
          <cell r="I4183">
            <v>0</v>
          </cell>
        </row>
        <row r="4184">
          <cell r="F4184" t="str">
            <v>06911690050050000140рай12.04и</v>
          </cell>
          <cell r="I4184">
            <v>0</v>
          </cell>
        </row>
        <row r="4185">
          <cell r="F4185" t="str">
            <v>07611625030010000140рай12.04и</v>
          </cell>
          <cell r="I4185">
            <v>0</v>
          </cell>
        </row>
        <row r="4186">
          <cell r="F4186" t="str">
            <v>18210101012022000110рай12.04и</v>
          </cell>
          <cell r="I4186">
            <v>0</v>
          </cell>
        </row>
        <row r="4187">
          <cell r="F4187" t="str">
            <v>18210102010011000110рай12.04и</v>
          </cell>
          <cell r="I4187">
            <v>0</v>
          </cell>
        </row>
        <row r="4188">
          <cell r="F4188" t="str">
            <v>18210102021011000110рай12.04и</v>
          </cell>
          <cell r="I4188">
            <v>0</v>
          </cell>
        </row>
        <row r="4189">
          <cell r="F4189" t="str">
            <v>18210102021012000110рай12.04и</v>
          </cell>
          <cell r="I4189">
            <v>0</v>
          </cell>
        </row>
        <row r="4190">
          <cell r="F4190" t="str">
            <v>18210102021013000110рай12.04и</v>
          </cell>
          <cell r="I4190">
            <v>0</v>
          </cell>
        </row>
        <row r="4191">
          <cell r="F4191" t="str">
            <v>18210102021014000110рай12.04и</v>
          </cell>
          <cell r="I4191">
            <v>0</v>
          </cell>
        </row>
        <row r="4192">
          <cell r="F4192" t="str">
            <v>18210502000021000110рай12.04и</v>
          </cell>
          <cell r="I4192">
            <v>0</v>
          </cell>
        </row>
        <row r="4193">
          <cell r="F4193" t="str">
            <v>18210502000022000110рай12.04и</v>
          </cell>
          <cell r="I4193">
            <v>0</v>
          </cell>
        </row>
        <row r="4194">
          <cell r="F4194" t="str">
            <v>18210803010011000110рай12.04и</v>
          </cell>
          <cell r="I4194">
            <v>0</v>
          </cell>
        </row>
        <row r="4195">
          <cell r="F4195" t="str">
            <v>18210803010014000110рай12.04и</v>
          </cell>
          <cell r="I4195">
            <v>0</v>
          </cell>
        </row>
        <row r="4196">
          <cell r="F4196" t="str">
            <v>18211603010010000140рай12.04и</v>
          </cell>
          <cell r="I4196">
            <v>0</v>
          </cell>
        </row>
        <row r="4197">
          <cell r="F4197" t="str">
            <v>18211603030010000140рай12.04и</v>
          </cell>
          <cell r="I4197">
            <v>0</v>
          </cell>
        </row>
        <row r="4198">
          <cell r="F4198" t="str">
            <v>18810807140011000110рай12.04и</v>
          </cell>
          <cell r="I4198">
            <v>0</v>
          </cell>
        </row>
        <row r="4199">
          <cell r="F4199" t="str">
            <v>18811630000010000140рай12.04и</v>
          </cell>
          <cell r="I4199">
            <v>0</v>
          </cell>
        </row>
        <row r="4200">
          <cell r="F4200" t="str">
            <v>18811690050050000140рай12.04и</v>
          </cell>
          <cell r="I4200">
            <v>0</v>
          </cell>
        </row>
        <row r="4201">
          <cell r="F4201" t="str">
            <v>19211690050050000140рай12.04и</v>
          </cell>
          <cell r="I4201">
            <v>0</v>
          </cell>
        </row>
        <row r="4202">
          <cell r="F4202" t="str">
            <v>49811201000010000120рай12.04и</v>
          </cell>
          <cell r="I4202">
            <v>0</v>
          </cell>
        </row>
        <row r="4203">
          <cell r="F4203" t="str">
            <v>84811303050059901130рай12.04и</v>
          </cell>
          <cell r="I4203">
            <v>0</v>
          </cell>
        </row>
        <row r="4204">
          <cell r="F4204" t="str">
            <v>85411303050059901130рай12.04и</v>
          </cell>
          <cell r="I4204">
            <v>0</v>
          </cell>
        </row>
        <row r="4205">
          <cell r="F4205" t="str">
            <v>88811303050050000130рай12.04и</v>
          </cell>
          <cell r="I4205">
            <v>0</v>
          </cell>
        </row>
        <row r="4206">
          <cell r="F4206" t="str">
            <v>90611105010100000120рай12.04и</v>
          </cell>
          <cell r="I4206">
            <v>0</v>
          </cell>
        </row>
        <row r="4207">
          <cell r="F4207" t="str">
            <v>90811105010100000120рай12.04и</v>
          </cell>
          <cell r="I4207">
            <v>0</v>
          </cell>
        </row>
        <row r="4208">
          <cell r="F4208" t="str">
            <v>91711105010100000120рай12.04и</v>
          </cell>
          <cell r="I4208">
            <v>0</v>
          </cell>
        </row>
        <row r="4209">
          <cell r="F4209" t="str">
            <v>84811701050050000180рай12.04и</v>
          </cell>
          <cell r="I4209">
            <v>0</v>
          </cell>
        </row>
        <row r="4210">
          <cell r="F4210" t="str">
            <v>18210102021011000110тае12.04и</v>
          </cell>
          <cell r="I4210">
            <v>0</v>
          </cell>
        </row>
        <row r="4211">
          <cell r="F4211" t="str">
            <v>18210102021013000110тае12.04и</v>
          </cell>
          <cell r="I4211">
            <v>0</v>
          </cell>
        </row>
        <row r="4212">
          <cell r="F4212" t="str">
            <v>18210606023102000110тае12.04и</v>
          </cell>
          <cell r="I4212">
            <v>0</v>
          </cell>
        </row>
        <row r="4213">
          <cell r="F4213" t="str">
            <v>91410804020014000110тае12.04и</v>
          </cell>
          <cell r="I4213">
            <v>0</v>
          </cell>
        </row>
        <row r="4214">
          <cell r="F4214" t="str">
            <v>91411105035100000120тае12.04и</v>
          </cell>
          <cell r="I4214">
            <v>0</v>
          </cell>
        </row>
        <row r="4215">
          <cell r="F4215" t="str">
            <v>18210102021011000110так12.04и</v>
          </cell>
          <cell r="I4215">
            <v>0</v>
          </cell>
        </row>
        <row r="4216">
          <cell r="F4216" t="str">
            <v>18210102021011000110хре12.04и</v>
          </cell>
          <cell r="I4216">
            <v>0</v>
          </cell>
        </row>
        <row r="4217">
          <cell r="F4217" t="str">
            <v>91611303050109901130хре12.04и</v>
          </cell>
          <cell r="I4217">
            <v>0</v>
          </cell>
        </row>
        <row r="4218">
          <cell r="F4218" t="str">
            <v>91611303050109909130хре12.04и</v>
          </cell>
          <cell r="I4218">
            <v>0</v>
          </cell>
        </row>
        <row r="4219">
          <cell r="F4219" t="str">
            <v>18210102021011000110чун12.04и</v>
          </cell>
          <cell r="I4219">
            <v>0</v>
          </cell>
        </row>
        <row r="4220">
          <cell r="F4220" t="str">
            <v>18210606023102000110чун12.04и</v>
          </cell>
          <cell r="I4220">
            <v>0</v>
          </cell>
        </row>
        <row r="4221">
          <cell r="F4221" t="str">
            <v>91711105010100000120чун12.04и</v>
          </cell>
          <cell r="I4221">
            <v>0</v>
          </cell>
        </row>
        <row r="4222">
          <cell r="F4222" t="str">
            <v>91711701050100000180чун12.04и</v>
          </cell>
          <cell r="I4222">
            <v>0</v>
          </cell>
        </row>
        <row r="4223">
          <cell r="F4223" t="str">
            <v>18210102021011000110шив12.04и</v>
          </cell>
          <cell r="I4223">
            <v>0</v>
          </cell>
        </row>
      </sheetData>
      <sheetData sheetId="1">
        <row r="1">
          <cell r="B1" t="str">
            <v>Сумма</v>
          </cell>
          <cell r="F1" t="e">
            <v>#VALUE!</v>
          </cell>
        </row>
        <row r="2">
          <cell r="B2">
            <v>-27288475</v>
          </cell>
          <cell r="F2" t="str">
            <v>00011701050050000180рай14.01м</v>
          </cell>
        </row>
        <row r="3">
          <cell r="B3">
            <v>-2506454</v>
          </cell>
          <cell r="F3" t="str">
            <v>00011701050050000180рай15.01м</v>
          </cell>
        </row>
        <row r="4">
          <cell r="B4">
            <v>-2364002.2999999998</v>
          </cell>
          <cell r="F4" t="str">
            <v>00011701050050000180рай16.01м</v>
          </cell>
        </row>
        <row r="5">
          <cell r="B5">
            <v>-10000000</v>
          </cell>
          <cell r="F5" t="str">
            <v>00011701050050000180рай19.01м</v>
          </cell>
        </row>
        <row r="6">
          <cell r="B6">
            <v>3500</v>
          </cell>
          <cell r="F6" t="str">
            <v>89020203024050202151рай14.01к</v>
          </cell>
        </row>
        <row r="7">
          <cell r="B7">
            <v>45533</v>
          </cell>
          <cell r="F7" t="str">
            <v>89020203024050503151рай14.01к</v>
          </cell>
        </row>
        <row r="8">
          <cell r="B8">
            <v>197400</v>
          </cell>
          <cell r="F8" t="str">
            <v>89020203024050201151рай14.01к</v>
          </cell>
        </row>
        <row r="9">
          <cell r="B9">
            <v>1086367</v>
          </cell>
          <cell r="F9" t="str">
            <v>89020203024050502151рай14.01к</v>
          </cell>
        </row>
        <row r="10">
          <cell r="B10">
            <v>1258375</v>
          </cell>
          <cell r="F10" t="str">
            <v>89020203024054301151рай14.01к</v>
          </cell>
        </row>
        <row r="11">
          <cell r="B11">
            <v>1486200</v>
          </cell>
          <cell r="F11" t="str">
            <v>89020203024050501151рай14.01к</v>
          </cell>
        </row>
        <row r="12">
          <cell r="B12">
            <v>23176300</v>
          </cell>
          <cell r="F12" t="str">
            <v>89020201001050101151рай14.01к</v>
          </cell>
        </row>
        <row r="13">
          <cell r="B13">
            <v>34800</v>
          </cell>
          <cell r="F13" t="str">
            <v>89020203024054801151рай14.01к</v>
          </cell>
        </row>
        <row r="14">
          <cell r="B14">
            <v>1179050</v>
          </cell>
          <cell r="F14" t="str">
            <v>89020203009056501151рай15.01к</v>
          </cell>
        </row>
        <row r="15">
          <cell r="B15">
            <v>660230</v>
          </cell>
          <cell r="F15" t="str">
            <v>89020203024054401151рай15.01к</v>
          </cell>
        </row>
        <row r="16">
          <cell r="B16">
            <v>638758</v>
          </cell>
          <cell r="F16" t="str">
            <v>89020203024051201151рай15.01к</v>
          </cell>
        </row>
        <row r="17">
          <cell r="B17">
            <v>20866</v>
          </cell>
          <cell r="F17" t="str">
            <v>89020203009056502151рай15.01к</v>
          </cell>
        </row>
        <row r="18">
          <cell r="B18">
            <v>7550</v>
          </cell>
          <cell r="F18" t="str">
            <v>89020203024054901151рай15.01к</v>
          </cell>
        </row>
        <row r="19">
          <cell r="B19">
            <v>308</v>
          </cell>
          <cell r="F19" t="str">
            <v>89020203024051103151рай16.01к</v>
          </cell>
        </row>
        <row r="20">
          <cell r="B20">
            <v>766</v>
          </cell>
          <cell r="F20" t="str">
            <v>89020203024050903151рай16.01к</v>
          </cell>
        </row>
        <row r="21">
          <cell r="B21">
            <v>889.3</v>
          </cell>
          <cell r="F21" t="str">
            <v>89020203024050804151рай16.01к</v>
          </cell>
        </row>
        <row r="22">
          <cell r="B22">
            <v>1100</v>
          </cell>
          <cell r="F22" t="str">
            <v>89020203024050803151рай16.01к</v>
          </cell>
        </row>
        <row r="23">
          <cell r="B23">
            <v>9433</v>
          </cell>
          <cell r="F23" t="str">
            <v>89020203024050905151рай16.01к</v>
          </cell>
        </row>
        <row r="24">
          <cell r="B24">
            <v>13283</v>
          </cell>
          <cell r="F24" t="str">
            <v>89020203024050901151рай16.01к</v>
          </cell>
        </row>
        <row r="25">
          <cell r="B25">
            <v>14000</v>
          </cell>
          <cell r="F25" t="str">
            <v>89020203024051102151рай16.01к</v>
          </cell>
        </row>
        <row r="26">
          <cell r="B26">
            <v>17333</v>
          </cell>
          <cell r="F26" t="str">
            <v>89020203024051101151рай16.01к</v>
          </cell>
        </row>
        <row r="27">
          <cell r="B27">
            <v>20800</v>
          </cell>
          <cell r="F27" t="str">
            <v>89020203024050907151рай16.01к</v>
          </cell>
        </row>
        <row r="28">
          <cell r="B28">
            <v>36050</v>
          </cell>
          <cell r="F28" t="str">
            <v>89020203024051402151рай16.01к</v>
          </cell>
        </row>
        <row r="29">
          <cell r="B29">
            <v>49141</v>
          </cell>
          <cell r="F29" t="str">
            <v>89020203024050802151рай16.01к</v>
          </cell>
        </row>
        <row r="30">
          <cell r="B30">
            <v>55000</v>
          </cell>
          <cell r="F30" t="str">
            <v>89020203024054101151рай16.01к</v>
          </cell>
        </row>
        <row r="31">
          <cell r="B31">
            <v>108833</v>
          </cell>
          <cell r="F31" t="str">
            <v>89020203024051301151рай16.01к</v>
          </cell>
        </row>
        <row r="32">
          <cell r="B32">
            <v>2037066</v>
          </cell>
          <cell r="F32" t="str">
            <v>89020203024051401151рай16.01к</v>
          </cell>
        </row>
        <row r="33">
          <cell r="B33">
            <v>10000000</v>
          </cell>
          <cell r="F33" t="str">
            <v>89020203024053101151рай19.01к</v>
          </cell>
        </row>
        <row r="34">
          <cell r="B34">
            <v>-10000000</v>
          </cell>
          <cell r="F34" t="str">
            <v>89020203024053101151рай22.01к</v>
          </cell>
        </row>
        <row r="35">
          <cell r="B35">
            <v>-23176300</v>
          </cell>
          <cell r="F35" t="str">
            <v>89020201001050101151рай22.01к</v>
          </cell>
        </row>
        <row r="36">
          <cell r="B36">
            <v>10000000</v>
          </cell>
          <cell r="F36" t="str">
            <v>00011701050050000180рай22.01м</v>
          </cell>
        </row>
        <row r="37">
          <cell r="B37">
            <v>23176300</v>
          </cell>
          <cell r="F37" t="str">
            <v>00011701050050000180рай22.01м</v>
          </cell>
        </row>
        <row r="38">
          <cell r="B38">
            <v>-250</v>
          </cell>
          <cell r="F38" t="str">
            <v>89020203024050202151рай21.01к</v>
          </cell>
        </row>
        <row r="39">
          <cell r="B39">
            <v>250</v>
          </cell>
          <cell r="F39" t="str">
            <v>00011701050050000180рай21.01м</v>
          </cell>
        </row>
        <row r="40">
          <cell r="B40">
            <v>-3250</v>
          </cell>
          <cell r="F40" t="str">
            <v>89020203024050202151рай25.01к</v>
          </cell>
        </row>
        <row r="41">
          <cell r="B41">
            <v>-45533</v>
          </cell>
          <cell r="F41" t="str">
            <v>89020203024050503151рай25.01к</v>
          </cell>
        </row>
        <row r="42">
          <cell r="B42">
            <v>-197400</v>
          </cell>
          <cell r="F42" t="str">
            <v>89020203024050201151рай25.01к</v>
          </cell>
        </row>
        <row r="43">
          <cell r="B43">
            <v>-1086367</v>
          </cell>
          <cell r="F43" t="str">
            <v>89020203024050502151рай25.01к</v>
          </cell>
        </row>
        <row r="44">
          <cell r="B44">
            <v>-1258375</v>
          </cell>
          <cell r="F44" t="str">
            <v>89020203024054301151рай25.01к</v>
          </cell>
        </row>
        <row r="45">
          <cell r="B45">
            <v>-1486200</v>
          </cell>
          <cell r="F45" t="str">
            <v>89020203024050501151рай25.01к</v>
          </cell>
        </row>
        <row r="46">
          <cell r="B46">
            <v>-34800</v>
          </cell>
          <cell r="F46" t="str">
            <v>89020203024054801151рай25.01к</v>
          </cell>
        </row>
        <row r="47">
          <cell r="B47">
            <v>-660230</v>
          </cell>
          <cell r="F47" t="str">
            <v>89020203024054401151рай25.01к</v>
          </cell>
        </row>
        <row r="48">
          <cell r="B48">
            <v>-638758</v>
          </cell>
          <cell r="F48" t="str">
            <v>89020203024051201151рай25.01к</v>
          </cell>
        </row>
        <row r="49">
          <cell r="B49">
            <v>-7550</v>
          </cell>
          <cell r="F49" t="str">
            <v>89020203024054901151рай25.01к</v>
          </cell>
        </row>
        <row r="50">
          <cell r="B50">
            <v>-308</v>
          </cell>
          <cell r="F50" t="str">
            <v>89020203024051103151рай25.01к</v>
          </cell>
        </row>
        <row r="51">
          <cell r="B51">
            <v>-766</v>
          </cell>
          <cell r="F51" t="str">
            <v>89020203024050903151рай25.01к</v>
          </cell>
        </row>
        <row r="52">
          <cell r="B52">
            <v>-889.3</v>
          </cell>
          <cell r="F52" t="str">
            <v>89020203024050804151рай25.01к</v>
          </cell>
        </row>
        <row r="53">
          <cell r="B53">
            <v>-1100</v>
          </cell>
          <cell r="F53" t="str">
            <v>89020203024050803151рай25.01к</v>
          </cell>
        </row>
        <row r="54">
          <cell r="B54">
            <v>-9433</v>
          </cell>
          <cell r="F54" t="str">
            <v>89020203024050905151рай25.01к</v>
          </cell>
        </row>
        <row r="55">
          <cell r="B55">
            <v>-13283</v>
          </cell>
          <cell r="F55" t="str">
            <v>89020203024050901151рай25.01к</v>
          </cell>
        </row>
        <row r="56">
          <cell r="B56">
            <v>-14000</v>
          </cell>
          <cell r="F56" t="str">
            <v>89020203024051102151рай25.01к</v>
          </cell>
        </row>
        <row r="57">
          <cell r="B57">
            <v>-17333</v>
          </cell>
          <cell r="F57" t="str">
            <v>89020203024051101151рай25.01к</v>
          </cell>
        </row>
        <row r="58">
          <cell r="B58">
            <v>-20800</v>
          </cell>
          <cell r="F58" t="str">
            <v>89020203024050907151рай25.01к</v>
          </cell>
        </row>
        <row r="59">
          <cell r="B59">
            <v>-36050</v>
          </cell>
          <cell r="F59" t="str">
            <v>89020203024051402151рай25.01к</v>
          </cell>
        </row>
        <row r="60">
          <cell r="B60">
            <v>-49141</v>
          </cell>
          <cell r="F60" t="str">
            <v>89020203024050802151рай25.01к</v>
          </cell>
        </row>
        <row r="61">
          <cell r="B61">
            <v>-55000</v>
          </cell>
          <cell r="F61" t="str">
            <v>89020203024054101151рай25.01к</v>
          </cell>
        </row>
        <row r="62">
          <cell r="B62">
            <v>-108833</v>
          </cell>
          <cell r="F62" t="str">
            <v>89020203024051301151рай25.01к</v>
          </cell>
        </row>
        <row r="63">
          <cell r="B63">
            <v>-2037066</v>
          </cell>
          <cell r="F63" t="str">
            <v>89020203024051401151рай25.01к</v>
          </cell>
        </row>
        <row r="64">
          <cell r="B64">
            <v>7782465.2999999998</v>
          </cell>
          <cell r="F64" t="str">
            <v>00011701050050000180рай25.01м</v>
          </cell>
        </row>
        <row r="65">
          <cell r="B65">
            <v>10292491.67</v>
          </cell>
          <cell r="F65" t="str">
            <v>89020202999055801151рай29.01к</v>
          </cell>
        </row>
        <row r="66">
          <cell r="B66">
            <v>3000000</v>
          </cell>
          <cell r="F66" t="str">
            <v>89020202999055901151рай29.01к</v>
          </cell>
        </row>
        <row r="67">
          <cell r="B67">
            <v>-13292491.67</v>
          </cell>
          <cell r="F67" t="str">
            <v>00011701050050000180рай29.01м</v>
          </cell>
        </row>
        <row r="68">
          <cell r="B68">
            <v>-10292491.67</v>
          </cell>
          <cell r="F68" t="str">
            <v>89020202999055801151рай02.02к</v>
          </cell>
        </row>
        <row r="69">
          <cell r="B69">
            <v>-3000000</v>
          </cell>
          <cell r="F69" t="str">
            <v>89020202999055901151рай02.02к</v>
          </cell>
        </row>
        <row r="70">
          <cell r="B70">
            <v>13292491.67</v>
          </cell>
          <cell r="F70" t="str">
            <v>00011701050050000180рай02.02м</v>
          </cell>
        </row>
        <row r="71">
          <cell r="B71">
            <v>13828</v>
          </cell>
          <cell r="F71" t="str">
            <v>89020203009056502151рай05.02к</v>
          </cell>
        </row>
        <row r="72">
          <cell r="B72">
            <v>1490000</v>
          </cell>
          <cell r="F72" t="str">
            <v>89020203009056501151рай05.02к</v>
          </cell>
        </row>
        <row r="73">
          <cell r="B73">
            <v>-1503828</v>
          </cell>
          <cell r="F73" t="str">
            <v>00011701050050000180рай05.02м</v>
          </cell>
        </row>
        <row r="74">
          <cell r="B74">
            <v>-20866</v>
          </cell>
          <cell r="F74" t="str">
            <v>89020203009056502151рай11.02к</v>
          </cell>
        </row>
        <row r="75">
          <cell r="B75">
            <v>-1179050</v>
          </cell>
          <cell r="F75" t="str">
            <v>89020203009056501151рай11.02к</v>
          </cell>
        </row>
        <row r="76">
          <cell r="B76">
            <v>1199916</v>
          </cell>
          <cell r="F76" t="str">
            <v>00011701050050000180рай11.02м</v>
          </cell>
        </row>
        <row r="77">
          <cell r="B77">
            <v>-13828</v>
          </cell>
          <cell r="F77" t="str">
            <v>89020203009056502151рай12.02к</v>
          </cell>
        </row>
        <row r="78">
          <cell r="B78">
            <v>-1490000</v>
          </cell>
          <cell r="F78" t="str">
            <v>89020203009056501151рай12.02к</v>
          </cell>
        </row>
        <row r="79">
          <cell r="B79">
            <v>1503828</v>
          </cell>
          <cell r="F79" t="str">
            <v>00011701050050000180рай12.02м</v>
          </cell>
        </row>
      </sheetData>
      <sheetData sheetId="2"/>
      <sheetData sheetId="3"/>
      <sheetData sheetId="4">
        <row r="1">
          <cell r="V1" t="str">
            <v/>
          </cell>
          <cell r="W1">
            <v>6</v>
          </cell>
        </row>
        <row r="2">
          <cell r="V2" t="str">
            <v>Код</v>
          </cell>
          <cell r="W2">
            <v>0</v>
          </cell>
        </row>
        <row r="3">
          <cell r="V3" t="str">
            <v>Адм.ВидЭл.Под-  видКОСГУ</v>
          </cell>
          <cell r="W3">
            <v>0</v>
          </cell>
        </row>
        <row r="4">
          <cell r="V4" t="str">
            <v/>
          </cell>
          <cell r="W4">
            <v>6</v>
          </cell>
        </row>
        <row r="5">
          <cell r="V5" t="str">
            <v>рай</v>
          </cell>
          <cell r="W5">
            <v>313024577.89999998</v>
          </cell>
        </row>
        <row r="6">
          <cell r="V6" t="str">
            <v>18210101012020000110рай</v>
          </cell>
          <cell r="W6">
            <v>3375000</v>
          </cell>
        </row>
        <row r="7">
          <cell r="V7" t="str">
            <v>18210102010010000110рай</v>
          </cell>
          <cell r="W7">
            <v>38812</v>
          </cell>
        </row>
        <row r="8">
          <cell r="V8" t="str">
            <v>18210102021010000110рай</v>
          </cell>
          <cell r="W8">
            <v>33000000</v>
          </cell>
        </row>
        <row r="9">
          <cell r="V9" t="str">
            <v>18210102022010000110рай</v>
          </cell>
          <cell r="W9">
            <v>42500</v>
          </cell>
        </row>
        <row r="10">
          <cell r="V10" t="str">
            <v>18210102030010000110рай</v>
          </cell>
          <cell r="W10">
            <v>82500</v>
          </cell>
        </row>
        <row r="11">
          <cell r="V11" t="str">
            <v>18210102040010000110рай</v>
          </cell>
          <cell r="W11">
            <v>27000</v>
          </cell>
        </row>
        <row r="12">
          <cell r="V12" t="str">
            <v>18210502000020000110рай</v>
          </cell>
          <cell r="W12">
            <v>4100000</v>
          </cell>
        </row>
        <row r="13">
          <cell r="V13" t="str">
            <v>18210606023050000110рай</v>
          </cell>
          <cell r="W13">
            <v>0</v>
          </cell>
        </row>
        <row r="14">
          <cell r="V14" t="str">
            <v>18210803010010000110рай</v>
          </cell>
          <cell r="W14">
            <v>237200</v>
          </cell>
        </row>
        <row r="15">
          <cell r="V15" t="str">
            <v>00010807140010000110рай</v>
          </cell>
          <cell r="W15">
            <v>632000</v>
          </cell>
        </row>
        <row r="16">
          <cell r="V16" t="str">
            <v>18210907050050000110рай</v>
          </cell>
          <cell r="W16">
            <v>50000</v>
          </cell>
        </row>
        <row r="17">
          <cell r="V17" t="str">
            <v>89011103050050000120рай</v>
          </cell>
          <cell r="W17">
            <v>0</v>
          </cell>
        </row>
        <row r="18">
          <cell r="V18" t="str">
            <v>00011105010100000120рай</v>
          </cell>
          <cell r="W18">
            <v>1220000</v>
          </cell>
        </row>
        <row r="19">
          <cell r="V19" t="str">
            <v>86311105010050000120рай</v>
          </cell>
          <cell r="W19">
            <v>352000</v>
          </cell>
        </row>
        <row r="20">
          <cell r="V20" t="str">
            <v>86311105025050000120рай</v>
          </cell>
          <cell r="W20">
            <v>11250</v>
          </cell>
        </row>
        <row r="21">
          <cell r="V21" t="str">
            <v>86311105035050000120рай</v>
          </cell>
          <cell r="W21">
            <v>8670396</v>
          </cell>
        </row>
        <row r="22">
          <cell r="V22" t="str">
            <v>86311107015050000120рай</v>
          </cell>
          <cell r="W22">
            <v>0</v>
          </cell>
        </row>
        <row r="23">
          <cell r="V23" t="str">
            <v>49811201000010000120рай</v>
          </cell>
          <cell r="W23">
            <v>135000</v>
          </cell>
        </row>
        <row r="24">
          <cell r="V24" t="str">
            <v>84811303050059901130рай</v>
          </cell>
          <cell r="W24">
            <v>114900</v>
          </cell>
        </row>
        <row r="25">
          <cell r="V25" t="str">
            <v>85411303050059901130рай</v>
          </cell>
          <cell r="W25">
            <v>2700000</v>
          </cell>
        </row>
        <row r="26">
          <cell r="V26" t="str">
            <v>85611303050059901130рай</v>
          </cell>
          <cell r="W26">
            <v>99999</v>
          </cell>
        </row>
        <row r="27">
          <cell r="V27" t="str">
            <v>88811303050059901130рай</v>
          </cell>
          <cell r="W27">
            <v>93750</v>
          </cell>
        </row>
        <row r="28">
          <cell r="V28" t="str">
            <v>87511303050059902130рай</v>
          </cell>
          <cell r="W28">
            <v>2150000</v>
          </cell>
        </row>
        <row r="29">
          <cell r="V29" t="str">
            <v>86311402033050000410рай</v>
          </cell>
          <cell r="W29">
            <v>500000</v>
          </cell>
        </row>
        <row r="30">
          <cell r="V30" t="str">
            <v>86311406013050000430рай</v>
          </cell>
          <cell r="W30">
            <v>7500</v>
          </cell>
        </row>
        <row r="31">
          <cell r="V31" t="str">
            <v>00011406014100000430рай</v>
          </cell>
          <cell r="W31">
            <v>72000</v>
          </cell>
        </row>
        <row r="32">
          <cell r="V32" t="str">
            <v>18211603010010000140рай</v>
          </cell>
          <cell r="W32">
            <v>750</v>
          </cell>
        </row>
        <row r="33">
          <cell r="V33" t="str">
            <v>18211603030010000140рай</v>
          </cell>
          <cell r="W33">
            <v>2000</v>
          </cell>
        </row>
        <row r="34">
          <cell r="V34" t="str">
            <v>00011606000010000140рай</v>
          </cell>
          <cell r="W34">
            <v>1000</v>
          </cell>
        </row>
        <row r="35">
          <cell r="V35" t="str">
            <v>00011625030010000140рай</v>
          </cell>
          <cell r="W35">
            <v>40300</v>
          </cell>
        </row>
        <row r="36">
          <cell r="V36" t="str">
            <v>00011625050010000140рай</v>
          </cell>
          <cell r="W36">
            <v>2000</v>
          </cell>
        </row>
        <row r="37">
          <cell r="V37" t="str">
            <v>00011625060010000140рай</v>
          </cell>
          <cell r="W37">
            <v>13000</v>
          </cell>
        </row>
        <row r="38">
          <cell r="V38" t="str">
            <v>14111628000010000140рай</v>
          </cell>
          <cell r="W38">
            <v>60000</v>
          </cell>
        </row>
        <row r="39">
          <cell r="V39" t="str">
            <v>00011630000010000140рай</v>
          </cell>
          <cell r="W39">
            <v>637500</v>
          </cell>
        </row>
        <row r="40">
          <cell r="V40" t="str">
            <v>00011690050050000140рай</v>
          </cell>
          <cell r="W40">
            <v>145000</v>
          </cell>
        </row>
        <row r="41">
          <cell r="V41" t="str">
            <v>89011705050050000180рай</v>
          </cell>
          <cell r="W41">
            <v>19500</v>
          </cell>
        </row>
        <row r="42">
          <cell r="V42" t="str">
            <v>89020201001050101151рай</v>
          </cell>
          <cell r="W42">
            <v>97866600</v>
          </cell>
        </row>
        <row r="43">
          <cell r="V43" t="str">
            <v>89020202999053601151рай</v>
          </cell>
          <cell r="W43">
            <v>152898</v>
          </cell>
        </row>
        <row r="44">
          <cell r="V44" t="str">
            <v>89020202999055801151рай</v>
          </cell>
          <cell r="W44">
            <v>30877470</v>
          </cell>
        </row>
        <row r="45">
          <cell r="V45" t="str">
            <v>89020202999055901151рай</v>
          </cell>
          <cell r="W45">
            <v>3000000</v>
          </cell>
        </row>
        <row r="46">
          <cell r="V46" t="str">
            <v>89020202999057001151рай</v>
          </cell>
          <cell r="W46">
            <v>0</v>
          </cell>
        </row>
        <row r="47">
          <cell r="V47" t="str">
            <v>89020202999057101151рай</v>
          </cell>
          <cell r="W47">
            <v>0</v>
          </cell>
        </row>
        <row r="48">
          <cell r="V48" t="str">
            <v>89020203001050000151рай</v>
          </cell>
          <cell r="W48">
            <v>3920900</v>
          </cell>
        </row>
        <row r="49">
          <cell r="V49" t="str">
            <v>89020203004050000151рай</v>
          </cell>
          <cell r="W49">
            <v>51800</v>
          </cell>
        </row>
        <row r="50">
          <cell r="V50" t="str">
            <v>89020203999056501151рай</v>
          </cell>
          <cell r="W50">
            <v>3537150</v>
          </cell>
        </row>
        <row r="51">
          <cell r="V51" t="str">
            <v>89020203999056502151рай</v>
          </cell>
          <cell r="W51">
            <v>62600</v>
          </cell>
        </row>
        <row r="52">
          <cell r="V52" t="str">
            <v>89020203012050000151рай</v>
          </cell>
          <cell r="W52">
            <v>0</v>
          </cell>
        </row>
        <row r="53">
          <cell r="V53" t="str">
            <v>89020203015050000151рай</v>
          </cell>
          <cell r="W53">
            <v>816425</v>
          </cell>
        </row>
        <row r="54">
          <cell r="V54" t="str">
            <v>89020203021059000151рай</v>
          </cell>
          <cell r="W54">
            <v>386082</v>
          </cell>
        </row>
        <row r="55">
          <cell r="V55" t="str">
            <v>89020203022056001151рай</v>
          </cell>
          <cell r="W55">
            <v>12580000</v>
          </cell>
        </row>
        <row r="56">
          <cell r="V56" t="str">
            <v>89020203022056002151рай</v>
          </cell>
          <cell r="W56">
            <v>227175</v>
          </cell>
        </row>
        <row r="57">
          <cell r="V57" t="str">
            <v>89020203024050201151рай</v>
          </cell>
          <cell r="W57">
            <v>394800</v>
          </cell>
        </row>
        <row r="58">
          <cell r="V58" t="str">
            <v>89020203024050202151рай</v>
          </cell>
          <cell r="W58">
            <v>5250</v>
          </cell>
        </row>
        <row r="59">
          <cell r="V59" t="str">
            <v>89020203024050401151рай</v>
          </cell>
          <cell r="W59">
            <v>13067375</v>
          </cell>
        </row>
        <row r="60">
          <cell r="V60" t="str">
            <v>89020203024050402151рай</v>
          </cell>
          <cell r="W60">
            <v>231300</v>
          </cell>
        </row>
        <row r="61">
          <cell r="V61" t="str">
            <v>89020203024050501151рай</v>
          </cell>
          <cell r="W61">
            <v>2972400</v>
          </cell>
        </row>
        <row r="62">
          <cell r="V62" t="str">
            <v>89020203024050502151рай</v>
          </cell>
          <cell r="W62">
            <v>2449000</v>
          </cell>
        </row>
        <row r="63">
          <cell r="V63" t="str">
            <v>89020203024050503151рай</v>
          </cell>
          <cell r="W63">
            <v>95900</v>
          </cell>
        </row>
        <row r="64">
          <cell r="V64" t="str">
            <v>89020203024050601151рай</v>
          </cell>
          <cell r="W64">
            <v>63850</v>
          </cell>
        </row>
        <row r="65">
          <cell r="V65" t="str">
            <v>89020203024050602151рай</v>
          </cell>
          <cell r="W65">
            <v>1125</v>
          </cell>
        </row>
        <row r="66">
          <cell r="V66" t="str">
            <v>89020203024050701151рай</v>
          </cell>
          <cell r="W66">
            <v>24570</v>
          </cell>
        </row>
        <row r="67">
          <cell r="V67" t="str">
            <v>89020203024050702151рай</v>
          </cell>
          <cell r="W67">
            <v>10725</v>
          </cell>
        </row>
        <row r="68">
          <cell r="V68" t="str">
            <v>89020203024050703151рай</v>
          </cell>
          <cell r="W68">
            <v>200</v>
          </cell>
        </row>
        <row r="69">
          <cell r="V69" t="str">
            <v>89020203024050801151рай</v>
          </cell>
          <cell r="W69">
            <v>0</v>
          </cell>
        </row>
        <row r="70">
          <cell r="V70" t="str">
            <v>89020203024050802151рай</v>
          </cell>
          <cell r="W70">
            <v>147425</v>
          </cell>
        </row>
        <row r="71">
          <cell r="V71" t="str">
            <v>89020203024050803151рай</v>
          </cell>
          <cell r="W71">
            <v>3300</v>
          </cell>
        </row>
        <row r="72">
          <cell r="V72" t="str">
            <v>89020203024050804151рай</v>
          </cell>
          <cell r="W72">
            <v>4436.8999999999996</v>
          </cell>
        </row>
        <row r="73">
          <cell r="V73" t="str">
            <v>89020203024050901151рай</v>
          </cell>
          <cell r="W73">
            <v>39850</v>
          </cell>
        </row>
        <row r="74">
          <cell r="V74" t="str">
            <v>89020203024050903151рай</v>
          </cell>
          <cell r="W74">
            <v>2300</v>
          </cell>
        </row>
        <row r="75">
          <cell r="V75" t="str">
            <v>89020203024050905151рай</v>
          </cell>
          <cell r="W75">
            <v>28300</v>
          </cell>
        </row>
        <row r="76">
          <cell r="V76" t="str">
            <v>89020203024050907151рай</v>
          </cell>
          <cell r="W76">
            <v>62400</v>
          </cell>
        </row>
        <row r="77">
          <cell r="V77" t="str">
            <v>89020203024051101151рай</v>
          </cell>
          <cell r="W77">
            <v>39520</v>
          </cell>
        </row>
        <row r="78">
          <cell r="V78" t="str">
            <v>89020203024051102151рай</v>
          </cell>
          <cell r="W78">
            <v>33000</v>
          </cell>
        </row>
        <row r="79">
          <cell r="V79" t="str">
            <v>89020203024051103151рай</v>
          </cell>
          <cell r="W79">
            <v>700</v>
          </cell>
        </row>
        <row r="80">
          <cell r="V80" t="str">
            <v>89020203024051201151рай</v>
          </cell>
          <cell r="W80">
            <v>3039751</v>
          </cell>
        </row>
        <row r="81">
          <cell r="V81" t="str">
            <v>89020203024051301151рай</v>
          </cell>
          <cell r="W81">
            <v>250000</v>
          </cell>
        </row>
        <row r="82">
          <cell r="V82" t="str">
            <v>89020203024051303151рай</v>
          </cell>
          <cell r="W82">
            <v>0</v>
          </cell>
        </row>
        <row r="83">
          <cell r="V83" t="str">
            <v>89020203024051401151рай</v>
          </cell>
          <cell r="W83">
            <v>6111200</v>
          </cell>
        </row>
        <row r="84">
          <cell r="V84" t="str">
            <v>89020203024051402151рай</v>
          </cell>
          <cell r="W84">
            <v>108150</v>
          </cell>
        </row>
        <row r="85">
          <cell r="V85" t="str">
            <v>89020203024051601151рай</v>
          </cell>
          <cell r="W85">
            <v>0</v>
          </cell>
        </row>
        <row r="86">
          <cell r="V86" t="str">
            <v>89020203024051602151рай</v>
          </cell>
          <cell r="W86">
            <v>0</v>
          </cell>
        </row>
        <row r="87">
          <cell r="V87" t="str">
            <v>89020203024052601151рай</v>
          </cell>
          <cell r="W87">
            <v>275455</v>
          </cell>
        </row>
        <row r="88">
          <cell r="V88" t="str">
            <v>89020203024052701151рай</v>
          </cell>
          <cell r="W88">
            <v>35985</v>
          </cell>
        </row>
        <row r="89">
          <cell r="V89" t="str">
            <v>89020203024053101151рай</v>
          </cell>
          <cell r="W89">
            <v>54491373</v>
          </cell>
        </row>
        <row r="90">
          <cell r="V90" t="str">
            <v>89020203024053201151рай</v>
          </cell>
          <cell r="W90">
            <v>81000</v>
          </cell>
        </row>
        <row r="91">
          <cell r="V91" t="str">
            <v>89020203024053301151рай</v>
          </cell>
          <cell r="W91">
            <v>5312868</v>
          </cell>
        </row>
        <row r="92">
          <cell r="V92" t="str">
            <v>89020203024053401151рай</v>
          </cell>
          <cell r="W92">
            <v>273810</v>
          </cell>
        </row>
        <row r="93">
          <cell r="V93" t="str">
            <v>89020203024054101151рай</v>
          </cell>
          <cell r="W93">
            <v>178879</v>
          </cell>
        </row>
        <row r="94">
          <cell r="V94" t="str">
            <v>89020203024054301151рай</v>
          </cell>
          <cell r="W94">
            <v>3775125</v>
          </cell>
        </row>
        <row r="95">
          <cell r="V95" t="str">
            <v>89020203024054401151рай</v>
          </cell>
          <cell r="W95">
            <v>3416533</v>
          </cell>
        </row>
        <row r="96">
          <cell r="V96" t="str">
            <v>89020203024054801151рай</v>
          </cell>
          <cell r="W96">
            <v>104500</v>
          </cell>
        </row>
        <row r="97">
          <cell r="V97" t="str">
            <v>89020203024054901151рай</v>
          </cell>
          <cell r="W97">
            <v>22650</v>
          </cell>
        </row>
        <row r="98">
          <cell r="V98" t="str">
            <v>89020203029059001151рай</v>
          </cell>
          <cell r="W98">
            <v>1350000</v>
          </cell>
        </row>
        <row r="99">
          <cell r="V99" t="str">
            <v>89020203029059002151рай</v>
          </cell>
          <cell r="W99">
            <v>23865</v>
          </cell>
        </row>
        <row r="100">
          <cell r="V100" t="str">
            <v>89020203055050000151рай</v>
          </cell>
          <cell r="W100">
            <v>856000</v>
          </cell>
        </row>
        <row r="101">
          <cell r="V101" t="str">
            <v>89020204025050000151рай</v>
          </cell>
          <cell r="W101">
            <v>0</v>
          </cell>
        </row>
        <row r="102">
          <cell r="V102" t="str">
            <v>89020204005050000151рай</v>
          </cell>
          <cell r="W102">
            <v>136250</v>
          </cell>
        </row>
        <row r="103">
          <cell r="V103" t="str">
            <v>89020204014050000151рай</v>
          </cell>
          <cell r="W103">
            <v>0</v>
          </cell>
        </row>
        <row r="104">
          <cell r="V104" t="str">
            <v>85620705000059902180рай</v>
          </cell>
          <cell r="W104">
            <v>16500</v>
          </cell>
        </row>
        <row r="105">
          <cell r="V105" t="str">
            <v>85420705000059905180рай</v>
          </cell>
          <cell r="W105">
            <v>1375000</v>
          </cell>
        </row>
        <row r="106">
          <cell r="V106" t="str">
            <v>рай</v>
          </cell>
          <cell r="W106">
            <v>313024577.89999998</v>
          </cell>
        </row>
        <row r="107">
          <cell r="V107" t="str">
            <v>анг</v>
          </cell>
          <cell r="W107">
            <v>857725</v>
          </cell>
        </row>
        <row r="108">
          <cell r="V108" t="str">
            <v>18210102021010000110анг</v>
          </cell>
          <cell r="W108">
            <v>390000</v>
          </cell>
        </row>
        <row r="109">
          <cell r="V109" t="str">
            <v>18210601030100000110анг</v>
          </cell>
          <cell r="W109">
            <v>24900</v>
          </cell>
        </row>
        <row r="110">
          <cell r="V110" t="str">
            <v>18210606013100000110анг</v>
          </cell>
          <cell r="W110">
            <v>1800</v>
          </cell>
        </row>
        <row r="111">
          <cell r="V111" t="str">
            <v>90110804020010000110анг</v>
          </cell>
          <cell r="W111">
            <v>8000</v>
          </cell>
        </row>
        <row r="112">
          <cell r="V112" t="str">
            <v>90111105010100000120анг</v>
          </cell>
          <cell r="W112">
            <v>75000</v>
          </cell>
        </row>
        <row r="113">
          <cell r="V113" t="str">
            <v>90111105035100000120анг</v>
          </cell>
          <cell r="W113">
            <v>75000</v>
          </cell>
        </row>
        <row r="114">
          <cell r="V114" t="str">
            <v>90111406014100000430анг</v>
          </cell>
          <cell r="W114">
            <v>3750</v>
          </cell>
        </row>
        <row r="115">
          <cell r="V115" t="str">
            <v>90120201001100000151анг</v>
          </cell>
          <cell r="W115">
            <v>195175</v>
          </cell>
        </row>
        <row r="116">
          <cell r="V116" t="str">
            <v>90120203015100000151анг</v>
          </cell>
          <cell r="W116">
            <v>45000</v>
          </cell>
        </row>
        <row r="117">
          <cell r="V117" t="str">
            <v>90120204999100000151анг</v>
          </cell>
          <cell r="W117">
            <v>39100</v>
          </cell>
        </row>
        <row r="118">
          <cell r="V118" t="str">
            <v>анг</v>
          </cell>
          <cell r="W118">
            <v>857725</v>
          </cell>
        </row>
        <row r="119">
          <cell r="V119" t="str">
            <v>арт</v>
          </cell>
          <cell r="W119">
            <v>614279.42999999993</v>
          </cell>
        </row>
        <row r="120">
          <cell r="V120" t="str">
            <v>18210102021010000110арт</v>
          </cell>
          <cell r="W120">
            <v>70000</v>
          </cell>
        </row>
        <row r="121">
          <cell r="V121" t="str">
            <v>18210601030100000110арт</v>
          </cell>
          <cell r="W121">
            <v>2000</v>
          </cell>
        </row>
        <row r="122">
          <cell r="V122" t="str">
            <v>18210606013100000110арт</v>
          </cell>
          <cell r="W122">
            <v>0</v>
          </cell>
        </row>
        <row r="123">
          <cell r="V123" t="str">
            <v>18210606023100000110арт</v>
          </cell>
          <cell r="W123">
            <v>12000</v>
          </cell>
        </row>
        <row r="124">
          <cell r="V124" t="str">
            <v>90210804020010000110арт</v>
          </cell>
          <cell r="W124">
            <v>3000</v>
          </cell>
        </row>
        <row r="125">
          <cell r="V125" t="str">
            <v>90211105010100000120арт</v>
          </cell>
          <cell r="W125">
            <v>54000</v>
          </cell>
        </row>
        <row r="126">
          <cell r="V126" t="str">
            <v>90211105035100000120арт</v>
          </cell>
          <cell r="W126">
            <v>30000</v>
          </cell>
        </row>
        <row r="127">
          <cell r="V127" t="str">
            <v>90220201001100000151арт</v>
          </cell>
          <cell r="W127">
            <v>286825</v>
          </cell>
        </row>
        <row r="128">
          <cell r="V128" t="str">
            <v>90220203015100000151арт</v>
          </cell>
          <cell r="W128">
            <v>7714</v>
          </cell>
        </row>
        <row r="129">
          <cell r="V129" t="str">
            <v>90220204999100000151арт</v>
          </cell>
          <cell r="W129">
            <v>148740.43</v>
          </cell>
        </row>
        <row r="130">
          <cell r="V130" t="str">
            <v>арт</v>
          </cell>
          <cell r="W130">
            <v>614279.42999999993</v>
          </cell>
        </row>
        <row r="131">
          <cell r="V131" t="str">
            <v>бел</v>
          </cell>
          <cell r="W131">
            <v>576446</v>
          </cell>
        </row>
        <row r="132">
          <cell r="V132" t="str">
            <v>18210102021010000110бел</v>
          </cell>
          <cell r="W132">
            <v>59000</v>
          </cell>
        </row>
        <row r="133">
          <cell r="V133" t="str">
            <v>18210601030100000110бел</v>
          </cell>
          <cell r="W133">
            <v>0</v>
          </cell>
        </row>
        <row r="134">
          <cell r="V134" t="str">
            <v>90310804020010000110бел</v>
          </cell>
          <cell r="W134">
            <v>100</v>
          </cell>
        </row>
        <row r="135">
          <cell r="V135" t="str">
            <v>90311105010100000120бел</v>
          </cell>
          <cell r="W135">
            <v>0</v>
          </cell>
        </row>
        <row r="136">
          <cell r="V136" t="str">
            <v>90320201001100000151бел</v>
          </cell>
          <cell r="W136">
            <v>511725</v>
          </cell>
        </row>
        <row r="137">
          <cell r="V137" t="str">
            <v>90320203015100000151бел</v>
          </cell>
          <cell r="W137">
            <v>5477</v>
          </cell>
        </row>
        <row r="138">
          <cell r="V138" t="str">
            <v>90320204999100000151бел</v>
          </cell>
          <cell r="W138">
            <v>144</v>
          </cell>
        </row>
        <row r="139">
          <cell r="V139" t="str">
            <v>бел</v>
          </cell>
          <cell r="W139">
            <v>576446</v>
          </cell>
        </row>
        <row r="140">
          <cell r="V140" t="str">
            <v>бог</v>
          </cell>
          <cell r="W140">
            <v>7026596</v>
          </cell>
        </row>
        <row r="141">
          <cell r="V141" t="str">
            <v>18210102010010000110бог</v>
          </cell>
          <cell r="W141">
            <v>18710</v>
          </cell>
        </row>
        <row r="142">
          <cell r="V142" t="str">
            <v>18210102021010000110бог</v>
          </cell>
          <cell r="W142">
            <v>5748298</v>
          </cell>
        </row>
        <row r="143">
          <cell r="V143" t="str">
            <v>18210102022010000110бог</v>
          </cell>
          <cell r="W143">
            <v>1612</v>
          </cell>
        </row>
        <row r="144">
          <cell r="V144" t="str">
            <v>18210102030010000110бог</v>
          </cell>
          <cell r="W144">
            <v>83095</v>
          </cell>
        </row>
        <row r="145">
          <cell r="V145" t="str">
            <v>18210102040010000110бог</v>
          </cell>
          <cell r="W145">
            <v>7318</v>
          </cell>
        </row>
        <row r="146">
          <cell r="V146" t="str">
            <v>18210601030100000110бог</v>
          </cell>
          <cell r="W146">
            <v>17901</v>
          </cell>
        </row>
        <row r="147">
          <cell r="V147" t="str">
            <v>18210606013100000110бог</v>
          </cell>
          <cell r="W147">
            <v>21235</v>
          </cell>
        </row>
        <row r="148">
          <cell r="V148" t="str">
            <v>18210606023100000110бог</v>
          </cell>
          <cell r="W148">
            <v>233807</v>
          </cell>
        </row>
        <row r="149">
          <cell r="V149" t="str">
            <v>90411105010100000120бог</v>
          </cell>
          <cell r="W149">
            <v>219980</v>
          </cell>
        </row>
        <row r="150">
          <cell r="V150" t="str">
            <v>90411105035100000120бог</v>
          </cell>
          <cell r="W150">
            <v>75943</v>
          </cell>
        </row>
        <row r="151">
          <cell r="V151" t="str">
            <v>90411303050109901130бог</v>
          </cell>
          <cell r="W151">
            <v>30000</v>
          </cell>
        </row>
        <row r="152">
          <cell r="V152" t="str">
            <v>90411406014100000430бог</v>
          </cell>
          <cell r="W152">
            <v>13946</v>
          </cell>
        </row>
        <row r="153">
          <cell r="V153" t="str">
            <v>90420201001100000151бог</v>
          </cell>
          <cell r="W153">
            <v>554751</v>
          </cell>
        </row>
        <row r="154">
          <cell r="V154" t="str">
            <v>90420204999100000151бог</v>
          </cell>
          <cell r="W154">
            <v>0</v>
          </cell>
        </row>
        <row r="155">
          <cell r="V155" t="str">
            <v>90420705000109907180бог</v>
          </cell>
          <cell r="W155">
            <v>0</v>
          </cell>
        </row>
        <row r="156">
          <cell r="V156" t="str">
            <v>бог</v>
          </cell>
          <cell r="W156">
            <v>7026596</v>
          </cell>
        </row>
        <row r="157">
          <cell r="V157" t="str">
            <v>гов</v>
          </cell>
          <cell r="W157">
            <v>265978.36</v>
          </cell>
        </row>
        <row r="158">
          <cell r="V158" t="str">
            <v>18210102021010000110гов</v>
          </cell>
          <cell r="W158">
            <v>30000</v>
          </cell>
        </row>
        <row r="159">
          <cell r="V159" t="str">
            <v>18210601030100000110гов</v>
          </cell>
          <cell r="W159">
            <v>4600</v>
          </cell>
        </row>
        <row r="160">
          <cell r="V160" t="str">
            <v>90510804020010000110гов</v>
          </cell>
          <cell r="W160">
            <v>1500</v>
          </cell>
        </row>
        <row r="161">
          <cell r="V161" t="str">
            <v>90511105010100000120гов</v>
          </cell>
          <cell r="W161">
            <v>20000</v>
          </cell>
        </row>
        <row r="162">
          <cell r="V162" t="str">
            <v>90511105035100000120гов</v>
          </cell>
          <cell r="W162">
            <v>23800</v>
          </cell>
        </row>
        <row r="163">
          <cell r="V163" t="str">
            <v>90520201001100000151гов</v>
          </cell>
          <cell r="W163">
            <v>174966</v>
          </cell>
        </row>
        <row r="164">
          <cell r="V164" t="str">
            <v>90520203015100000151гов</v>
          </cell>
          <cell r="W164">
            <v>10692.94</v>
          </cell>
        </row>
        <row r="165">
          <cell r="V165" t="str">
            <v>90520204999100000151гов</v>
          </cell>
          <cell r="W165">
            <v>419.41999999999996</v>
          </cell>
        </row>
        <row r="166">
          <cell r="V166" t="str">
            <v>гов</v>
          </cell>
          <cell r="W166">
            <v>265978.36</v>
          </cell>
        </row>
        <row r="167">
          <cell r="V167" t="str">
            <v>кра</v>
          </cell>
          <cell r="W167">
            <v>1182765</v>
          </cell>
        </row>
        <row r="168">
          <cell r="V168" t="str">
            <v>18210102021010000110кра</v>
          </cell>
          <cell r="W168">
            <v>498000</v>
          </cell>
        </row>
        <row r="169">
          <cell r="V169" t="str">
            <v>18210601030100000110кра</v>
          </cell>
          <cell r="W169">
            <v>0</v>
          </cell>
        </row>
        <row r="170">
          <cell r="V170" t="str">
            <v>18210606013100000110кра</v>
          </cell>
          <cell r="W170">
            <v>0</v>
          </cell>
        </row>
        <row r="171">
          <cell r="V171" t="str">
            <v>90610804020010000110кра</v>
          </cell>
          <cell r="W171">
            <v>12000</v>
          </cell>
        </row>
        <row r="172">
          <cell r="V172" t="str">
            <v>90611105010100000120кра</v>
          </cell>
          <cell r="W172">
            <v>237000</v>
          </cell>
        </row>
        <row r="173">
          <cell r="V173" t="str">
            <v>90611105035100000120кра</v>
          </cell>
          <cell r="W173">
            <v>90000</v>
          </cell>
        </row>
        <row r="174">
          <cell r="V174" t="str">
            <v>90620201001100000151кра</v>
          </cell>
          <cell r="W174">
            <v>254475</v>
          </cell>
        </row>
        <row r="175">
          <cell r="V175" t="str">
            <v>90620203015100000151кра</v>
          </cell>
          <cell r="W175">
            <v>91290</v>
          </cell>
        </row>
        <row r="176">
          <cell r="V176" t="str">
            <v>90620204999100000151кра</v>
          </cell>
          <cell r="W176">
            <v>0</v>
          </cell>
        </row>
        <row r="177">
          <cell r="V177" t="str">
            <v>кра</v>
          </cell>
          <cell r="W177">
            <v>1182765</v>
          </cell>
        </row>
        <row r="178">
          <cell r="V178" t="str">
            <v>ман</v>
          </cell>
          <cell r="W178">
            <v>945187</v>
          </cell>
        </row>
        <row r="179">
          <cell r="V179" t="str">
            <v>18210102021010000110ман</v>
          </cell>
          <cell r="W179">
            <v>173400</v>
          </cell>
        </row>
        <row r="180">
          <cell r="V180" t="str">
            <v>18210601030100000110ман</v>
          </cell>
          <cell r="W180">
            <v>0</v>
          </cell>
        </row>
        <row r="181">
          <cell r="V181" t="str">
            <v>18210606013100000110ман</v>
          </cell>
          <cell r="W181">
            <v>2250</v>
          </cell>
        </row>
        <row r="182">
          <cell r="V182" t="str">
            <v>90710804020010000110ман</v>
          </cell>
          <cell r="W182">
            <v>3000</v>
          </cell>
        </row>
        <row r="183">
          <cell r="V183" t="str">
            <v>90711105010100000120ман</v>
          </cell>
          <cell r="W183">
            <v>31200</v>
          </cell>
        </row>
        <row r="184">
          <cell r="V184" t="str">
            <v>90711105035100000120ман</v>
          </cell>
          <cell r="W184">
            <v>49800</v>
          </cell>
        </row>
        <row r="185">
          <cell r="V185" t="str">
            <v>90720201001100000151ман</v>
          </cell>
          <cell r="W185">
            <v>641600</v>
          </cell>
        </row>
        <row r="186">
          <cell r="V186" t="str">
            <v>90720203015100000151ман</v>
          </cell>
          <cell r="W186">
            <v>42863</v>
          </cell>
        </row>
        <row r="187">
          <cell r="V187" t="str">
            <v>90720204999100000151ман</v>
          </cell>
          <cell r="W187">
            <v>1074</v>
          </cell>
        </row>
        <row r="188">
          <cell r="V188" t="str">
            <v>ман</v>
          </cell>
          <cell r="W188">
            <v>945187</v>
          </cell>
        </row>
        <row r="189">
          <cell r="V189" t="str">
            <v>нев</v>
          </cell>
          <cell r="W189">
            <v>1482183</v>
          </cell>
        </row>
        <row r="190">
          <cell r="V190" t="str">
            <v>18210102021010000110нев</v>
          </cell>
          <cell r="W190">
            <v>595500</v>
          </cell>
        </row>
        <row r="191">
          <cell r="V191" t="str">
            <v>18210102022010000110нев</v>
          </cell>
          <cell r="W191">
            <v>2000</v>
          </cell>
        </row>
        <row r="192">
          <cell r="V192" t="str">
            <v>18210102030010000110нев</v>
          </cell>
          <cell r="W192">
            <v>2500</v>
          </cell>
        </row>
        <row r="193">
          <cell r="V193" t="str">
            <v>18210601030100000110нев</v>
          </cell>
          <cell r="W193">
            <v>2500</v>
          </cell>
        </row>
        <row r="194">
          <cell r="V194" t="str">
            <v>18210606013100000110нев</v>
          </cell>
          <cell r="W194">
            <v>500</v>
          </cell>
        </row>
        <row r="195">
          <cell r="V195" t="str">
            <v>18210606023100000110нев</v>
          </cell>
          <cell r="W195">
            <v>0</v>
          </cell>
        </row>
        <row r="196">
          <cell r="V196" t="str">
            <v>90810804020010000110нев</v>
          </cell>
          <cell r="W196">
            <v>7000</v>
          </cell>
        </row>
        <row r="197">
          <cell r="V197" t="str">
            <v>90811105010100000120нев</v>
          </cell>
          <cell r="W197">
            <v>325000</v>
          </cell>
        </row>
        <row r="198">
          <cell r="V198" t="str">
            <v>90811105035100000120нев</v>
          </cell>
          <cell r="W198">
            <v>30000</v>
          </cell>
        </row>
        <row r="199">
          <cell r="V199" t="str">
            <v>90811303050109901130нев</v>
          </cell>
          <cell r="W199">
            <v>6100</v>
          </cell>
        </row>
        <row r="200">
          <cell r="V200" t="str">
            <v>90811406014100000430нев</v>
          </cell>
          <cell r="W200">
            <v>0</v>
          </cell>
        </row>
        <row r="201">
          <cell r="V201" t="str">
            <v>90820201001100000151нев</v>
          </cell>
          <cell r="W201">
            <v>86025</v>
          </cell>
        </row>
        <row r="202">
          <cell r="V202" t="str">
            <v>90820203015100000151нев</v>
          </cell>
          <cell r="W202">
            <v>36516</v>
          </cell>
        </row>
        <row r="203">
          <cell r="V203" t="str">
            <v>90820204999100000151нев</v>
          </cell>
          <cell r="W203">
            <v>388542</v>
          </cell>
        </row>
        <row r="204">
          <cell r="V204" t="str">
            <v>нев</v>
          </cell>
          <cell r="W204">
            <v>1482183</v>
          </cell>
        </row>
        <row r="205">
          <cell r="V205" t="str">
            <v>ниж</v>
          </cell>
          <cell r="W205">
            <v>877378</v>
          </cell>
        </row>
        <row r="206">
          <cell r="V206" t="str">
            <v>18210102021010000110ниж</v>
          </cell>
          <cell r="W206">
            <v>76000</v>
          </cell>
        </row>
        <row r="207">
          <cell r="V207" t="str">
            <v>18210601030100000110ниж</v>
          </cell>
          <cell r="W207">
            <v>7300</v>
          </cell>
        </row>
        <row r="208">
          <cell r="V208" t="str">
            <v>18210606013100000110ниж</v>
          </cell>
          <cell r="W208">
            <v>12853</v>
          </cell>
        </row>
        <row r="209">
          <cell r="V209" t="str">
            <v>90910804020010000110ниж</v>
          </cell>
          <cell r="W209">
            <v>3000</v>
          </cell>
        </row>
        <row r="210">
          <cell r="V210" t="str">
            <v>90911105010100000120ниж</v>
          </cell>
          <cell r="W210">
            <v>180686</v>
          </cell>
        </row>
        <row r="211">
          <cell r="V211" t="str">
            <v>90911105035100000120ниж</v>
          </cell>
          <cell r="W211">
            <v>35571</v>
          </cell>
        </row>
        <row r="212">
          <cell r="V212" t="str">
            <v>90911303050109901130ниж</v>
          </cell>
          <cell r="W212">
            <v>4000</v>
          </cell>
        </row>
        <row r="213">
          <cell r="V213" t="str">
            <v>90920201001100000151ниж</v>
          </cell>
          <cell r="W213">
            <v>277248</v>
          </cell>
        </row>
        <row r="214">
          <cell r="V214" t="str">
            <v>90920203015100000151ниж</v>
          </cell>
          <cell r="W214">
            <v>11409</v>
          </cell>
        </row>
        <row r="215">
          <cell r="V215" t="str">
            <v>90920204999100000151ниж</v>
          </cell>
          <cell r="W215">
            <v>269311</v>
          </cell>
        </row>
        <row r="216">
          <cell r="V216" t="str">
            <v>ниж</v>
          </cell>
          <cell r="W216">
            <v>877378</v>
          </cell>
        </row>
        <row r="217">
          <cell r="V217" t="str">
            <v>нов</v>
          </cell>
          <cell r="W217">
            <v>654870.54</v>
          </cell>
        </row>
        <row r="218">
          <cell r="V218" t="str">
            <v>18210102021010000110нов</v>
          </cell>
          <cell r="W218">
            <v>144999.99</v>
          </cell>
        </row>
        <row r="219">
          <cell r="V219" t="str">
            <v>18210601030100000110нов</v>
          </cell>
          <cell r="W219">
            <v>0</v>
          </cell>
        </row>
        <row r="220">
          <cell r="V220" t="str">
            <v>18210606023100000110нов</v>
          </cell>
          <cell r="W220">
            <v>0</v>
          </cell>
        </row>
        <row r="221">
          <cell r="V221" t="str">
            <v>91010804020010000110нов</v>
          </cell>
          <cell r="W221">
            <v>1400</v>
          </cell>
        </row>
        <row r="222">
          <cell r="V222" t="str">
            <v>91011105010100000120нов</v>
          </cell>
          <cell r="W222">
            <v>0</v>
          </cell>
        </row>
        <row r="223">
          <cell r="V223" t="str">
            <v>91011105035100000120нов</v>
          </cell>
          <cell r="W223">
            <v>3000</v>
          </cell>
        </row>
        <row r="224">
          <cell r="V224" t="str">
            <v>91011406014100000430нов</v>
          </cell>
          <cell r="W224">
            <v>0</v>
          </cell>
        </row>
        <row r="225">
          <cell r="V225" t="str">
            <v>91020201001100000151нов</v>
          </cell>
          <cell r="W225">
            <v>420925.02999999991</v>
          </cell>
        </row>
        <row r="226">
          <cell r="V226" t="str">
            <v>91020203015100000151нов</v>
          </cell>
          <cell r="W226">
            <v>18258.239999999998</v>
          </cell>
        </row>
        <row r="227">
          <cell r="V227" t="str">
            <v>91020204999100000151нов</v>
          </cell>
          <cell r="W227">
            <v>66287.28</v>
          </cell>
        </row>
        <row r="228">
          <cell r="V228" t="str">
            <v>нов</v>
          </cell>
          <cell r="W228">
            <v>654870.54</v>
          </cell>
        </row>
        <row r="229">
          <cell r="V229" t="str">
            <v>окт</v>
          </cell>
          <cell r="W229">
            <v>2685734</v>
          </cell>
        </row>
        <row r="230">
          <cell r="V230" t="str">
            <v>18210102021010000110окт</v>
          </cell>
          <cell r="W230">
            <v>1907501</v>
          </cell>
        </row>
        <row r="231">
          <cell r="V231" t="str">
            <v>18210601030100000110окт</v>
          </cell>
          <cell r="W231">
            <v>26425</v>
          </cell>
        </row>
        <row r="232">
          <cell r="V232" t="str">
            <v>18210606013100000110окт</v>
          </cell>
          <cell r="W232">
            <v>26250</v>
          </cell>
        </row>
        <row r="233">
          <cell r="V233" t="str">
            <v>91310804020010000110окт</v>
          </cell>
          <cell r="W233">
            <v>37500</v>
          </cell>
        </row>
        <row r="234">
          <cell r="V234" t="str">
            <v>91311105010100000120окт</v>
          </cell>
          <cell r="W234">
            <v>59857</v>
          </cell>
        </row>
        <row r="235">
          <cell r="V235" t="str">
            <v>91311105035100000120окт</v>
          </cell>
          <cell r="W235">
            <v>237500</v>
          </cell>
        </row>
        <row r="236">
          <cell r="V236" t="str">
            <v>91311406014100000430окт</v>
          </cell>
          <cell r="W236">
            <v>6250</v>
          </cell>
        </row>
        <row r="237">
          <cell r="V237" t="str">
            <v>91320201001100000151окт</v>
          </cell>
          <cell r="W237">
            <v>308775</v>
          </cell>
        </row>
        <row r="238">
          <cell r="V238" t="str">
            <v>91320203015100000151окт</v>
          </cell>
          <cell r="W238">
            <v>73033</v>
          </cell>
        </row>
        <row r="239">
          <cell r="V239" t="str">
            <v>91320204999100000151окт</v>
          </cell>
          <cell r="W239">
            <v>2643</v>
          </cell>
        </row>
        <row r="240">
          <cell r="V240" t="str">
            <v>окт</v>
          </cell>
          <cell r="W240">
            <v>2685734</v>
          </cell>
        </row>
        <row r="241">
          <cell r="V241" t="str">
            <v>оси</v>
          </cell>
          <cell r="W241">
            <v>996073.2</v>
          </cell>
        </row>
        <row r="242">
          <cell r="V242" t="str">
            <v>18210102021010000110оси</v>
          </cell>
          <cell r="W242">
            <v>225550</v>
          </cell>
        </row>
        <row r="243">
          <cell r="V243" t="str">
            <v>18210601030100000110оси</v>
          </cell>
          <cell r="W243">
            <v>0</v>
          </cell>
        </row>
        <row r="244">
          <cell r="V244" t="str">
            <v>18210606013100000110оси</v>
          </cell>
          <cell r="W244">
            <v>0</v>
          </cell>
        </row>
        <row r="245">
          <cell r="V245" t="str">
            <v>91110804020010000110оси</v>
          </cell>
          <cell r="W245">
            <v>5000</v>
          </cell>
        </row>
        <row r="246">
          <cell r="V246" t="str">
            <v>91111105010100000120оси</v>
          </cell>
          <cell r="W246">
            <v>0</v>
          </cell>
        </row>
        <row r="247">
          <cell r="V247" t="str">
            <v>91111105035100000120оси</v>
          </cell>
          <cell r="W247">
            <v>112500</v>
          </cell>
        </row>
        <row r="248">
          <cell r="V248" t="str">
            <v>91111406014100000430оси</v>
          </cell>
          <cell r="W248">
            <v>1250</v>
          </cell>
        </row>
        <row r="249">
          <cell r="V249" t="str">
            <v>91120201001100000151оси</v>
          </cell>
          <cell r="W249">
            <v>408644.78</v>
          </cell>
        </row>
        <row r="250">
          <cell r="V250" t="str">
            <v>91120203015100000151оси</v>
          </cell>
          <cell r="W250">
            <v>41503.42</v>
          </cell>
        </row>
        <row r="251">
          <cell r="V251" t="str">
            <v>91120204999100000151оси</v>
          </cell>
          <cell r="W251">
            <v>201625</v>
          </cell>
        </row>
        <row r="252">
          <cell r="V252" t="str">
            <v>оси</v>
          </cell>
          <cell r="W252">
            <v>996073.2</v>
          </cell>
        </row>
        <row r="253">
          <cell r="V253" t="str">
            <v>пин</v>
          </cell>
          <cell r="W253">
            <v>1400684</v>
          </cell>
        </row>
        <row r="254">
          <cell r="V254" t="str">
            <v>18210102021010000110пин</v>
          </cell>
          <cell r="W254">
            <v>106200</v>
          </cell>
        </row>
        <row r="255">
          <cell r="V255" t="str">
            <v>18210601030100000110пин</v>
          </cell>
          <cell r="W255">
            <v>16200</v>
          </cell>
        </row>
        <row r="256">
          <cell r="V256" t="str">
            <v>18210606013100000110пин</v>
          </cell>
          <cell r="W256">
            <v>700</v>
          </cell>
        </row>
        <row r="257">
          <cell r="V257" t="str">
            <v>18210606023100000110пин</v>
          </cell>
          <cell r="W257">
            <v>9900</v>
          </cell>
        </row>
        <row r="258">
          <cell r="V258" t="str">
            <v>91210804020010000110пин</v>
          </cell>
          <cell r="W258">
            <v>3000</v>
          </cell>
        </row>
        <row r="259">
          <cell r="V259" t="str">
            <v>91211105010100000120пин</v>
          </cell>
          <cell r="W259">
            <v>3600</v>
          </cell>
        </row>
        <row r="260">
          <cell r="V260" t="str">
            <v>91211105035100000120пин</v>
          </cell>
          <cell r="W260">
            <v>87000</v>
          </cell>
        </row>
        <row r="261">
          <cell r="V261" t="str">
            <v>91211303050109901130пин</v>
          </cell>
          <cell r="W261">
            <v>26500</v>
          </cell>
        </row>
        <row r="262">
          <cell r="V262" t="str">
            <v>91211406014100000430пин</v>
          </cell>
          <cell r="W262">
            <v>300</v>
          </cell>
        </row>
        <row r="263">
          <cell r="V263" t="str">
            <v>91220201001100000151пин</v>
          </cell>
          <cell r="W263">
            <v>1100500</v>
          </cell>
        </row>
        <row r="264">
          <cell r="V264" t="str">
            <v>91220203015100000151пин</v>
          </cell>
          <cell r="W264">
            <v>45600</v>
          </cell>
        </row>
        <row r="265">
          <cell r="V265" t="str">
            <v>91220204999100000151пин</v>
          </cell>
          <cell r="W265">
            <v>1184</v>
          </cell>
        </row>
        <row r="266">
          <cell r="V266" t="str">
            <v>пин</v>
          </cell>
          <cell r="W266">
            <v>1400684</v>
          </cell>
        </row>
        <row r="267">
          <cell r="V267" t="str">
            <v>тае</v>
          </cell>
          <cell r="W267">
            <v>2996678.02</v>
          </cell>
        </row>
        <row r="268">
          <cell r="V268" t="str">
            <v>18210102010010000110тае</v>
          </cell>
          <cell r="W268">
            <v>3726</v>
          </cell>
        </row>
        <row r="269">
          <cell r="V269" t="str">
            <v>18210102021010000110тае</v>
          </cell>
          <cell r="W269">
            <v>1334194.97</v>
          </cell>
        </row>
        <row r="270">
          <cell r="V270" t="str">
            <v>18210102022010000110тае</v>
          </cell>
          <cell r="W270">
            <v>931.34999999999991</v>
          </cell>
        </row>
        <row r="271">
          <cell r="V271" t="str">
            <v>18210102030010000110тае</v>
          </cell>
          <cell r="W271">
            <v>1304.02</v>
          </cell>
        </row>
        <row r="272">
          <cell r="V272" t="str">
            <v>18210601030100000110тае</v>
          </cell>
          <cell r="W272">
            <v>80382</v>
          </cell>
        </row>
        <row r="273">
          <cell r="V273" t="str">
            <v>18210606013100000110тае</v>
          </cell>
          <cell r="W273">
            <v>1584.33</v>
          </cell>
        </row>
        <row r="274">
          <cell r="V274" t="str">
            <v>18210606023100000110тае</v>
          </cell>
          <cell r="W274">
            <v>418616.13</v>
          </cell>
        </row>
        <row r="275">
          <cell r="V275" t="str">
            <v>91410804020010000110тае</v>
          </cell>
          <cell r="W275">
            <v>17658</v>
          </cell>
        </row>
        <row r="276">
          <cell r="V276" t="str">
            <v>91411105010100000120тае</v>
          </cell>
          <cell r="W276">
            <v>471377.94000000006</v>
          </cell>
        </row>
        <row r="277">
          <cell r="V277" t="str">
            <v>91411105035100000120тае</v>
          </cell>
          <cell r="W277">
            <v>111062.28</v>
          </cell>
        </row>
        <row r="278">
          <cell r="V278" t="str">
            <v>91411303050109901130тае</v>
          </cell>
          <cell r="W278">
            <v>59340</v>
          </cell>
        </row>
        <row r="279">
          <cell r="V279" t="str">
            <v>91411406014100000430тае</v>
          </cell>
          <cell r="W279">
            <v>42573.99</v>
          </cell>
        </row>
        <row r="280">
          <cell r="V280" t="str">
            <v>91411705050100000180тае</v>
          </cell>
          <cell r="W280">
            <v>12500.01</v>
          </cell>
        </row>
        <row r="281">
          <cell r="V281" t="str">
            <v>91420201001100000151тае</v>
          </cell>
          <cell r="W281">
            <v>347124</v>
          </cell>
        </row>
        <row r="282">
          <cell r="V282" t="str">
            <v>91420203015100000151тае</v>
          </cell>
          <cell r="W282">
            <v>91290</v>
          </cell>
        </row>
        <row r="283">
          <cell r="V283" t="str">
            <v>91420204999100000151тае</v>
          </cell>
          <cell r="W283">
            <v>3013</v>
          </cell>
        </row>
        <row r="284">
          <cell r="V284" t="str">
            <v>тае</v>
          </cell>
          <cell r="W284">
            <v>2996678.02</v>
          </cell>
        </row>
        <row r="285">
          <cell r="V285" t="str">
            <v>так</v>
          </cell>
          <cell r="W285">
            <v>625061</v>
          </cell>
        </row>
        <row r="286">
          <cell r="V286" t="str">
            <v>18210102021010000110так</v>
          </cell>
          <cell r="W286">
            <v>61666</v>
          </cell>
        </row>
        <row r="287">
          <cell r="V287" t="str">
            <v>18210601030100000110так</v>
          </cell>
          <cell r="W287">
            <v>0</v>
          </cell>
        </row>
        <row r="288">
          <cell r="V288" t="str">
            <v>91510804020010000110так</v>
          </cell>
          <cell r="W288">
            <v>6000</v>
          </cell>
        </row>
        <row r="289">
          <cell r="V289" t="str">
            <v>91511105010100000120так</v>
          </cell>
          <cell r="W289">
            <v>7500</v>
          </cell>
        </row>
        <row r="290">
          <cell r="V290" t="str">
            <v>91511105035100000120так</v>
          </cell>
          <cell r="W290">
            <v>37500</v>
          </cell>
        </row>
        <row r="291">
          <cell r="V291" t="str">
            <v>91520201001100000151так</v>
          </cell>
          <cell r="W291">
            <v>502825</v>
          </cell>
        </row>
        <row r="292">
          <cell r="V292" t="str">
            <v>91520203015100000151так</v>
          </cell>
          <cell r="W292">
            <v>9129</v>
          </cell>
        </row>
        <row r="293">
          <cell r="V293" t="str">
            <v>91520204999100000151так</v>
          </cell>
          <cell r="W293">
            <v>441</v>
          </cell>
        </row>
        <row r="294">
          <cell r="V294" t="str">
            <v>так</v>
          </cell>
          <cell r="W294">
            <v>625061</v>
          </cell>
        </row>
        <row r="295">
          <cell r="V295" t="str">
            <v>хре</v>
          </cell>
          <cell r="W295">
            <v>1582015.6400000001</v>
          </cell>
        </row>
        <row r="296">
          <cell r="V296" t="str">
            <v>18210102021010000110хре</v>
          </cell>
          <cell r="W296">
            <v>262500</v>
          </cell>
        </row>
        <row r="297">
          <cell r="V297" t="str">
            <v>18210601030100000110хре</v>
          </cell>
          <cell r="W297">
            <v>9500</v>
          </cell>
        </row>
        <row r="298">
          <cell r="V298" t="str">
            <v>18210606023100000110хре</v>
          </cell>
          <cell r="W298">
            <v>500</v>
          </cell>
        </row>
        <row r="299">
          <cell r="V299" t="str">
            <v>91610804020010000110хре</v>
          </cell>
          <cell r="W299">
            <v>4250</v>
          </cell>
        </row>
        <row r="300">
          <cell r="V300" t="str">
            <v>91611105010100000120хре</v>
          </cell>
          <cell r="W300">
            <v>8169.64</v>
          </cell>
        </row>
        <row r="301">
          <cell r="V301" t="str">
            <v>91611105035100000120хре</v>
          </cell>
          <cell r="W301">
            <v>15000</v>
          </cell>
        </row>
        <row r="302">
          <cell r="V302" t="str">
            <v>91611303050109901130хре</v>
          </cell>
          <cell r="W302">
            <v>12500</v>
          </cell>
        </row>
        <row r="303">
          <cell r="V303" t="str">
            <v>91611303050109903130хре</v>
          </cell>
          <cell r="W303">
            <v>345950</v>
          </cell>
        </row>
        <row r="304">
          <cell r="V304" t="str">
            <v>91620201001100000151хре</v>
          </cell>
          <cell r="W304">
            <v>627175</v>
          </cell>
        </row>
        <row r="305">
          <cell r="V305" t="str">
            <v>91620203015100000151хре</v>
          </cell>
          <cell r="W305">
            <v>45078</v>
          </cell>
        </row>
        <row r="306">
          <cell r="V306" t="str">
            <v>91620204999100000151хре</v>
          </cell>
          <cell r="W306">
            <v>251393</v>
          </cell>
        </row>
        <row r="307">
          <cell r="V307" t="str">
            <v>хре</v>
          </cell>
          <cell r="W307">
            <v>1582015.6400000001</v>
          </cell>
        </row>
        <row r="308">
          <cell r="V308" t="str">
            <v>чун</v>
          </cell>
          <cell r="W308">
            <v>1600720</v>
          </cell>
        </row>
        <row r="309">
          <cell r="V309" t="str">
            <v>18210102021010000110чун</v>
          </cell>
          <cell r="W309">
            <v>115000</v>
          </cell>
        </row>
        <row r="310">
          <cell r="V310" t="str">
            <v>18210601030100000110чун</v>
          </cell>
          <cell r="W310">
            <v>17300</v>
          </cell>
        </row>
        <row r="311">
          <cell r="V311" t="str">
            <v>18210606023100000110чун</v>
          </cell>
          <cell r="W311">
            <v>9500</v>
          </cell>
        </row>
        <row r="312">
          <cell r="V312" t="str">
            <v>91710804020010000110чун</v>
          </cell>
          <cell r="W312">
            <v>4500</v>
          </cell>
        </row>
        <row r="313">
          <cell r="V313" t="str">
            <v>91711105010100000120чун</v>
          </cell>
          <cell r="W313">
            <v>48000</v>
          </cell>
        </row>
        <row r="314">
          <cell r="V314" t="str">
            <v>91711105035100000120чун</v>
          </cell>
          <cell r="W314">
            <v>3400</v>
          </cell>
        </row>
        <row r="315">
          <cell r="V315" t="str">
            <v>91711303050109901130чун</v>
          </cell>
          <cell r="W315">
            <v>57000</v>
          </cell>
        </row>
        <row r="316">
          <cell r="V316" t="str">
            <v>91711406014100000430чун</v>
          </cell>
          <cell r="W316">
            <v>4500</v>
          </cell>
        </row>
        <row r="317">
          <cell r="V317" t="str">
            <v>91720201001100000151чун</v>
          </cell>
          <cell r="W317">
            <v>950000</v>
          </cell>
        </row>
        <row r="318">
          <cell r="V318" t="str">
            <v>91720203015100000151чун</v>
          </cell>
          <cell r="W318">
            <v>47399</v>
          </cell>
        </row>
        <row r="319">
          <cell r="V319" t="str">
            <v>91720204999100000151чун</v>
          </cell>
          <cell r="W319">
            <v>344121</v>
          </cell>
        </row>
        <row r="320">
          <cell r="V320" t="str">
            <v>чун</v>
          </cell>
          <cell r="W320">
            <v>1600720</v>
          </cell>
        </row>
        <row r="321">
          <cell r="V321" t="str">
            <v>шив</v>
          </cell>
          <cell r="W321">
            <v>1118869</v>
          </cell>
        </row>
        <row r="322">
          <cell r="V322" t="str">
            <v>18210102021010000110шив</v>
          </cell>
          <cell r="W322">
            <v>375000</v>
          </cell>
        </row>
        <row r="323">
          <cell r="V323" t="str">
            <v>18210601030100000110шив</v>
          </cell>
          <cell r="W323">
            <v>0</v>
          </cell>
        </row>
        <row r="324">
          <cell r="V324" t="str">
            <v>18210606023100000110шив</v>
          </cell>
          <cell r="W324">
            <v>0</v>
          </cell>
        </row>
        <row r="325">
          <cell r="V325" t="str">
            <v>91810804020010000110шив</v>
          </cell>
          <cell r="W325">
            <v>4200</v>
          </cell>
        </row>
        <row r="326">
          <cell r="V326" t="str">
            <v>91811105010100000120шив</v>
          </cell>
          <cell r="W326">
            <v>200000</v>
          </cell>
        </row>
        <row r="327">
          <cell r="V327" t="str">
            <v>91811105035100000120шив</v>
          </cell>
          <cell r="W327">
            <v>49800</v>
          </cell>
        </row>
        <row r="328">
          <cell r="V328" t="str">
            <v>91811303050109901130шив</v>
          </cell>
          <cell r="W328">
            <v>12000</v>
          </cell>
        </row>
        <row r="329">
          <cell r="V329" t="str">
            <v>91811406014100000430шив</v>
          </cell>
          <cell r="W329">
            <v>1260</v>
          </cell>
        </row>
        <row r="330">
          <cell r="V330" t="str">
            <v>91820201001100000151шив</v>
          </cell>
          <cell r="W330">
            <v>66875</v>
          </cell>
        </row>
        <row r="331">
          <cell r="V331" t="str">
            <v>91820203015100000151шив</v>
          </cell>
          <cell r="W331">
            <v>13500</v>
          </cell>
        </row>
        <row r="332">
          <cell r="V332" t="str">
            <v>91820204999100000151шив</v>
          </cell>
          <cell r="W332">
            <v>396234</v>
          </cell>
        </row>
        <row r="333">
          <cell r="V333" t="str">
            <v>шив</v>
          </cell>
          <cell r="W333">
            <v>1118869</v>
          </cell>
        </row>
        <row r="334">
          <cell r="V334" t="str">
            <v/>
          </cell>
          <cell r="W334">
            <v>0</v>
          </cell>
        </row>
        <row r="335">
          <cell r="V335" t="str">
            <v>89020202999052503151рай</v>
          </cell>
          <cell r="W335">
            <v>0</v>
          </cell>
        </row>
        <row r="336">
          <cell r="V336" t="str">
            <v>89020202999055001151рай</v>
          </cell>
          <cell r="W336">
            <v>0</v>
          </cell>
        </row>
        <row r="337">
          <cell r="V337" t="str">
            <v>89020202999055002151рай</v>
          </cell>
          <cell r="W337">
            <v>0</v>
          </cell>
        </row>
        <row r="338">
          <cell r="V338" t="str">
            <v>89020202999055501151рай</v>
          </cell>
          <cell r="W338">
            <v>0</v>
          </cell>
        </row>
        <row r="339">
          <cell r="V339" t="str">
            <v>89020202999056201151рай</v>
          </cell>
          <cell r="W339">
            <v>550800</v>
          </cell>
        </row>
        <row r="340">
          <cell r="V340" t="str">
            <v>89020202999052801151рай</v>
          </cell>
          <cell r="W340">
            <v>0</v>
          </cell>
        </row>
        <row r="341">
          <cell r="V341" t="str">
            <v/>
          </cell>
          <cell r="W341">
            <v>0</v>
          </cell>
        </row>
        <row r="342">
          <cell r="V342" t="str">
            <v/>
          </cell>
          <cell r="W342">
            <v>0</v>
          </cell>
        </row>
        <row r="343">
          <cell r="V343" t="str">
            <v>90120204999100000151анг</v>
          </cell>
          <cell r="W343">
            <v>0</v>
          </cell>
        </row>
        <row r="344">
          <cell r="V344" t="str">
            <v>90220204999100000151арт</v>
          </cell>
          <cell r="W344">
            <v>0</v>
          </cell>
        </row>
        <row r="345">
          <cell r="V345" t="str">
            <v>90320204999100000151бел</v>
          </cell>
          <cell r="W345">
            <v>0</v>
          </cell>
        </row>
        <row r="346">
          <cell r="V346" t="str">
            <v>90420204999100000151бог</v>
          </cell>
          <cell r="W346">
            <v>0</v>
          </cell>
        </row>
        <row r="347">
          <cell r="V347" t="str">
            <v>90520204999100000151гов</v>
          </cell>
          <cell r="W347">
            <v>0</v>
          </cell>
        </row>
        <row r="348">
          <cell r="V348" t="str">
            <v>90620204999100000151кра</v>
          </cell>
          <cell r="W348">
            <v>0</v>
          </cell>
        </row>
        <row r="349">
          <cell r="V349" t="str">
            <v>90720204999100000151ман</v>
          </cell>
          <cell r="W349">
            <v>0</v>
          </cell>
        </row>
        <row r="350">
          <cell r="V350" t="str">
            <v>90820204999100000151нев</v>
          </cell>
          <cell r="W350">
            <v>0</v>
          </cell>
        </row>
        <row r="351">
          <cell r="V351" t="str">
            <v>90920204999100000151ниж</v>
          </cell>
          <cell r="W351">
            <v>0</v>
          </cell>
        </row>
        <row r="352">
          <cell r="V352" t="str">
            <v>91020204999100000151нов</v>
          </cell>
          <cell r="W352">
            <v>0</v>
          </cell>
        </row>
        <row r="353">
          <cell r="V353" t="str">
            <v>91120204999100000151оси</v>
          </cell>
          <cell r="W353">
            <v>0</v>
          </cell>
        </row>
        <row r="354">
          <cell r="V354" t="str">
            <v>91220204999100000151пин</v>
          </cell>
          <cell r="W354">
            <v>0</v>
          </cell>
        </row>
        <row r="355">
          <cell r="V355" t="str">
            <v>91320204999100000151окт</v>
          </cell>
          <cell r="W355">
            <v>0</v>
          </cell>
        </row>
        <row r="356">
          <cell r="V356" t="str">
            <v>91420204999100000151тае</v>
          </cell>
          <cell r="W356">
            <v>0</v>
          </cell>
        </row>
        <row r="357">
          <cell r="V357" t="str">
            <v>91520204999100000151так</v>
          </cell>
          <cell r="W357">
            <v>0</v>
          </cell>
        </row>
        <row r="358">
          <cell r="V358" t="str">
            <v>91620204999100000151хре</v>
          </cell>
          <cell r="W358">
            <v>0</v>
          </cell>
        </row>
        <row r="359">
          <cell r="V359" t="str">
            <v>91720204999100000151чун</v>
          </cell>
          <cell r="W359">
            <v>0</v>
          </cell>
        </row>
        <row r="360">
          <cell r="V360" t="str">
            <v>91820204999100000151шив</v>
          </cell>
          <cell r="W360">
            <v>0</v>
          </cell>
        </row>
        <row r="361">
          <cell r="V361" t="str">
            <v/>
          </cell>
          <cell r="W361">
            <v>0</v>
          </cell>
        </row>
        <row r="362">
          <cell r="V362" t="str">
            <v/>
          </cell>
          <cell r="W362">
            <v>0</v>
          </cell>
        </row>
        <row r="363">
          <cell r="V363" t="str">
            <v>89020203024054101151рай</v>
          </cell>
          <cell r="W363">
            <v>-3879</v>
          </cell>
        </row>
        <row r="364">
          <cell r="V364" t="str">
            <v>89020203046059000151рай</v>
          </cell>
          <cell r="W364">
            <v>3879</v>
          </cell>
        </row>
        <row r="365">
          <cell r="V365" t="str">
            <v/>
          </cell>
          <cell r="W365">
            <v>0</v>
          </cell>
        </row>
        <row r="366">
          <cell r="V366" t="str">
            <v/>
          </cell>
          <cell r="W366">
            <v>0</v>
          </cell>
        </row>
        <row r="367">
          <cell r="V367" t="str">
            <v>80611303050059901130рай</v>
          </cell>
          <cell r="W367">
            <v>0</v>
          </cell>
        </row>
        <row r="368">
          <cell r="V368" t="str">
            <v>84811303050059901130рай</v>
          </cell>
          <cell r="W368">
            <v>0</v>
          </cell>
        </row>
        <row r="369">
          <cell r="V369" t="str">
            <v>86311402033050000410рай</v>
          </cell>
          <cell r="W369">
            <v>0</v>
          </cell>
        </row>
        <row r="370">
          <cell r="V370" t="str">
            <v>89011805030059951151рай</v>
          </cell>
          <cell r="W370">
            <v>109020.95</v>
          </cell>
        </row>
        <row r="371">
          <cell r="V371" t="str">
            <v>89011805030059952151рай</v>
          </cell>
          <cell r="W371">
            <v>10000</v>
          </cell>
        </row>
        <row r="372">
          <cell r="V372" t="str">
            <v>89011805030059953151рай</v>
          </cell>
          <cell r="W372">
            <v>89299.1</v>
          </cell>
        </row>
        <row r="373">
          <cell r="V373" t="str">
            <v>89020202999051903151рай</v>
          </cell>
          <cell r="W373">
            <v>0</v>
          </cell>
        </row>
        <row r="374">
          <cell r="V374" t="str">
            <v>89020202999051905151рай</v>
          </cell>
          <cell r="W374">
            <v>0</v>
          </cell>
        </row>
        <row r="375">
          <cell r="V375" t="str">
            <v>89020202999051906151рай</v>
          </cell>
          <cell r="W375">
            <v>0</v>
          </cell>
        </row>
        <row r="376">
          <cell r="V376" t="str">
            <v>89020202999052501151рай</v>
          </cell>
          <cell r="W376">
            <v>0</v>
          </cell>
        </row>
        <row r="377">
          <cell r="V377" t="str">
            <v>89020204014050000151рай</v>
          </cell>
          <cell r="W377">
            <v>0</v>
          </cell>
        </row>
        <row r="378">
          <cell r="V378" t="str">
            <v>89011905000050000151рай</v>
          </cell>
          <cell r="W378">
            <v>-8609955.3200000003</v>
          </cell>
        </row>
        <row r="379">
          <cell r="V379" t="str">
            <v>86311105035050000120рай</v>
          </cell>
          <cell r="W379">
            <v>0</v>
          </cell>
        </row>
        <row r="380">
          <cell r="V380" t="str">
            <v/>
          </cell>
          <cell r="W380">
            <v>0</v>
          </cell>
        </row>
        <row r="381">
          <cell r="V381" t="str">
            <v>89020203021058000151рай</v>
          </cell>
          <cell r="W381">
            <v>1452100</v>
          </cell>
        </row>
        <row r="382">
          <cell r="V382" t="str">
            <v/>
          </cell>
          <cell r="W382">
            <v>0</v>
          </cell>
        </row>
        <row r="383">
          <cell r="V383" t="str">
            <v>89020202999055602151рай</v>
          </cell>
          <cell r="W383">
            <v>0</v>
          </cell>
        </row>
        <row r="384">
          <cell r="V384" t="str">
            <v/>
          </cell>
          <cell r="W384">
            <v>0</v>
          </cell>
        </row>
        <row r="385">
          <cell r="V385" t="str">
            <v>85611303050059901130рай</v>
          </cell>
          <cell r="W385">
            <v>16500</v>
          </cell>
        </row>
        <row r="386">
          <cell r="V386" t="str">
            <v/>
          </cell>
          <cell r="W386">
            <v>0</v>
          </cell>
        </row>
        <row r="387">
          <cell r="V387" t="str">
            <v>89020203046050000151рай</v>
          </cell>
          <cell r="W387">
            <v>0</v>
          </cell>
        </row>
        <row r="388">
          <cell r="V388" t="str">
            <v/>
          </cell>
          <cell r="W388">
            <v>0</v>
          </cell>
        </row>
        <row r="389">
          <cell r="V389" t="str">
            <v>85611303050059901130рай</v>
          </cell>
          <cell r="W389">
            <v>0</v>
          </cell>
        </row>
        <row r="390">
          <cell r="V390" t="str">
            <v/>
          </cell>
          <cell r="W390">
            <v>0</v>
          </cell>
        </row>
        <row r="391">
          <cell r="V391" t="str">
            <v/>
          </cell>
          <cell r="W391">
            <v>0</v>
          </cell>
        </row>
        <row r="392">
          <cell r="V392" t="str">
            <v>18210102021010000110бог</v>
          </cell>
          <cell r="W392">
            <v>268853</v>
          </cell>
        </row>
        <row r="393">
          <cell r="V393" t="str">
            <v>18210601030100000110бог</v>
          </cell>
          <cell r="W393">
            <v>380796</v>
          </cell>
        </row>
        <row r="394">
          <cell r="V394" t="str">
            <v>18210606023100000110бог</v>
          </cell>
          <cell r="W394">
            <v>70543</v>
          </cell>
        </row>
        <row r="395">
          <cell r="V395" t="str">
            <v>90411406014100000430бог</v>
          </cell>
          <cell r="W395">
            <v>993995</v>
          </cell>
        </row>
        <row r="396">
          <cell r="V396" t="str">
            <v>90420201001100000151бог</v>
          </cell>
          <cell r="W396">
            <v>0</v>
          </cell>
        </row>
        <row r="397">
          <cell r="V397" t="str">
            <v/>
          </cell>
          <cell r="W397">
            <v>0</v>
          </cell>
        </row>
        <row r="398">
          <cell r="V398" t="str">
            <v>90311905000100000151бел</v>
          </cell>
          <cell r="W398">
            <v>-0.01</v>
          </cell>
        </row>
        <row r="399">
          <cell r="V399" t="str">
            <v/>
          </cell>
          <cell r="W399">
            <v>0</v>
          </cell>
        </row>
        <row r="400">
          <cell r="V400" t="str">
            <v>90511905000100000151гов</v>
          </cell>
          <cell r="W400">
            <v>-1496.68</v>
          </cell>
        </row>
        <row r="401">
          <cell r="V401" t="str">
            <v/>
          </cell>
          <cell r="W401">
            <v>0</v>
          </cell>
        </row>
        <row r="402">
          <cell r="V402" t="str">
            <v/>
          </cell>
          <cell r="W402">
            <v>0</v>
          </cell>
        </row>
        <row r="403">
          <cell r="V403" t="str">
            <v>90620201001100000151кра</v>
          </cell>
          <cell r="W403">
            <v>0</v>
          </cell>
        </row>
        <row r="404">
          <cell r="V404" t="str">
            <v/>
          </cell>
          <cell r="W404">
            <v>0</v>
          </cell>
        </row>
        <row r="405">
          <cell r="V405" t="str">
            <v>90711905000100000151ман</v>
          </cell>
          <cell r="W405">
            <v>-2957.28</v>
          </cell>
        </row>
        <row r="406">
          <cell r="V406" t="str">
            <v/>
          </cell>
          <cell r="W406">
            <v>0</v>
          </cell>
        </row>
        <row r="407">
          <cell r="V407" t="str">
            <v>90820201001100000151нев</v>
          </cell>
          <cell r="W407">
            <v>0</v>
          </cell>
        </row>
        <row r="408">
          <cell r="V408" t="str">
            <v>90811905000100000151нев</v>
          </cell>
          <cell r="W408">
            <v>-14216.55</v>
          </cell>
        </row>
        <row r="409">
          <cell r="V409" t="str">
            <v>90820204999100000151нев</v>
          </cell>
          <cell r="W409">
            <v>0</v>
          </cell>
        </row>
        <row r="410">
          <cell r="V410" t="str">
            <v/>
          </cell>
          <cell r="W410">
            <v>0</v>
          </cell>
        </row>
        <row r="411">
          <cell r="V411" t="str">
            <v>91011905000100000151нов</v>
          </cell>
          <cell r="W411">
            <v>-764.59</v>
          </cell>
        </row>
        <row r="412">
          <cell r="V412" t="str">
            <v/>
          </cell>
          <cell r="W412">
            <v>0</v>
          </cell>
        </row>
        <row r="413">
          <cell r="V413" t="str">
            <v>91111905000100000151оси</v>
          </cell>
          <cell r="W413">
            <v>-74683.86</v>
          </cell>
        </row>
        <row r="414">
          <cell r="V414" t="str">
            <v/>
          </cell>
          <cell r="W414">
            <v>0</v>
          </cell>
        </row>
        <row r="415">
          <cell r="V415" t="str">
            <v>91220204999100000151пин</v>
          </cell>
          <cell r="W415">
            <v>5000</v>
          </cell>
        </row>
        <row r="416">
          <cell r="V416" t="str">
            <v/>
          </cell>
          <cell r="W416">
            <v>0</v>
          </cell>
        </row>
        <row r="417">
          <cell r="V417" t="str">
            <v>91320201001100000151окт</v>
          </cell>
          <cell r="W417">
            <v>0</v>
          </cell>
        </row>
        <row r="418">
          <cell r="V418" t="str">
            <v>91311905000100000151окт</v>
          </cell>
          <cell r="W418">
            <v>-17943.7</v>
          </cell>
        </row>
        <row r="419">
          <cell r="V419" t="str">
            <v/>
          </cell>
          <cell r="W419">
            <v>0</v>
          </cell>
        </row>
        <row r="420">
          <cell r="V420" t="str">
            <v>91420201001100000151тае</v>
          </cell>
          <cell r="W420">
            <v>0</v>
          </cell>
        </row>
        <row r="421">
          <cell r="V421" t="str">
            <v>91411905000100000151тае</v>
          </cell>
          <cell r="W421">
            <v>-43191.63</v>
          </cell>
        </row>
        <row r="422">
          <cell r="V422" t="str">
            <v/>
          </cell>
          <cell r="W422">
            <v>0</v>
          </cell>
        </row>
        <row r="423">
          <cell r="V423" t="str">
            <v>91511905000100000151так</v>
          </cell>
          <cell r="W423">
            <v>-20097.349999999999</v>
          </cell>
        </row>
        <row r="424">
          <cell r="V424" t="str">
            <v>91520705000109907180так</v>
          </cell>
          <cell r="W424">
            <v>14207.6</v>
          </cell>
        </row>
        <row r="425">
          <cell r="V425" t="str">
            <v/>
          </cell>
          <cell r="W425">
            <v>0</v>
          </cell>
        </row>
        <row r="426">
          <cell r="V426" t="str">
            <v>91620204999100000151хре</v>
          </cell>
          <cell r="W426">
            <v>100000</v>
          </cell>
        </row>
        <row r="427">
          <cell r="V427" t="str">
            <v>91611905000100000151хре</v>
          </cell>
          <cell r="W427">
            <v>-22968.400000000001</v>
          </cell>
        </row>
        <row r="428">
          <cell r="V428" t="str">
            <v/>
          </cell>
          <cell r="W428">
            <v>0</v>
          </cell>
        </row>
        <row r="429">
          <cell r="V429" t="str">
            <v>91711905000100000151чун</v>
          </cell>
          <cell r="W429">
            <v>-10000</v>
          </cell>
        </row>
        <row r="430">
          <cell r="V430" t="str">
            <v/>
          </cell>
          <cell r="W430">
            <v>0</v>
          </cell>
        </row>
        <row r="431">
          <cell r="V431" t="str">
            <v>91820705000109907180шив</v>
          </cell>
          <cell r="W431">
            <v>0</v>
          </cell>
        </row>
        <row r="432">
          <cell r="V432" t="str">
            <v/>
          </cell>
          <cell r="W432">
            <v>0</v>
          </cell>
        </row>
        <row r="433">
          <cell r="V433" t="str">
            <v/>
          </cell>
          <cell r="W433">
            <v>0</v>
          </cell>
        </row>
        <row r="434">
          <cell r="V434" t="str">
            <v/>
          </cell>
          <cell r="W434">
            <v>0</v>
          </cell>
        </row>
        <row r="435">
          <cell r="V435" t="str">
            <v>89020202008059000151рай</v>
          </cell>
          <cell r="W435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118"/>
  <sheetViews>
    <sheetView workbookViewId="0">
      <selection activeCell="A34" sqref="A34"/>
    </sheetView>
  </sheetViews>
  <sheetFormatPr defaultRowHeight="12.75"/>
  <cols>
    <col min="1" max="1" width="60.28515625" style="10" customWidth="1"/>
    <col min="2" max="2" width="13.7109375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0" width="9.140625" style="10" hidden="1" customWidth="1"/>
    <col min="11" max="11" width="18.85546875" style="10" hidden="1" customWidth="1"/>
    <col min="12" max="12" width="9.140625" style="10" hidden="1" customWidth="1"/>
    <col min="13" max="14" width="11.5703125" style="10" bestFit="1" customWidth="1"/>
    <col min="15" max="16384" width="9.140625" style="10"/>
  </cols>
  <sheetData>
    <row r="1" spans="1:17" ht="43.5" customHeight="1">
      <c r="A1" s="114" t="s">
        <v>172</v>
      </c>
      <c r="B1" s="114"/>
      <c r="C1" s="115"/>
      <c r="D1" s="115"/>
      <c r="E1" s="115"/>
      <c r="F1" s="115"/>
    </row>
    <row r="2" spans="1:17" ht="22.5" customHeight="1">
      <c r="A2" s="116" t="s">
        <v>175</v>
      </c>
      <c r="B2" s="116"/>
      <c r="C2" s="116"/>
      <c r="D2" s="116"/>
      <c r="E2" s="116"/>
      <c r="F2" s="116"/>
    </row>
    <row r="3" spans="1:17">
      <c r="F3" s="16" t="s">
        <v>93</v>
      </c>
    </row>
    <row r="4" spans="1:17" ht="22.5">
      <c r="A4" s="1" t="s">
        <v>23</v>
      </c>
      <c r="B4" s="26"/>
      <c r="C4" s="1" t="s">
        <v>173</v>
      </c>
      <c r="D4" s="1" t="s">
        <v>174</v>
      </c>
      <c r="E4" s="1" t="s">
        <v>129</v>
      </c>
      <c r="F4" s="1" t="s">
        <v>53</v>
      </c>
    </row>
    <row r="5" spans="1:17" ht="9" customHeight="1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17">
      <c r="A6" s="117" t="s">
        <v>72</v>
      </c>
      <c r="B6" s="118"/>
      <c r="C6" s="119"/>
      <c r="D6" s="119"/>
      <c r="E6" s="119"/>
      <c r="F6" s="120"/>
    </row>
    <row r="7" spans="1:17">
      <c r="A7" s="7" t="s">
        <v>71</v>
      </c>
      <c r="B7" s="27"/>
      <c r="C7" s="9">
        <f>C8+C34+C38</f>
        <v>703538</v>
      </c>
      <c r="D7" s="9">
        <f>D8+D34+D38</f>
        <v>703999</v>
      </c>
      <c r="E7" s="9">
        <f>D7-C7</f>
        <v>461</v>
      </c>
      <c r="F7" s="5">
        <f>IF(C7=0,0,ROUND(D7/C7*100,2))</f>
        <v>100.07</v>
      </c>
      <c r="N7"/>
      <c r="O7"/>
      <c r="P7" s="17"/>
      <c r="Q7" s="17"/>
    </row>
    <row r="8" spans="1:17">
      <c r="A8" s="4" t="s">
        <v>178</v>
      </c>
      <c r="B8" s="28"/>
      <c r="C8" s="9">
        <f>C9+C11+C12+C13+C14+C15+C22+C24+C29+C30+C31+C33+C28+C10+C23</f>
        <v>138779</v>
      </c>
      <c r="D8" s="9">
        <f>D9+D11+D12+D13+D14+D15+D22+D24+D29+D30+D31+D33+D28+D10+D23</f>
        <v>139332</v>
      </c>
      <c r="E8" s="9">
        <f t="shared" ref="E8:E38" si="0">D8-C8</f>
        <v>553</v>
      </c>
      <c r="F8" s="5">
        <f t="shared" ref="F8:F38" si="1">IF(C8=0,0,ROUND(D8/C8*100,2))</f>
        <v>100.4</v>
      </c>
    </row>
    <row r="9" spans="1:17" ht="12.75" hidden="1" customHeight="1">
      <c r="A9" s="3" t="s">
        <v>90</v>
      </c>
      <c r="B9" s="29"/>
      <c r="C9" s="22">
        <v>7450</v>
      </c>
      <c r="D9" s="22">
        <v>9763</v>
      </c>
      <c r="E9" s="11">
        <f t="shared" si="0"/>
        <v>2313</v>
      </c>
      <c r="F9" s="12">
        <f t="shared" si="1"/>
        <v>131.05000000000001</v>
      </c>
    </row>
    <row r="10" spans="1:17" ht="12.75" hidden="1" customHeight="1">
      <c r="A10" s="3" t="s">
        <v>91</v>
      </c>
      <c r="B10" s="29"/>
      <c r="C10" s="22">
        <v>78394</v>
      </c>
      <c r="D10" s="22">
        <v>75746</v>
      </c>
      <c r="E10" s="11">
        <f t="shared" si="0"/>
        <v>-2648</v>
      </c>
      <c r="F10" s="12">
        <f t="shared" si="1"/>
        <v>96.62</v>
      </c>
    </row>
    <row r="11" spans="1:17" ht="12.75" hidden="1" customHeight="1">
      <c r="A11" s="3" t="s">
        <v>73</v>
      </c>
      <c r="B11" s="29"/>
      <c r="C11" s="22">
        <v>9700</v>
      </c>
      <c r="D11" s="22">
        <v>9059</v>
      </c>
      <c r="E11" s="11">
        <f t="shared" si="0"/>
        <v>-641</v>
      </c>
      <c r="F11" s="12">
        <f t="shared" si="1"/>
        <v>93.39</v>
      </c>
    </row>
    <row r="12" spans="1:17" ht="12.75" hidden="1" customHeight="1">
      <c r="A12" s="3" t="s">
        <v>74</v>
      </c>
      <c r="B12" s="29"/>
      <c r="C12" s="22">
        <v>0</v>
      </c>
      <c r="D12" s="22">
        <v>10</v>
      </c>
      <c r="E12" s="11">
        <f t="shared" si="0"/>
        <v>10</v>
      </c>
      <c r="F12" s="12">
        <f t="shared" si="1"/>
        <v>0</v>
      </c>
    </row>
    <row r="13" spans="1:17" ht="12.75" hidden="1" customHeight="1">
      <c r="A13" s="3" t="s">
        <v>75</v>
      </c>
      <c r="B13" s="29"/>
      <c r="C13" s="22">
        <v>3191</v>
      </c>
      <c r="D13" s="22">
        <v>5046</v>
      </c>
      <c r="E13" s="11">
        <f t="shared" si="0"/>
        <v>1855</v>
      </c>
      <c r="F13" s="12">
        <f t="shared" si="1"/>
        <v>158.13</v>
      </c>
    </row>
    <row r="14" spans="1:17" ht="25.5" hidden="1" customHeight="1">
      <c r="A14" s="3" t="s">
        <v>76</v>
      </c>
      <c r="B14" s="29"/>
      <c r="C14" s="22">
        <v>100</v>
      </c>
      <c r="D14" s="22">
        <v>0</v>
      </c>
      <c r="E14" s="11">
        <f t="shared" si="0"/>
        <v>-100</v>
      </c>
      <c r="F14" s="12">
        <f t="shared" si="1"/>
        <v>0</v>
      </c>
    </row>
    <row r="15" spans="1:17" ht="25.5" hidden="1" customHeight="1">
      <c r="A15" s="3" t="s">
        <v>77</v>
      </c>
      <c r="B15" s="29"/>
      <c r="C15" s="11">
        <f>SUM(C16:C21)</f>
        <v>21598</v>
      </c>
      <c r="D15" s="11">
        <f>SUM(D16:D21)</f>
        <v>17476</v>
      </c>
      <c r="E15" s="11">
        <f t="shared" si="0"/>
        <v>-4122</v>
      </c>
      <c r="F15" s="12">
        <f t="shared" si="1"/>
        <v>80.91</v>
      </c>
    </row>
    <row r="16" spans="1:17" ht="25.5" hidden="1" customHeight="1">
      <c r="A16" s="23" t="s">
        <v>124</v>
      </c>
      <c r="B16" s="30"/>
      <c r="C16" s="22">
        <v>0</v>
      </c>
      <c r="D16" s="22">
        <v>0</v>
      </c>
      <c r="E16" s="11">
        <f t="shared" si="0"/>
        <v>0</v>
      </c>
      <c r="F16" s="12">
        <f t="shared" si="1"/>
        <v>0</v>
      </c>
    </row>
    <row r="17" spans="1:6" ht="62.25" hidden="1" customHeight="1">
      <c r="A17" s="3" t="s">
        <v>116</v>
      </c>
      <c r="B17" s="29"/>
      <c r="C17" s="22">
        <v>1052</v>
      </c>
      <c r="D17" s="22">
        <v>2336</v>
      </c>
      <c r="E17" s="11">
        <f t="shared" si="0"/>
        <v>1284</v>
      </c>
      <c r="F17" s="12">
        <f t="shared" si="1"/>
        <v>222.05</v>
      </c>
    </row>
    <row r="18" spans="1:6" ht="63.75" hidden="1" customHeight="1">
      <c r="A18" s="3" t="s">
        <v>117</v>
      </c>
      <c r="B18" s="29"/>
      <c r="C18" s="22">
        <v>3120</v>
      </c>
      <c r="D18" s="22">
        <v>5441</v>
      </c>
      <c r="E18" s="11">
        <f t="shared" si="0"/>
        <v>2321</v>
      </c>
      <c r="F18" s="12">
        <f t="shared" si="1"/>
        <v>174.39</v>
      </c>
    </row>
    <row r="19" spans="1:6" ht="63.75" hidden="1" customHeight="1">
      <c r="A19" s="23" t="s">
        <v>125</v>
      </c>
      <c r="B19" s="30"/>
      <c r="C19" s="22">
        <v>22</v>
      </c>
      <c r="D19" s="22">
        <v>13</v>
      </c>
      <c r="E19" s="11">
        <f t="shared" si="0"/>
        <v>-9</v>
      </c>
      <c r="F19" s="12">
        <f t="shared" si="1"/>
        <v>59.09</v>
      </c>
    </row>
    <row r="20" spans="1:6" ht="63.75" hidden="1" customHeight="1">
      <c r="A20" s="3" t="s">
        <v>118</v>
      </c>
      <c r="B20" s="29"/>
      <c r="C20" s="22">
        <v>17341</v>
      </c>
      <c r="D20" s="22">
        <v>9604</v>
      </c>
      <c r="E20" s="11">
        <f t="shared" si="0"/>
        <v>-7737</v>
      </c>
      <c r="F20" s="12">
        <f t="shared" si="1"/>
        <v>55.38</v>
      </c>
    </row>
    <row r="21" spans="1:6" ht="38.25" hidden="1" customHeight="1">
      <c r="A21" s="3" t="s">
        <v>92</v>
      </c>
      <c r="B21" s="29"/>
      <c r="C21" s="22">
        <v>63</v>
      </c>
      <c r="D21" s="22">
        <v>82</v>
      </c>
      <c r="E21" s="11">
        <f t="shared" si="0"/>
        <v>19</v>
      </c>
      <c r="F21" s="12">
        <f t="shared" si="1"/>
        <v>130.16</v>
      </c>
    </row>
    <row r="22" spans="1:6" ht="12.75" hidden="1" customHeight="1">
      <c r="A22" s="3" t="s">
        <v>78</v>
      </c>
      <c r="B22" s="29"/>
      <c r="C22" s="22">
        <v>384</v>
      </c>
      <c r="D22" s="22">
        <v>697</v>
      </c>
      <c r="E22" s="11">
        <f t="shared" si="0"/>
        <v>313</v>
      </c>
      <c r="F22" s="12">
        <f t="shared" si="1"/>
        <v>181.51</v>
      </c>
    </row>
    <row r="23" spans="1:6" ht="25.5" hidden="1" customHeight="1">
      <c r="A23" s="3" t="s">
        <v>171</v>
      </c>
      <c r="B23" s="29"/>
      <c r="C23" s="22">
        <v>11956</v>
      </c>
      <c r="D23" s="22">
        <v>11439</v>
      </c>
      <c r="E23" s="11">
        <f t="shared" si="0"/>
        <v>-517</v>
      </c>
      <c r="F23" s="12">
        <f t="shared" si="1"/>
        <v>95.68</v>
      </c>
    </row>
    <row r="24" spans="1:6" ht="25.5" hidden="1" customHeight="1">
      <c r="A24" s="3" t="s">
        <v>79</v>
      </c>
      <c r="B24" s="29"/>
      <c r="C24" s="11">
        <f>SUM(C25:C27)</f>
        <v>7764</v>
      </c>
      <c r="D24" s="11">
        <f>SUM(D25:D27)</f>
        <v>7967</v>
      </c>
      <c r="E24" s="11">
        <f>SUM(E25:E27)</f>
        <v>203</v>
      </c>
      <c r="F24" s="12">
        <f t="shared" si="1"/>
        <v>102.61</v>
      </c>
    </row>
    <row r="25" spans="1:6" ht="25.5" hidden="1" customHeight="1">
      <c r="A25" s="3" t="s">
        <v>80</v>
      </c>
      <c r="B25" s="29"/>
      <c r="C25" s="11">
        <v>5590</v>
      </c>
      <c r="D25" s="11">
        <v>4911</v>
      </c>
      <c r="E25" s="11">
        <f t="shared" si="0"/>
        <v>-679</v>
      </c>
      <c r="F25" s="12">
        <f t="shared" si="1"/>
        <v>87.85</v>
      </c>
    </row>
    <row r="26" spans="1:6" ht="36" hidden="1" customHeight="1">
      <c r="A26" s="3" t="s">
        <v>119</v>
      </c>
      <c r="B26" s="29"/>
      <c r="C26" s="11">
        <v>15</v>
      </c>
      <c r="D26" s="11">
        <v>45</v>
      </c>
      <c r="E26" s="11">
        <f>D26-C26</f>
        <v>30</v>
      </c>
      <c r="F26" s="12">
        <f>IF(C26=0,0,ROUND(D26/C26*100,2))</f>
        <v>300</v>
      </c>
    </row>
    <row r="27" spans="1:6" ht="38.25" hidden="1" customHeight="1">
      <c r="A27" s="3" t="s">
        <v>120</v>
      </c>
      <c r="B27" s="29"/>
      <c r="C27" s="11">
        <v>2159</v>
      </c>
      <c r="D27" s="11">
        <v>3011</v>
      </c>
      <c r="E27" s="11">
        <f>D27-C27</f>
        <v>852</v>
      </c>
      <c r="F27" s="12">
        <f>IF(C27=0,0,ROUND(D27/C27*100,2))</f>
        <v>139.46</v>
      </c>
    </row>
    <row r="28" spans="1:6" ht="12.75" hidden="1" customHeight="1">
      <c r="A28" s="3" t="s">
        <v>81</v>
      </c>
      <c r="B28" s="29"/>
      <c r="C28" s="22"/>
      <c r="D28" s="22"/>
      <c r="E28" s="11">
        <f t="shared" si="0"/>
        <v>0</v>
      </c>
      <c r="F28" s="12">
        <f t="shared" si="1"/>
        <v>0</v>
      </c>
    </row>
    <row r="29" spans="1:6" ht="12.75" hidden="1" customHeight="1">
      <c r="A29" s="3" t="s">
        <v>82</v>
      </c>
      <c r="B29" s="29"/>
      <c r="C29" s="22">
        <v>5120</v>
      </c>
      <c r="D29" s="22">
        <v>6417</v>
      </c>
      <c r="E29" s="11">
        <f t="shared" si="0"/>
        <v>1297</v>
      </c>
      <c r="F29" s="12">
        <f t="shared" si="1"/>
        <v>125.33</v>
      </c>
    </row>
    <row r="30" spans="1:6" ht="12.75" hidden="1" customHeight="1">
      <c r="A30" s="3" t="s">
        <v>83</v>
      </c>
      <c r="B30" s="29"/>
      <c r="C30" s="22">
        <v>463</v>
      </c>
      <c r="D30" s="22">
        <v>2929</v>
      </c>
      <c r="E30" s="11">
        <f t="shared" si="0"/>
        <v>2466</v>
      </c>
      <c r="F30" s="12">
        <f t="shared" si="1"/>
        <v>632.61</v>
      </c>
    </row>
    <row r="31" spans="1:6" ht="38.25" hidden="1" customHeight="1">
      <c r="A31" s="3" t="s">
        <v>84</v>
      </c>
      <c r="B31" s="29"/>
      <c r="C31" s="11">
        <f>C32</f>
        <v>430</v>
      </c>
      <c r="D31" s="11">
        <f>D32</f>
        <v>430</v>
      </c>
      <c r="E31" s="11">
        <f t="shared" si="0"/>
        <v>0</v>
      </c>
      <c r="F31" s="12">
        <f t="shared" si="1"/>
        <v>100</v>
      </c>
    </row>
    <row r="32" spans="1:6" ht="25.5" hidden="1" customHeight="1">
      <c r="A32" s="3" t="s">
        <v>85</v>
      </c>
      <c r="B32" s="29"/>
      <c r="C32" s="22">
        <v>430</v>
      </c>
      <c r="D32" s="22">
        <v>430</v>
      </c>
      <c r="E32" s="11">
        <f t="shared" si="0"/>
        <v>0</v>
      </c>
      <c r="F32" s="12">
        <f t="shared" si="1"/>
        <v>100</v>
      </c>
    </row>
    <row r="33" spans="1:12" ht="12.75" hidden="1" customHeight="1">
      <c r="A33" s="3" t="s">
        <v>86</v>
      </c>
      <c r="B33" s="29"/>
      <c r="C33" s="22">
        <v>-7771</v>
      </c>
      <c r="D33" s="22">
        <v>-7647</v>
      </c>
      <c r="E33" s="11">
        <f t="shared" si="0"/>
        <v>124</v>
      </c>
      <c r="F33" s="12">
        <f t="shared" si="1"/>
        <v>98.4</v>
      </c>
    </row>
    <row r="34" spans="1:12">
      <c r="A34" s="4" t="s">
        <v>179</v>
      </c>
      <c r="B34" s="28"/>
      <c r="C34" s="9">
        <f>C35+C37</f>
        <v>564759</v>
      </c>
      <c r="D34" s="9">
        <f>D35+D37</f>
        <v>564667</v>
      </c>
      <c r="E34" s="9">
        <f t="shared" si="0"/>
        <v>-92</v>
      </c>
      <c r="F34" s="5">
        <f t="shared" si="1"/>
        <v>99.98</v>
      </c>
    </row>
    <row r="35" spans="1:12" ht="25.5" hidden="1" customHeight="1">
      <c r="A35" s="3" t="s">
        <v>88</v>
      </c>
      <c r="B35" s="29"/>
      <c r="C35" s="22">
        <v>561830</v>
      </c>
      <c r="D35" s="22">
        <v>558485</v>
      </c>
      <c r="E35" s="11">
        <f t="shared" si="0"/>
        <v>-3345</v>
      </c>
      <c r="F35" s="12">
        <f t="shared" si="1"/>
        <v>99.4</v>
      </c>
    </row>
    <row r="36" spans="1:12" ht="12.75" hidden="1" customHeight="1">
      <c r="A36" s="3" t="s">
        <v>94</v>
      </c>
      <c r="B36" s="29"/>
      <c r="C36" s="22">
        <v>192039</v>
      </c>
      <c r="D36" s="22">
        <v>192039</v>
      </c>
      <c r="E36" s="11">
        <f t="shared" si="0"/>
        <v>0</v>
      </c>
      <c r="F36" s="12">
        <f t="shared" si="1"/>
        <v>100</v>
      </c>
    </row>
    <row r="37" spans="1:12" ht="12.75" hidden="1" customHeight="1">
      <c r="A37" s="15" t="s">
        <v>89</v>
      </c>
      <c r="B37" s="31"/>
      <c r="C37" s="22">
        <v>2929</v>
      </c>
      <c r="D37" s="22">
        <v>6182</v>
      </c>
      <c r="E37" s="11">
        <f t="shared" si="0"/>
        <v>3253</v>
      </c>
      <c r="F37" s="12">
        <f t="shared" si="1"/>
        <v>211.06</v>
      </c>
    </row>
    <row r="38" spans="1:12" ht="25.5" hidden="1">
      <c r="A38" s="4" t="s">
        <v>21</v>
      </c>
      <c r="B38" s="28"/>
      <c r="C38" s="22"/>
      <c r="D38" s="22"/>
      <c r="E38" s="9">
        <f t="shared" si="0"/>
        <v>0</v>
      </c>
      <c r="F38" s="5">
        <f t="shared" si="1"/>
        <v>0</v>
      </c>
    </row>
    <row r="39" spans="1:12" ht="15" customHeight="1">
      <c r="A39" s="121" t="s">
        <v>22</v>
      </c>
      <c r="B39" s="122"/>
      <c r="C39" s="123"/>
      <c r="D39" s="123"/>
      <c r="E39" s="123"/>
      <c r="F39" s="124"/>
    </row>
    <row r="40" spans="1:12" s="6" customFormat="1">
      <c r="A40" s="4" t="s">
        <v>24</v>
      </c>
      <c r="B40" s="28"/>
      <c r="C40" s="9">
        <f>C41+C51+C55+C59+C64+C69+C79+C85+C72</f>
        <v>719804</v>
      </c>
      <c r="D40" s="9">
        <f>D41+D51+D55+D59+D64+D69+D79+D85+D72</f>
        <v>680525</v>
      </c>
      <c r="E40" s="9">
        <f t="shared" ref="E40:E102" si="2">D40-C40</f>
        <v>-39279</v>
      </c>
      <c r="F40" s="5">
        <f t="shared" ref="F40:F102" si="3">IF(C40=0,0,ROUND(D40/C40*100,2))</f>
        <v>94.54</v>
      </c>
      <c r="G40" s="10">
        <f>G41+G51+G55+G59+G64+G69+G79+G85+G72</f>
        <v>674</v>
      </c>
      <c r="H40" s="10">
        <f>H41+H51+H55+H59+H64+H69+H79+H85+H72</f>
        <v>636</v>
      </c>
      <c r="I40" s="10">
        <f>I41+I51+I55+I59+I64+I69+I79+I85+I72</f>
        <v>0</v>
      </c>
      <c r="J40" s="6">
        <f>G40-ROUND(C40/1000,0)</f>
        <v>-46</v>
      </c>
      <c r="K40" s="6">
        <f>H40-ROUND(D40/1000,0)</f>
        <v>-45</v>
      </c>
      <c r="L40" s="6">
        <f t="shared" ref="L40:L103" si="4">I40-ROUND(D40/1000,0)</f>
        <v>-681</v>
      </c>
    </row>
    <row r="41" spans="1:12" s="6" customFormat="1">
      <c r="A41" s="4" t="s">
        <v>25</v>
      </c>
      <c r="B41" s="28"/>
      <c r="C41" s="9">
        <f>SUM(C42:C50)</f>
        <v>24931</v>
      </c>
      <c r="D41" s="9">
        <f>SUM(D42:D50)</f>
        <v>23285</v>
      </c>
      <c r="E41" s="9">
        <f t="shared" si="2"/>
        <v>-1646</v>
      </c>
      <c r="F41" s="5">
        <f t="shared" si="3"/>
        <v>93.4</v>
      </c>
      <c r="G41" s="10">
        <f>SUM(G42:G50)</f>
        <v>26</v>
      </c>
      <c r="H41" s="10">
        <f>SUM(H42:H50)</f>
        <v>24</v>
      </c>
      <c r="I41" s="10">
        <f>SUM(I42:I50)</f>
        <v>0</v>
      </c>
      <c r="J41" s="6">
        <f t="shared" ref="J41:K71" si="5">G41-ROUND(C41/1000,0)</f>
        <v>1</v>
      </c>
      <c r="K41" s="6">
        <f t="shared" si="5"/>
        <v>1</v>
      </c>
      <c r="L41" s="6">
        <f t="shared" si="4"/>
        <v>-23</v>
      </c>
    </row>
    <row r="42" spans="1:12" ht="25.5" hidden="1">
      <c r="A42" s="13" t="s">
        <v>99</v>
      </c>
      <c r="B42" s="36" t="s">
        <v>130</v>
      </c>
      <c r="C42" s="11">
        <v>639</v>
      </c>
      <c r="D42" s="11">
        <v>609</v>
      </c>
      <c r="E42" s="11">
        <f t="shared" si="2"/>
        <v>-30</v>
      </c>
      <c r="F42" s="12">
        <f t="shared" si="3"/>
        <v>95.31</v>
      </c>
      <c r="G42" s="10">
        <f t="shared" ref="G42:H50" si="6">ROUND(C42/1000,0)</f>
        <v>1</v>
      </c>
      <c r="H42" s="10">
        <f t="shared" si="6"/>
        <v>1</v>
      </c>
      <c r="J42" s="6">
        <f t="shared" si="5"/>
        <v>0</v>
      </c>
      <c r="K42" s="6">
        <f t="shared" si="5"/>
        <v>0</v>
      </c>
      <c r="L42" s="6">
        <f t="shared" si="4"/>
        <v>-1</v>
      </c>
    </row>
    <row r="43" spans="1:12" ht="38.25" hidden="1">
      <c r="A43" s="13" t="s">
        <v>100</v>
      </c>
      <c r="B43" s="36" t="s">
        <v>131</v>
      </c>
      <c r="C43" s="11">
        <v>612</v>
      </c>
      <c r="D43" s="11">
        <v>532</v>
      </c>
      <c r="E43" s="11">
        <f t="shared" si="2"/>
        <v>-80</v>
      </c>
      <c r="F43" s="12">
        <f t="shared" si="3"/>
        <v>86.93</v>
      </c>
      <c r="G43" s="10">
        <f t="shared" si="6"/>
        <v>1</v>
      </c>
      <c r="H43" s="10">
        <f t="shared" si="6"/>
        <v>1</v>
      </c>
      <c r="J43" s="6">
        <f t="shared" si="5"/>
        <v>0</v>
      </c>
      <c r="K43" s="6">
        <f t="shared" si="5"/>
        <v>0</v>
      </c>
      <c r="L43" s="6">
        <f t="shared" si="4"/>
        <v>-1</v>
      </c>
    </row>
    <row r="44" spans="1:12" ht="38.25" hidden="1">
      <c r="A44" s="13" t="s">
        <v>101</v>
      </c>
      <c r="B44" s="36" t="s">
        <v>132</v>
      </c>
      <c r="C44" s="11">
        <v>16417</v>
      </c>
      <c r="D44" s="11">
        <v>16006</v>
      </c>
      <c r="E44" s="11">
        <f t="shared" si="2"/>
        <v>-411</v>
      </c>
      <c r="F44" s="12">
        <f t="shared" si="3"/>
        <v>97.5</v>
      </c>
      <c r="G44" s="10">
        <f t="shared" si="6"/>
        <v>16</v>
      </c>
      <c r="H44" s="10">
        <f t="shared" si="6"/>
        <v>16</v>
      </c>
      <c r="J44" s="6">
        <f t="shared" si="5"/>
        <v>0</v>
      </c>
      <c r="K44" s="6">
        <f t="shared" si="5"/>
        <v>0</v>
      </c>
      <c r="L44" s="6">
        <f t="shared" si="4"/>
        <v>-16</v>
      </c>
    </row>
    <row r="45" spans="1:12" ht="15" hidden="1">
      <c r="A45" s="13" t="s">
        <v>26</v>
      </c>
      <c r="B45" s="36"/>
      <c r="C45" s="11"/>
      <c r="D45" s="11"/>
      <c r="E45" s="11">
        <f t="shared" si="2"/>
        <v>0</v>
      </c>
      <c r="F45" s="12">
        <f t="shared" si="3"/>
        <v>0</v>
      </c>
      <c r="G45" s="10">
        <f t="shared" si="6"/>
        <v>0</v>
      </c>
      <c r="H45" s="10">
        <f t="shared" si="6"/>
        <v>0</v>
      </c>
      <c r="J45" s="6">
        <f t="shared" si="5"/>
        <v>0</v>
      </c>
      <c r="K45" s="6">
        <f t="shared" si="5"/>
        <v>0</v>
      </c>
      <c r="L45" s="6">
        <f t="shared" si="4"/>
        <v>0</v>
      </c>
    </row>
    <row r="46" spans="1:12" ht="25.5" hidden="1">
      <c r="A46" s="13" t="s">
        <v>102</v>
      </c>
      <c r="B46" s="36" t="s">
        <v>133</v>
      </c>
      <c r="C46" s="11">
        <v>4535</v>
      </c>
      <c r="D46" s="11">
        <v>3899</v>
      </c>
      <c r="E46" s="11">
        <f t="shared" si="2"/>
        <v>-636</v>
      </c>
      <c r="F46" s="12">
        <f t="shared" si="3"/>
        <v>85.98</v>
      </c>
      <c r="G46" s="10">
        <f t="shared" si="6"/>
        <v>5</v>
      </c>
      <c r="H46" s="10">
        <f t="shared" si="6"/>
        <v>4</v>
      </c>
      <c r="J46" s="6">
        <f t="shared" si="5"/>
        <v>0</v>
      </c>
      <c r="K46" s="6">
        <f t="shared" si="5"/>
        <v>0</v>
      </c>
      <c r="L46" s="6">
        <f t="shared" si="4"/>
        <v>-4</v>
      </c>
    </row>
    <row r="47" spans="1:12" ht="15" hidden="1">
      <c r="A47" s="13" t="s">
        <v>27</v>
      </c>
      <c r="B47" s="37" t="s">
        <v>134</v>
      </c>
      <c r="C47" s="11">
        <v>1857</v>
      </c>
      <c r="D47" s="11">
        <v>1772</v>
      </c>
      <c r="E47" s="11">
        <f t="shared" si="2"/>
        <v>-85</v>
      </c>
      <c r="F47" s="12">
        <f t="shared" si="3"/>
        <v>95.42</v>
      </c>
      <c r="G47" s="10">
        <f t="shared" si="6"/>
        <v>2</v>
      </c>
      <c r="H47" s="10">
        <f t="shared" si="6"/>
        <v>2</v>
      </c>
      <c r="J47" s="6">
        <f t="shared" si="5"/>
        <v>0</v>
      </c>
      <c r="K47" s="6">
        <f t="shared" si="5"/>
        <v>0</v>
      </c>
      <c r="L47" s="6">
        <f t="shared" si="4"/>
        <v>-2</v>
      </c>
    </row>
    <row r="48" spans="1:12" ht="15" hidden="1">
      <c r="A48" s="3" t="s">
        <v>137</v>
      </c>
      <c r="B48" s="39" t="s">
        <v>138</v>
      </c>
      <c r="C48" s="11"/>
      <c r="D48" s="11"/>
      <c r="E48" s="11">
        <f>D48-C48</f>
        <v>0</v>
      </c>
      <c r="F48" s="12">
        <f>IF(C48=0,0,ROUND(D48/C48*100,2))</f>
        <v>0</v>
      </c>
      <c r="J48" s="6"/>
      <c r="K48" s="6"/>
      <c r="L48" s="6"/>
    </row>
    <row r="49" spans="1:12" ht="15" hidden="1">
      <c r="A49" s="13" t="s">
        <v>28</v>
      </c>
      <c r="B49" s="38" t="s">
        <v>135</v>
      </c>
      <c r="C49" s="11"/>
      <c r="D49" s="11"/>
      <c r="E49" s="11">
        <f t="shared" si="2"/>
        <v>0</v>
      </c>
      <c r="F49" s="12">
        <f t="shared" si="3"/>
        <v>0</v>
      </c>
      <c r="G49" s="10">
        <f t="shared" si="6"/>
        <v>0</v>
      </c>
      <c r="H49" s="10">
        <f t="shared" si="6"/>
        <v>0</v>
      </c>
      <c r="J49" s="6">
        <f t="shared" si="5"/>
        <v>0</v>
      </c>
      <c r="K49" s="6">
        <f t="shared" si="5"/>
        <v>0</v>
      </c>
      <c r="L49" s="6">
        <f t="shared" si="4"/>
        <v>0</v>
      </c>
    </row>
    <row r="50" spans="1:12" ht="15" hidden="1">
      <c r="A50" s="13" t="s">
        <v>29</v>
      </c>
      <c r="B50" s="38" t="s">
        <v>136</v>
      </c>
      <c r="C50" s="11">
        <v>871</v>
      </c>
      <c r="D50" s="11">
        <v>467</v>
      </c>
      <c r="E50" s="11">
        <f t="shared" si="2"/>
        <v>-404</v>
      </c>
      <c r="F50" s="12">
        <f t="shared" si="3"/>
        <v>53.62</v>
      </c>
      <c r="G50" s="10">
        <f t="shared" si="6"/>
        <v>1</v>
      </c>
      <c r="H50" s="10">
        <f t="shared" si="6"/>
        <v>0</v>
      </c>
      <c r="J50" s="6">
        <f t="shared" si="5"/>
        <v>0</v>
      </c>
      <c r="K50" s="6">
        <f t="shared" si="5"/>
        <v>0</v>
      </c>
      <c r="L50" s="6">
        <f t="shared" si="4"/>
        <v>0</v>
      </c>
    </row>
    <row r="51" spans="1:12" s="6" customFormat="1" ht="25.5">
      <c r="A51" s="4" t="s">
        <v>30</v>
      </c>
      <c r="B51" s="28"/>
      <c r="C51" s="9">
        <f>SUM(C52:C54)</f>
        <v>7199</v>
      </c>
      <c r="D51" s="9">
        <f>SUM(D52:D54)</f>
        <v>7060</v>
      </c>
      <c r="E51" s="9">
        <f t="shared" si="2"/>
        <v>-139</v>
      </c>
      <c r="F51" s="5">
        <f t="shared" si="3"/>
        <v>98.07</v>
      </c>
      <c r="G51" s="10">
        <f>SUM(G52:G54)</f>
        <v>2</v>
      </c>
      <c r="H51" s="10">
        <f>SUM(H52:H54)</f>
        <v>1</v>
      </c>
      <c r="I51" s="10">
        <f>SUM(I52:I54)</f>
        <v>0</v>
      </c>
      <c r="J51" s="6">
        <f t="shared" si="5"/>
        <v>-5</v>
      </c>
      <c r="K51" s="6">
        <f t="shared" si="5"/>
        <v>-6</v>
      </c>
      <c r="L51" s="6">
        <f t="shared" si="4"/>
        <v>-7</v>
      </c>
    </row>
    <row r="52" spans="1:12" ht="15" hidden="1">
      <c r="A52" s="13" t="s">
        <v>31</v>
      </c>
      <c r="B52" s="40" t="s">
        <v>139</v>
      </c>
      <c r="C52" s="11">
        <v>2276</v>
      </c>
      <c r="D52" s="11">
        <v>2137</v>
      </c>
      <c r="E52" s="11">
        <f t="shared" si="2"/>
        <v>-139</v>
      </c>
      <c r="F52" s="12">
        <f t="shared" si="3"/>
        <v>93.89</v>
      </c>
      <c r="G52" s="10">
        <f>ROUND(C52/1000,0)</f>
        <v>2</v>
      </c>
      <c r="H52" s="10">
        <f>ROUND(D52/1000,0)-1</f>
        <v>1</v>
      </c>
      <c r="J52" s="6">
        <f t="shared" si="5"/>
        <v>0</v>
      </c>
      <c r="K52" s="6">
        <f t="shared" si="5"/>
        <v>-1</v>
      </c>
      <c r="L52" s="6">
        <f t="shared" si="4"/>
        <v>-2</v>
      </c>
    </row>
    <row r="53" spans="1:12" ht="15" hidden="1">
      <c r="A53" s="13" t="s">
        <v>103</v>
      </c>
      <c r="B53" s="41" t="s">
        <v>140</v>
      </c>
      <c r="C53" s="11">
        <v>4923</v>
      </c>
      <c r="D53" s="11">
        <v>4923</v>
      </c>
      <c r="E53" s="11">
        <f t="shared" si="2"/>
        <v>0</v>
      </c>
      <c r="F53" s="12">
        <f t="shared" si="3"/>
        <v>100</v>
      </c>
      <c r="J53" s="6"/>
      <c r="K53" s="6"/>
      <c r="L53" s="6"/>
    </row>
    <row r="54" spans="1:12" ht="25.5" hidden="1">
      <c r="A54" s="3" t="s">
        <v>126</v>
      </c>
      <c r="B54" s="29"/>
      <c r="C54" s="11"/>
      <c r="D54" s="11"/>
      <c r="E54" s="11">
        <f t="shared" si="2"/>
        <v>0</v>
      </c>
      <c r="F54" s="12">
        <f t="shared" si="3"/>
        <v>0</v>
      </c>
      <c r="G54" s="10">
        <f>ROUND(C54/1000,0)</f>
        <v>0</v>
      </c>
      <c r="H54" s="10">
        <f>ROUND(D54/1000,0)</f>
        <v>0</v>
      </c>
      <c r="J54" s="6">
        <f t="shared" si="5"/>
        <v>0</v>
      </c>
      <c r="K54" s="6">
        <f t="shared" si="5"/>
        <v>0</v>
      </c>
      <c r="L54" s="6">
        <f t="shared" si="4"/>
        <v>0</v>
      </c>
    </row>
    <row r="55" spans="1:12" s="6" customFormat="1">
      <c r="A55" s="4" t="s">
        <v>177</v>
      </c>
      <c r="B55" s="28"/>
      <c r="C55" s="9">
        <f>SUM(C56:C58)</f>
        <v>7614</v>
      </c>
      <c r="D55" s="9">
        <f>SUM(D56:D58)</f>
        <v>6115</v>
      </c>
      <c r="E55" s="9">
        <f t="shared" si="2"/>
        <v>-1499</v>
      </c>
      <c r="F55" s="5">
        <f t="shared" si="3"/>
        <v>80.31</v>
      </c>
      <c r="G55" s="10">
        <f>SUM(G56:G58)</f>
        <v>8</v>
      </c>
      <c r="H55" s="10">
        <f>SUM(H56:H58)</f>
        <v>5</v>
      </c>
      <c r="I55" s="10">
        <f>SUM(I56:I58)</f>
        <v>0</v>
      </c>
      <c r="J55" s="6">
        <f t="shared" si="5"/>
        <v>0</v>
      </c>
      <c r="K55" s="6">
        <f t="shared" si="5"/>
        <v>-1</v>
      </c>
      <c r="L55" s="6">
        <f t="shared" si="4"/>
        <v>-6</v>
      </c>
    </row>
    <row r="56" spans="1:12" ht="15" hidden="1">
      <c r="A56" s="13" t="s">
        <v>32</v>
      </c>
      <c r="B56" s="42" t="s">
        <v>141</v>
      </c>
      <c r="C56" s="11">
        <v>534</v>
      </c>
      <c r="D56" s="11">
        <v>486</v>
      </c>
      <c r="E56" s="11">
        <f t="shared" si="2"/>
        <v>-48</v>
      </c>
      <c r="F56" s="12">
        <f t="shared" si="3"/>
        <v>91.01</v>
      </c>
      <c r="G56" s="10">
        <f t="shared" ref="G56:H58" si="7">ROUND(C56/1000,0)</f>
        <v>1</v>
      </c>
      <c r="H56" s="10">
        <f t="shared" si="7"/>
        <v>0</v>
      </c>
      <c r="J56" s="6">
        <f t="shared" si="5"/>
        <v>0</v>
      </c>
      <c r="K56" s="6">
        <f t="shared" si="5"/>
        <v>0</v>
      </c>
      <c r="L56" s="6">
        <f t="shared" si="4"/>
        <v>0</v>
      </c>
    </row>
    <row r="57" spans="1:12" ht="15" hidden="1">
      <c r="A57" s="13" t="s">
        <v>33</v>
      </c>
      <c r="B57" s="42" t="s">
        <v>142</v>
      </c>
      <c r="C57" s="11">
        <v>5427</v>
      </c>
      <c r="D57" s="11">
        <v>5409</v>
      </c>
      <c r="E57" s="11">
        <f t="shared" si="2"/>
        <v>-18</v>
      </c>
      <c r="F57" s="12">
        <f t="shared" si="3"/>
        <v>99.67</v>
      </c>
      <c r="G57" s="10">
        <f t="shared" si="7"/>
        <v>5</v>
      </c>
      <c r="H57" s="10">
        <f t="shared" si="7"/>
        <v>5</v>
      </c>
      <c r="J57" s="6">
        <f t="shared" si="5"/>
        <v>0</v>
      </c>
      <c r="K57" s="6">
        <f t="shared" si="5"/>
        <v>0</v>
      </c>
      <c r="L57" s="6">
        <f t="shared" si="4"/>
        <v>-5</v>
      </c>
    </row>
    <row r="58" spans="1:12" ht="15" hidden="1">
      <c r="A58" s="13" t="s">
        <v>34</v>
      </c>
      <c r="B58" s="42" t="s">
        <v>143</v>
      </c>
      <c r="C58" s="11">
        <v>1653</v>
      </c>
      <c r="D58" s="11">
        <v>220</v>
      </c>
      <c r="E58" s="11">
        <f t="shared" si="2"/>
        <v>-1433</v>
      </c>
      <c r="F58" s="12">
        <f t="shared" si="3"/>
        <v>13.31</v>
      </c>
      <c r="G58" s="10">
        <f t="shared" si="7"/>
        <v>2</v>
      </c>
      <c r="H58" s="10">
        <f t="shared" si="7"/>
        <v>0</v>
      </c>
      <c r="J58" s="6">
        <f t="shared" si="5"/>
        <v>0</v>
      </c>
      <c r="K58" s="6">
        <f t="shared" si="5"/>
        <v>0</v>
      </c>
      <c r="L58" s="6">
        <f t="shared" si="4"/>
        <v>0</v>
      </c>
    </row>
    <row r="59" spans="1:12" s="6" customFormat="1">
      <c r="A59" s="4" t="s">
        <v>35</v>
      </c>
      <c r="B59" s="28"/>
      <c r="C59" s="9">
        <f>SUM(C60:C63)</f>
        <v>69567</v>
      </c>
      <c r="D59" s="9">
        <f>SUM(D60:D63)</f>
        <v>53263</v>
      </c>
      <c r="E59" s="9">
        <f t="shared" si="2"/>
        <v>-16304</v>
      </c>
      <c r="F59" s="5">
        <f t="shared" si="3"/>
        <v>76.56</v>
      </c>
      <c r="G59" s="10">
        <f>SUM(G60:G63)</f>
        <v>70</v>
      </c>
      <c r="H59" s="10">
        <f>SUM(H60:H63)</f>
        <v>54</v>
      </c>
      <c r="I59" s="10">
        <f>SUM(I60:I63)</f>
        <v>0</v>
      </c>
      <c r="J59" s="6">
        <f t="shared" si="5"/>
        <v>0</v>
      </c>
      <c r="K59" s="6">
        <f t="shared" si="5"/>
        <v>1</v>
      </c>
      <c r="L59" s="6">
        <f t="shared" si="4"/>
        <v>-53</v>
      </c>
    </row>
    <row r="60" spans="1:12" ht="15" hidden="1">
      <c r="A60" s="13" t="s">
        <v>36</v>
      </c>
      <c r="B60" s="43" t="s">
        <v>144</v>
      </c>
      <c r="C60" s="11">
        <v>2868</v>
      </c>
      <c r="D60" s="11">
        <v>0</v>
      </c>
      <c r="E60" s="11">
        <f t="shared" si="2"/>
        <v>-2868</v>
      </c>
      <c r="F60" s="12">
        <f t="shared" si="3"/>
        <v>0</v>
      </c>
      <c r="G60" s="10">
        <f t="shared" ref="G60:H63" si="8">ROUND(C60/1000,0)</f>
        <v>3</v>
      </c>
      <c r="H60" s="10">
        <f t="shared" si="8"/>
        <v>0</v>
      </c>
      <c r="J60" s="6">
        <f t="shared" si="5"/>
        <v>0</v>
      </c>
      <c r="K60" s="6">
        <f t="shared" si="5"/>
        <v>0</v>
      </c>
      <c r="L60" s="6">
        <f t="shared" si="4"/>
        <v>0</v>
      </c>
    </row>
    <row r="61" spans="1:12" ht="15" hidden="1">
      <c r="A61" s="13" t="s">
        <v>37</v>
      </c>
      <c r="B61" s="43" t="s">
        <v>145</v>
      </c>
      <c r="C61" s="11">
        <v>60122</v>
      </c>
      <c r="D61" s="11">
        <v>51540</v>
      </c>
      <c r="E61" s="11">
        <f t="shared" si="2"/>
        <v>-8582</v>
      </c>
      <c r="F61" s="12">
        <f t="shared" si="3"/>
        <v>85.73</v>
      </c>
      <c r="G61" s="10">
        <f t="shared" si="8"/>
        <v>60</v>
      </c>
      <c r="H61" s="10">
        <f t="shared" si="8"/>
        <v>52</v>
      </c>
      <c r="J61" s="6">
        <f t="shared" si="5"/>
        <v>0</v>
      </c>
      <c r="K61" s="6">
        <f t="shared" si="5"/>
        <v>0</v>
      </c>
      <c r="L61" s="6">
        <f t="shared" si="4"/>
        <v>-52</v>
      </c>
    </row>
    <row r="62" spans="1:12" hidden="1">
      <c r="A62" s="13" t="s">
        <v>105</v>
      </c>
      <c r="B62" s="32"/>
      <c r="C62" s="11">
        <v>0</v>
      </c>
      <c r="D62" s="11">
        <v>0</v>
      </c>
      <c r="E62" s="11">
        <f>D62-C62</f>
        <v>0</v>
      </c>
      <c r="F62" s="12">
        <f>IF(C62=0,0,ROUND(D62/C62*100,2))</f>
        <v>0</v>
      </c>
      <c r="G62" s="10">
        <f t="shared" si="8"/>
        <v>0</v>
      </c>
      <c r="H62" s="10">
        <f t="shared" si="8"/>
        <v>0</v>
      </c>
      <c r="J62" s="6"/>
      <c r="K62" s="6"/>
      <c r="L62" s="6"/>
    </row>
    <row r="63" spans="1:12" ht="15" hidden="1">
      <c r="A63" s="13" t="s">
        <v>38</v>
      </c>
      <c r="B63" s="44" t="s">
        <v>146</v>
      </c>
      <c r="C63" s="11">
        <v>6577</v>
      </c>
      <c r="D63" s="11">
        <v>1723</v>
      </c>
      <c r="E63" s="11">
        <f t="shared" si="2"/>
        <v>-4854</v>
      </c>
      <c r="F63" s="12">
        <f t="shared" si="3"/>
        <v>26.2</v>
      </c>
      <c r="G63" s="10">
        <f t="shared" si="8"/>
        <v>7</v>
      </c>
      <c r="H63" s="10">
        <f t="shared" si="8"/>
        <v>2</v>
      </c>
      <c r="J63" s="6">
        <f t="shared" si="5"/>
        <v>0</v>
      </c>
      <c r="K63" s="6">
        <f t="shared" si="5"/>
        <v>0</v>
      </c>
      <c r="L63" s="6">
        <f t="shared" si="4"/>
        <v>-2</v>
      </c>
    </row>
    <row r="64" spans="1:12" s="6" customFormat="1">
      <c r="A64" s="4" t="s">
        <v>39</v>
      </c>
      <c r="B64" s="28"/>
      <c r="C64" s="9">
        <f>SUM(C65:C68)</f>
        <v>312257</v>
      </c>
      <c r="D64" s="9">
        <f>SUM(D65:D68)</f>
        <v>303420</v>
      </c>
      <c r="E64" s="9">
        <f t="shared" si="2"/>
        <v>-8837</v>
      </c>
      <c r="F64" s="5">
        <f t="shared" si="3"/>
        <v>97.17</v>
      </c>
      <c r="G64" s="10">
        <f>SUM(G65:G68)</f>
        <v>312</v>
      </c>
      <c r="H64" s="10">
        <f>SUM(H65:H68)</f>
        <v>304</v>
      </c>
      <c r="I64" s="10">
        <f>SUM(I65:I68)</f>
        <v>0</v>
      </c>
      <c r="J64" s="6">
        <f t="shared" si="5"/>
        <v>0</v>
      </c>
      <c r="K64" s="6">
        <f t="shared" si="5"/>
        <v>1</v>
      </c>
      <c r="L64" s="6">
        <f t="shared" si="4"/>
        <v>-303</v>
      </c>
    </row>
    <row r="65" spans="1:12" hidden="1">
      <c r="A65" s="13" t="s">
        <v>40</v>
      </c>
      <c r="B65" s="32" t="s">
        <v>147</v>
      </c>
      <c r="C65" s="11">
        <v>67229</v>
      </c>
      <c r="D65" s="11">
        <v>64762</v>
      </c>
      <c r="E65" s="11">
        <f t="shared" si="2"/>
        <v>-2467</v>
      </c>
      <c r="F65" s="12">
        <f t="shared" si="3"/>
        <v>96.33</v>
      </c>
      <c r="G65" s="10">
        <f t="shared" ref="G65:H68" si="9">ROUND(C65/1000,0)</f>
        <v>67</v>
      </c>
      <c r="H65" s="10">
        <f t="shared" si="9"/>
        <v>65</v>
      </c>
      <c r="J65" s="6">
        <f t="shared" si="5"/>
        <v>0</v>
      </c>
      <c r="K65" s="6">
        <f t="shared" si="5"/>
        <v>0</v>
      </c>
      <c r="L65" s="6">
        <f t="shared" si="4"/>
        <v>-65</v>
      </c>
    </row>
    <row r="66" spans="1:12" hidden="1">
      <c r="A66" s="13" t="s">
        <v>41</v>
      </c>
      <c r="B66" s="32" t="s">
        <v>148</v>
      </c>
      <c r="C66" s="11">
        <v>222783</v>
      </c>
      <c r="D66" s="11">
        <v>218265</v>
      </c>
      <c r="E66" s="11">
        <f t="shared" si="2"/>
        <v>-4518</v>
      </c>
      <c r="F66" s="12">
        <f t="shared" si="3"/>
        <v>97.97</v>
      </c>
      <c r="G66" s="10">
        <f t="shared" si="9"/>
        <v>223</v>
      </c>
      <c r="H66" s="10">
        <f t="shared" si="9"/>
        <v>218</v>
      </c>
      <c r="J66" s="6">
        <f t="shared" si="5"/>
        <v>0</v>
      </c>
      <c r="K66" s="6">
        <f t="shared" si="5"/>
        <v>0</v>
      </c>
      <c r="L66" s="6">
        <f t="shared" si="4"/>
        <v>-218</v>
      </c>
    </row>
    <row r="67" spans="1:12" hidden="1">
      <c r="A67" s="13" t="s">
        <v>42</v>
      </c>
      <c r="B67" s="32" t="s">
        <v>149</v>
      </c>
      <c r="C67" s="11">
        <v>7169</v>
      </c>
      <c r="D67" s="11">
        <v>5711</v>
      </c>
      <c r="E67" s="11">
        <f t="shared" si="2"/>
        <v>-1458</v>
      </c>
      <c r="F67" s="12">
        <f t="shared" si="3"/>
        <v>79.66</v>
      </c>
      <c r="G67" s="10">
        <f t="shared" si="9"/>
        <v>7</v>
      </c>
      <c r="H67" s="10">
        <f t="shared" si="9"/>
        <v>6</v>
      </c>
      <c r="J67" s="6">
        <f t="shared" si="5"/>
        <v>0</v>
      </c>
      <c r="K67" s="6">
        <f t="shared" si="5"/>
        <v>0</v>
      </c>
      <c r="L67" s="6">
        <f t="shared" si="4"/>
        <v>-6</v>
      </c>
    </row>
    <row r="68" spans="1:12" hidden="1">
      <c r="A68" s="13" t="s">
        <v>43</v>
      </c>
      <c r="B68" s="32" t="s">
        <v>150</v>
      </c>
      <c r="C68" s="11">
        <v>15076</v>
      </c>
      <c r="D68" s="11">
        <v>14682</v>
      </c>
      <c r="E68" s="11">
        <f t="shared" si="2"/>
        <v>-394</v>
      </c>
      <c r="F68" s="12">
        <f t="shared" si="3"/>
        <v>97.39</v>
      </c>
      <c r="G68" s="10">
        <f t="shared" si="9"/>
        <v>15</v>
      </c>
      <c r="H68" s="10">
        <f t="shared" si="9"/>
        <v>15</v>
      </c>
      <c r="J68" s="6">
        <f t="shared" si="5"/>
        <v>0</v>
      </c>
      <c r="K68" s="6">
        <f t="shared" si="5"/>
        <v>0</v>
      </c>
      <c r="L68" s="6">
        <f t="shared" si="4"/>
        <v>-15</v>
      </c>
    </row>
    <row r="69" spans="1:12" s="6" customFormat="1" ht="13.5" customHeight="1">
      <c r="A69" s="4" t="s">
        <v>106</v>
      </c>
      <c r="B69" s="28"/>
      <c r="C69" s="9">
        <f>SUM(C70:C71)</f>
        <v>24505</v>
      </c>
      <c r="D69" s="9">
        <f>SUM(D70:D71)</f>
        <v>24086</v>
      </c>
      <c r="E69" s="9">
        <f t="shared" si="2"/>
        <v>-419</v>
      </c>
      <c r="F69" s="5">
        <f t="shared" si="3"/>
        <v>98.29</v>
      </c>
      <c r="G69" s="10">
        <f>SUM(G70:G71)</f>
        <v>25</v>
      </c>
      <c r="H69" s="10">
        <f>SUM(H70:H71)</f>
        <v>24</v>
      </c>
      <c r="I69" s="10">
        <f>SUM(I70:I71)</f>
        <v>0</v>
      </c>
      <c r="J69" s="6">
        <f t="shared" si="5"/>
        <v>0</v>
      </c>
      <c r="K69" s="6">
        <f t="shared" si="5"/>
        <v>0</v>
      </c>
      <c r="L69" s="6">
        <f t="shared" si="4"/>
        <v>-24</v>
      </c>
    </row>
    <row r="70" spans="1:12" hidden="1">
      <c r="A70" s="13" t="s">
        <v>44</v>
      </c>
      <c r="B70" s="32" t="s">
        <v>151</v>
      </c>
      <c r="C70" s="11">
        <v>20817</v>
      </c>
      <c r="D70" s="11">
        <v>20456</v>
      </c>
      <c r="E70" s="11">
        <f t="shared" si="2"/>
        <v>-361</v>
      </c>
      <c r="F70" s="12">
        <f t="shared" si="3"/>
        <v>98.27</v>
      </c>
      <c r="G70" s="10">
        <f>ROUND(C70/1000,0)</f>
        <v>21</v>
      </c>
      <c r="H70" s="10">
        <f>ROUND(D70/1000,0)</f>
        <v>20</v>
      </c>
      <c r="J70" s="6">
        <f t="shared" si="5"/>
        <v>0</v>
      </c>
      <c r="K70" s="6">
        <f t="shared" si="5"/>
        <v>0</v>
      </c>
      <c r="L70" s="6">
        <f t="shared" si="4"/>
        <v>-20</v>
      </c>
    </row>
    <row r="71" spans="1:12" ht="25.5" hidden="1">
      <c r="A71" s="13" t="s">
        <v>45</v>
      </c>
      <c r="B71" s="32" t="s">
        <v>152</v>
      </c>
      <c r="C71" s="11">
        <v>3688</v>
      </c>
      <c r="D71" s="11">
        <v>3630</v>
      </c>
      <c r="E71" s="11">
        <f t="shared" si="2"/>
        <v>-58</v>
      </c>
      <c r="F71" s="12">
        <f t="shared" si="3"/>
        <v>98.43</v>
      </c>
      <c r="G71" s="10">
        <f>ROUND(C71/1000,0)</f>
        <v>4</v>
      </c>
      <c r="H71" s="10">
        <f>ROUND(D71/1000,0)</f>
        <v>4</v>
      </c>
      <c r="J71" s="6">
        <f t="shared" si="5"/>
        <v>0</v>
      </c>
      <c r="K71" s="6">
        <f t="shared" si="5"/>
        <v>0</v>
      </c>
      <c r="L71" s="6">
        <f t="shared" si="4"/>
        <v>-4</v>
      </c>
    </row>
    <row r="72" spans="1:12" s="6" customFormat="1">
      <c r="A72" s="4" t="s">
        <v>107</v>
      </c>
      <c r="B72" s="28"/>
      <c r="C72" s="9">
        <f>SUM(C73:C78)</f>
        <v>108345</v>
      </c>
      <c r="D72" s="9">
        <f>SUM(D73:D78)</f>
        <v>104216</v>
      </c>
      <c r="E72" s="9">
        <f t="shared" si="2"/>
        <v>-4129</v>
      </c>
      <c r="F72" s="5">
        <f t="shared" si="3"/>
        <v>96.19</v>
      </c>
      <c r="G72" s="10">
        <f>SUM(G73:G78)</f>
        <v>67</v>
      </c>
      <c r="H72" s="10">
        <f>SUM(H73:H78)</f>
        <v>66</v>
      </c>
      <c r="I72" s="10">
        <f>SUM(I73:I78)</f>
        <v>0</v>
      </c>
      <c r="J72" s="6">
        <f t="shared" ref="J72:K109" si="10">G72-ROUND(C72/1000,0)</f>
        <v>-41</v>
      </c>
      <c r="K72" s="6">
        <f t="shared" si="10"/>
        <v>-38</v>
      </c>
      <c r="L72" s="6">
        <f t="shared" si="4"/>
        <v>-104</v>
      </c>
    </row>
    <row r="73" spans="1:12" ht="15" hidden="1">
      <c r="A73" s="13" t="s">
        <v>108</v>
      </c>
      <c r="B73" s="45" t="s">
        <v>153</v>
      </c>
      <c r="C73" s="11">
        <v>64604</v>
      </c>
      <c r="D73" s="11">
        <v>64604</v>
      </c>
      <c r="E73" s="9">
        <f t="shared" si="2"/>
        <v>0</v>
      </c>
      <c r="F73" s="5">
        <f t="shared" si="3"/>
        <v>100</v>
      </c>
      <c r="G73" s="10">
        <f t="shared" ref="G73:H78" si="11">ROUND(C73/1000,0)</f>
        <v>65</v>
      </c>
      <c r="H73" s="10">
        <f t="shared" si="11"/>
        <v>65</v>
      </c>
      <c r="J73" s="6">
        <f t="shared" si="10"/>
        <v>0</v>
      </c>
      <c r="K73" s="6">
        <f t="shared" si="10"/>
        <v>0</v>
      </c>
      <c r="L73" s="6">
        <f t="shared" si="4"/>
        <v>-65</v>
      </c>
    </row>
    <row r="74" spans="1:12" ht="15" hidden="1">
      <c r="A74" s="13" t="s">
        <v>159</v>
      </c>
      <c r="B74" s="45" t="s">
        <v>154</v>
      </c>
      <c r="C74" s="11">
        <v>31728</v>
      </c>
      <c r="D74" s="11">
        <v>29194</v>
      </c>
      <c r="E74" s="9">
        <f t="shared" si="2"/>
        <v>-2534</v>
      </c>
      <c r="F74" s="5">
        <f t="shared" si="3"/>
        <v>92.01</v>
      </c>
      <c r="J74" s="6"/>
      <c r="K74" s="6"/>
      <c r="L74" s="6"/>
    </row>
    <row r="75" spans="1:12" ht="15" hidden="1">
      <c r="A75" s="13" t="s">
        <v>160</v>
      </c>
      <c r="B75" s="45" t="s">
        <v>155</v>
      </c>
      <c r="C75" s="11">
        <v>2850</v>
      </c>
      <c r="D75" s="11">
        <v>2669</v>
      </c>
      <c r="E75" s="9">
        <f t="shared" si="2"/>
        <v>-181</v>
      </c>
      <c r="F75" s="5">
        <f t="shared" si="3"/>
        <v>93.65</v>
      </c>
      <c r="J75" s="6"/>
      <c r="K75" s="6"/>
      <c r="L75" s="6"/>
    </row>
    <row r="76" spans="1:12" ht="15" hidden="1">
      <c r="A76" s="13" t="s">
        <v>161</v>
      </c>
      <c r="B76" s="45" t="s">
        <v>156</v>
      </c>
      <c r="C76" s="11">
        <v>6835</v>
      </c>
      <c r="D76" s="11">
        <v>6685</v>
      </c>
      <c r="E76" s="9">
        <f t="shared" si="2"/>
        <v>-150</v>
      </c>
      <c r="F76" s="5">
        <f t="shared" si="3"/>
        <v>97.81</v>
      </c>
      <c r="J76" s="6"/>
      <c r="K76" s="6"/>
      <c r="L76" s="6"/>
    </row>
    <row r="77" spans="1:12" ht="15" hidden="1">
      <c r="A77" s="13" t="s">
        <v>109</v>
      </c>
      <c r="B77" s="45" t="s">
        <v>157</v>
      </c>
      <c r="C77" s="11">
        <v>1038</v>
      </c>
      <c r="D77" s="11">
        <v>966</v>
      </c>
      <c r="E77" s="11">
        <f t="shared" si="2"/>
        <v>-72</v>
      </c>
      <c r="F77" s="12">
        <f t="shared" si="3"/>
        <v>93.06</v>
      </c>
      <c r="G77" s="10">
        <f t="shared" si="11"/>
        <v>1</v>
      </c>
      <c r="H77" s="10">
        <f t="shared" si="11"/>
        <v>1</v>
      </c>
      <c r="J77" s="6">
        <f t="shared" si="10"/>
        <v>0</v>
      </c>
      <c r="K77" s="6">
        <f t="shared" si="10"/>
        <v>0</v>
      </c>
      <c r="L77" s="6">
        <f t="shared" si="4"/>
        <v>-1</v>
      </c>
    </row>
    <row r="78" spans="1:12" ht="25.5" hidden="1">
      <c r="A78" s="13" t="s">
        <v>110</v>
      </c>
      <c r="B78" s="45" t="s">
        <v>158</v>
      </c>
      <c r="C78" s="11">
        <v>1290</v>
      </c>
      <c r="D78" s="11">
        <v>98</v>
      </c>
      <c r="E78" s="11">
        <f t="shared" si="2"/>
        <v>-1192</v>
      </c>
      <c r="F78" s="12">
        <f t="shared" si="3"/>
        <v>7.6</v>
      </c>
      <c r="G78" s="10">
        <f t="shared" si="11"/>
        <v>1</v>
      </c>
      <c r="H78" s="10">
        <f t="shared" si="11"/>
        <v>0</v>
      </c>
      <c r="J78" s="6">
        <f t="shared" si="10"/>
        <v>0</v>
      </c>
      <c r="K78" s="6">
        <f t="shared" si="10"/>
        <v>0</v>
      </c>
      <c r="L78" s="6">
        <f t="shared" si="4"/>
        <v>0</v>
      </c>
    </row>
    <row r="79" spans="1:12" s="6" customFormat="1">
      <c r="A79" s="4" t="s">
        <v>46</v>
      </c>
      <c r="B79" s="28"/>
      <c r="C79" s="9">
        <f>SUM(C80:C84)</f>
        <v>140872</v>
      </c>
      <c r="D79" s="9">
        <f>SUM(D80:D84)</f>
        <v>137271</v>
      </c>
      <c r="E79" s="9">
        <f t="shared" si="2"/>
        <v>-3601</v>
      </c>
      <c r="F79" s="5">
        <f t="shared" si="3"/>
        <v>97.44</v>
      </c>
      <c r="G79" s="10">
        <f>SUM(G80:G84)</f>
        <v>140</v>
      </c>
      <c r="H79" s="10">
        <f>SUM(H80:H84)</f>
        <v>137</v>
      </c>
      <c r="I79" s="10">
        <f>SUM(I80:I84)</f>
        <v>0</v>
      </c>
      <c r="J79" s="6">
        <f t="shared" si="10"/>
        <v>-1</v>
      </c>
      <c r="K79" s="6">
        <f t="shared" si="10"/>
        <v>0</v>
      </c>
      <c r="L79" s="6">
        <f t="shared" si="4"/>
        <v>-137</v>
      </c>
    </row>
    <row r="80" spans="1:12" ht="15" hidden="1">
      <c r="A80" s="13" t="s">
        <v>47</v>
      </c>
      <c r="B80" s="46" t="s">
        <v>162</v>
      </c>
      <c r="C80" s="11">
        <v>227</v>
      </c>
      <c r="D80" s="11">
        <v>226</v>
      </c>
      <c r="E80" s="11">
        <f t="shared" si="2"/>
        <v>-1</v>
      </c>
      <c r="F80" s="12">
        <f t="shared" si="3"/>
        <v>99.56</v>
      </c>
      <c r="G80" s="10">
        <f t="shared" ref="G80:H84" si="12">ROUND(C80/1000,0)</f>
        <v>0</v>
      </c>
      <c r="H80" s="10">
        <f t="shared" si="12"/>
        <v>0</v>
      </c>
      <c r="J80" s="6">
        <f t="shared" si="10"/>
        <v>0</v>
      </c>
      <c r="K80" s="6">
        <f t="shared" si="10"/>
        <v>0</v>
      </c>
      <c r="L80" s="6">
        <f t="shared" si="4"/>
        <v>0</v>
      </c>
    </row>
    <row r="81" spans="1:12" ht="15" hidden="1">
      <c r="A81" s="13" t="s">
        <v>48</v>
      </c>
      <c r="B81" s="46" t="s">
        <v>163</v>
      </c>
      <c r="C81" s="11">
        <v>9124</v>
      </c>
      <c r="D81" s="11">
        <v>8674</v>
      </c>
      <c r="E81" s="11">
        <f t="shared" si="2"/>
        <v>-450</v>
      </c>
      <c r="F81" s="12">
        <f t="shared" si="3"/>
        <v>95.07</v>
      </c>
      <c r="G81" s="10">
        <f t="shared" si="12"/>
        <v>9</v>
      </c>
      <c r="H81" s="10">
        <f t="shared" si="12"/>
        <v>9</v>
      </c>
      <c r="J81" s="6">
        <f t="shared" si="10"/>
        <v>0</v>
      </c>
      <c r="K81" s="6">
        <f t="shared" si="10"/>
        <v>0</v>
      </c>
      <c r="L81" s="6">
        <f t="shared" si="4"/>
        <v>-9</v>
      </c>
    </row>
    <row r="82" spans="1:12" ht="15" hidden="1">
      <c r="A82" s="13" t="s">
        <v>49</v>
      </c>
      <c r="B82" s="46" t="s">
        <v>164</v>
      </c>
      <c r="C82" s="11">
        <v>107319</v>
      </c>
      <c r="D82" s="11">
        <v>105265</v>
      </c>
      <c r="E82" s="11">
        <f t="shared" si="2"/>
        <v>-2054</v>
      </c>
      <c r="F82" s="12">
        <f t="shared" si="3"/>
        <v>98.09</v>
      </c>
      <c r="G82" s="10">
        <f t="shared" si="12"/>
        <v>107</v>
      </c>
      <c r="H82" s="10">
        <f t="shared" si="12"/>
        <v>105</v>
      </c>
      <c r="J82" s="6">
        <f t="shared" si="10"/>
        <v>0</v>
      </c>
      <c r="K82" s="6">
        <f t="shared" si="10"/>
        <v>0</v>
      </c>
      <c r="L82" s="6">
        <f t="shared" si="4"/>
        <v>-105</v>
      </c>
    </row>
    <row r="83" spans="1:12" ht="15" hidden="1">
      <c r="A83" s="13" t="s">
        <v>111</v>
      </c>
      <c r="B83" s="46" t="s">
        <v>165</v>
      </c>
      <c r="C83" s="11">
        <v>14244</v>
      </c>
      <c r="D83" s="11">
        <v>14155</v>
      </c>
      <c r="E83" s="11">
        <f>D83-C83</f>
        <v>-89</v>
      </c>
      <c r="F83" s="12">
        <f>IF(C83=0,0,ROUND(D83/C83*100,2))</f>
        <v>99.38</v>
      </c>
      <c r="G83" s="10">
        <f t="shared" si="12"/>
        <v>14</v>
      </c>
      <c r="H83" s="10">
        <f t="shared" si="12"/>
        <v>14</v>
      </c>
      <c r="J83" s="6"/>
      <c r="K83" s="6"/>
      <c r="L83" s="6"/>
    </row>
    <row r="84" spans="1:12" ht="15" hidden="1">
      <c r="A84" s="13" t="s">
        <v>50</v>
      </c>
      <c r="B84" s="46" t="s">
        <v>166</v>
      </c>
      <c r="C84" s="11">
        <v>9958</v>
      </c>
      <c r="D84" s="11">
        <v>8951</v>
      </c>
      <c r="E84" s="11">
        <f>D84-C84</f>
        <v>-1007</v>
      </c>
      <c r="F84" s="12">
        <f>IF(C84=0,0,ROUND(D84/C84*100,2))</f>
        <v>89.89</v>
      </c>
      <c r="G84" s="10">
        <f t="shared" si="12"/>
        <v>10</v>
      </c>
      <c r="H84" s="10">
        <f t="shared" si="12"/>
        <v>9</v>
      </c>
      <c r="J84" s="6">
        <f t="shared" si="10"/>
        <v>0</v>
      </c>
      <c r="K84" s="6">
        <f t="shared" si="10"/>
        <v>0</v>
      </c>
      <c r="L84" s="6">
        <f t="shared" si="4"/>
        <v>-9</v>
      </c>
    </row>
    <row r="85" spans="1:12" s="6" customFormat="1">
      <c r="A85" s="4" t="s">
        <v>51</v>
      </c>
      <c r="B85" s="28"/>
      <c r="C85" s="9">
        <f>SUM(C86:C89)</f>
        <v>24514</v>
      </c>
      <c r="D85" s="9">
        <f>SUM(D86:D89)</f>
        <v>21809</v>
      </c>
      <c r="E85" s="9">
        <f t="shared" si="2"/>
        <v>-2705</v>
      </c>
      <c r="F85" s="5">
        <f t="shared" si="3"/>
        <v>88.97</v>
      </c>
      <c r="G85" s="10">
        <f>SUM(G86:G89)</f>
        <v>24</v>
      </c>
      <c r="H85" s="10">
        <f>SUM(H86:H89)</f>
        <v>21</v>
      </c>
      <c r="I85" s="10">
        <f>SUM(I86:I89)</f>
        <v>0</v>
      </c>
      <c r="J85" s="6">
        <f t="shared" si="10"/>
        <v>-1</v>
      </c>
      <c r="K85" s="6">
        <f t="shared" si="10"/>
        <v>-1</v>
      </c>
      <c r="L85" s="6">
        <f t="shared" si="4"/>
        <v>-22</v>
      </c>
    </row>
    <row r="86" spans="1:12" ht="25.5" hidden="1">
      <c r="A86" s="13" t="s">
        <v>112</v>
      </c>
      <c r="B86" s="47" t="s">
        <v>167</v>
      </c>
      <c r="C86" s="11">
        <v>18813</v>
      </c>
      <c r="D86" s="11">
        <v>17456</v>
      </c>
      <c r="E86" s="11">
        <f t="shared" si="2"/>
        <v>-1357</v>
      </c>
      <c r="F86" s="12">
        <f t="shared" si="3"/>
        <v>92.79</v>
      </c>
      <c r="G86" s="10">
        <f t="shared" ref="G86:H90" si="13">ROUND(C86/1000,0)</f>
        <v>19</v>
      </c>
      <c r="H86" s="10">
        <f t="shared" si="13"/>
        <v>17</v>
      </c>
      <c r="J86" s="6">
        <f t="shared" si="10"/>
        <v>0</v>
      </c>
      <c r="K86" s="6">
        <f t="shared" si="10"/>
        <v>0</v>
      </c>
      <c r="L86" s="6">
        <f t="shared" si="4"/>
        <v>-17</v>
      </c>
    </row>
    <row r="87" spans="1:12" ht="25.5" hidden="1">
      <c r="A87" s="13" t="s">
        <v>113</v>
      </c>
      <c r="B87" s="47" t="s">
        <v>170</v>
      </c>
      <c r="C87" s="11"/>
      <c r="D87" s="11"/>
      <c r="E87" s="11">
        <f>D87-C87</f>
        <v>0</v>
      </c>
      <c r="F87" s="12">
        <f>IF(C87=0,0,ROUND(D87/C87*100,2))</f>
        <v>0</v>
      </c>
      <c r="G87" s="10">
        <f t="shared" si="13"/>
        <v>0</v>
      </c>
      <c r="H87" s="10">
        <f t="shared" si="13"/>
        <v>0</v>
      </c>
      <c r="J87" s="6">
        <f t="shared" si="10"/>
        <v>0</v>
      </c>
      <c r="K87" s="6">
        <f t="shared" si="10"/>
        <v>0</v>
      </c>
      <c r="L87" s="6">
        <f t="shared" si="4"/>
        <v>0</v>
      </c>
    </row>
    <row r="88" spans="1:12" ht="25.5" hidden="1">
      <c r="A88" s="13" t="s">
        <v>114</v>
      </c>
      <c r="B88" s="47" t="s">
        <v>168</v>
      </c>
      <c r="C88" s="11">
        <v>1342</v>
      </c>
      <c r="D88" s="11">
        <v>1263</v>
      </c>
      <c r="E88" s="11">
        <f>D88-C88</f>
        <v>-79</v>
      </c>
      <c r="F88" s="12">
        <f>IF(C88=0,0,ROUND(D88/C88*100,2))</f>
        <v>94.11</v>
      </c>
      <c r="G88" s="10">
        <f t="shared" si="13"/>
        <v>1</v>
      </c>
      <c r="H88" s="10">
        <f t="shared" si="13"/>
        <v>1</v>
      </c>
      <c r="J88" s="6"/>
      <c r="K88" s="6"/>
      <c r="L88" s="6"/>
    </row>
    <row r="89" spans="1:12" ht="15" hidden="1">
      <c r="A89" s="13" t="s">
        <v>115</v>
      </c>
      <c r="B89" s="47" t="s">
        <v>169</v>
      </c>
      <c r="C89" s="11">
        <v>4359</v>
      </c>
      <c r="D89" s="11">
        <v>3090</v>
      </c>
      <c r="E89" s="11">
        <f t="shared" si="2"/>
        <v>-1269</v>
      </c>
      <c r="F89" s="12">
        <f t="shared" si="3"/>
        <v>70.89</v>
      </c>
      <c r="G89" s="10">
        <f t="shared" si="13"/>
        <v>4</v>
      </c>
      <c r="H89" s="10">
        <f t="shared" si="13"/>
        <v>3</v>
      </c>
      <c r="J89" s="6">
        <f t="shared" si="10"/>
        <v>0</v>
      </c>
      <c r="K89" s="6">
        <f t="shared" si="10"/>
        <v>0</v>
      </c>
      <c r="L89" s="6">
        <f t="shared" si="4"/>
        <v>-3</v>
      </c>
    </row>
    <row r="90" spans="1:12" s="6" customFormat="1" ht="14.25" customHeight="1">
      <c r="A90" s="4" t="s">
        <v>52</v>
      </c>
      <c r="B90" s="28"/>
      <c r="C90" s="9">
        <f>C7-C40</f>
        <v>-16266</v>
      </c>
      <c r="D90" s="9">
        <f>D7-D40</f>
        <v>23474</v>
      </c>
      <c r="E90" s="9">
        <f t="shared" si="2"/>
        <v>39740</v>
      </c>
      <c r="F90" s="5">
        <f t="shared" si="3"/>
        <v>-144.31</v>
      </c>
      <c r="G90" s="6">
        <f t="shared" si="13"/>
        <v>-16</v>
      </c>
      <c r="H90" s="6">
        <f t="shared" si="13"/>
        <v>23</v>
      </c>
      <c r="J90" s="6">
        <f t="shared" si="10"/>
        <v>0</v>
      </c>
      <c r="K90" s="6">
        <f t="shared" si="10"/>
        <v>0</v>
      </c>
      <c r="L90" s="6">
        <f t="shared" si="4"/>
        <v>-23</v>
      </c>
    </row>
    <row r="91" spans="1:12" s="6" customFormat="1">
      <c r="A91" s="4" t="s">
        <v>61</v>
      </c>
      <c r="B91" s="28"/>
      <c r="C91" s="9">
        <f>C92+C100</f>
        <v>16266</v>
      </c>
      <c r="D91" s="9">
        <f>D92+D100</f>
        <v>-23474</v>
      </c>
      <c r="E91" s="9">
        <f t="shared" si="2"/>
        <v>-39740</v>
      </c>
      <c r="F91" s="5">
        <f t="shared" si="3"/>
        <v>-144.31</v>
      </c>
      <c r="G91" s="14">
        <f>G92+G100</f>
        <v>9758</v>
      </c>
      <c r="H91" s="14">
        <f>H92+H100</f>
        <v>0</v>
      </c>
      <c r="I91" s="14">
        <f>I92+I100</f>
        <v>-96325</v>
      </c>
      <c r="J91" s="8">
        <f t="shared" si="10"/>
        <v>9742</v>
      </c>
      <c r="K91" s="8">
        <f t="shared" si="10"/>
        <v>23</v>
      </c>
      <c r="L91" s="8">
        <f t="shared" si="4"/>
        <v>-96302</v>
      </c>
    </row>
    <row r="92" spans="1:12" hidden="1">
      <c r="A92" s="13" t="s">
        <v>62</v>
      </c>
      <c r="B92" s="32"/>
      <c r="C92" s="11">
        <f>C93+C99</f>
        <v>0</v>
      </c>
      <c r="D92" s="11">
        <f>D93+D99</f>
        <v>0</v>
      </c>
      <c r="E92" s="11">
        <f t="shared" si="2"/>
        <v>0</v>
      </c>
      <c r="F92" s="12">
        <f t="shared" si="3"/>
        <v>0</v>
      </c>
      <c r="G92" s="10">
        <f>G93+G99</f>
        <v>5377</v>
      </c>
      <c r="H92" s="10">
        <f>H93+H99</f>
        <v>0</v>
      </c>
      <c r="I92" s="10">
        <f>I93+I99</f>
        <v>-6718</v>
      </c>
      <c r="J92" s="6">
        <f t="shared" si="10"/>
        <v>5377</v>
      </c>
      <c r="K92" s="6" t="e">
        <f>H92-ROUND(#REF!/1000,0)</f>
        <v>#REF!</v>
      </c>
      <c r="L92" s="6">
        <f t="shared" si="4"/>
        <v>-6718</v>
      </c>
    </row>
    <row r="93" spans="1:12" ht="51" hidden="1">
      <c r="A93" s="13" t="s">
        <v>63</v>
      </c>
      <c r="B93" s="32"/>
      <c r="C93" s="11">
        <f>C94+C97</f>
        <v>0</v>
      </c>
      <c r="D93" s="11">
        <f>D94+D97</f>
        <v>0</v>
      </c>
      <c r="E93" s="11">
        <f t="shared" si="2"/>
        <v>0</v>
      </c>
      <c r="F93" s="12">
        <f t="shared" si="3"/>
        <v>0</v>
      </c>
      <c r="G93" s="10">
        <f>G94+G97</f>
        <v>5377</v>
      </c>
      <c r="H93" s="10">
        <f>H94+H97</f>
        <v>0</v>
      </c>
      <c r="I93" s="10">
        <f>I94+I97</f>
        <v>-7083</v>
      </c>
      <c r="J93" s="6">
        <f t="shared" si="10"/>
        <v>5377</v>
      </c>
      <c r="K93" s="6" t="e">
        <f>H93-ROUND(#REF!/1000,0)</f>
        <v>#REF!</v>
      </c>
      <c r="L93" s="6">
        <f t="shared" si="4"/>
        <v>-7083</v>
      </c>
    </row>
    <row r="94" spans="1:12" ht="63.75" hidden="1">
      <c r="A94" s="13" t="s">
        <v>64</v>
      </c>
      <c r="B94" s="32"/>
      <c r="C94" s="11">
        <f>C95+C96</f>
        <v>0</v>
      </c>
      <c r="D94" s="11">
        <f>D95+D96</f>
        <v>0</v>
      </c>
      <c r="E94" s="11">
        <f t="shared" si="2"/>
        <v>0</v>
      </c>
      <c r="F94" s="12">
        <f t="shared" si="3"/>
        <v>0</v>
      </c>
      <c r="G94" s="10">
        <f>G95+G96</f>
        <v>64622</v>
      </c>
      <c r="H94" s="10">
        <f>H95+H96</f>
        <v>0</v>
      </c>
      <c r="I94" s="10">
        <f>I95+I96</f>
        <v>0</v>
      </c>
      <c r="J94" s="6">
        <f t="shared" si="10"/>
        <v>64622</v>
      </c>
      <c r="K94" s="6" t="e">
        <f>H94-ROUND(#REF!/1000,0)</f>
        <v>#REF!</v>
      </c>
      <c r="L94" s="6">
        <f t="shared" si="4"/>
        <v>0</v>
      </c>
    </row>
    <row r="95" spans="1:12" ht="25.5" hidden="1">
      <c r="A95" s="13" t="s">
        <v>65</v>
      </c>
      <c r="B95" s="32"/>
      <c r="C95" s="11"/>
      <c r="D95" s="11"/>
      <c r="E95" s="11">
        <f t="shared" si="2"/>
        <v>0</v>
      </c>
      <c r="F95" s="12">
        <f t="shared" si="3"/>
        <v>0</v>
      </c>
      <c r="G95" s="10">
        <v>40000</v>
      </c>
      <c r="H95" s="10">
        <v>0</v>
      </c>
      <c r="I95" s="10">
        <v>0</v>
      </c>
      <c r="J95" s="6">
        <f t="shared" si="10"/>
        <v>40000</v>
      </c>
      <c r="K95" s="6" t="e">
        <f>H95-ROUND(#REF!/1000,0)</f>
        <v>#REF!</v>
      </c>
      <c r="L95" s="6">
        <f t="shared" si="4"/>
        <v>0</v>
      </c>
    </row>
    <row r="96" spans="1:12" ht="25.5" hidden="1">
      <c r="A96" s="13" t="s">
        <v>66</v>
      </c>
      <c r="B96" s="32"/>
      <c r="C96" s="11"/>
      <c r="D96" s="11"/>
      <c r="E96" s="11">
        <f t="shared" si="2"/>
        <v>0</v>
      </c>
      <c r="F96" s="12">
        <f t="shared" si="3"/>
        <v>0</v>
      </c>
      <c r="G96" s="10">
        <v>24622</v>
      </c>
      <c r="H96" s="10">
        <v>0</v>
      </c>
      <c r="I96" s="10">
        <v>0</v>
      </c>
      <c r="J96" s="6">
        <f t="shared" si="10"/>
        <v>24622</v>
      </c>
      <c r="K96" s="6" t="e">
        <f>H96-ROUND(#REF!/1000,0)</f>
        <v>#REF!</v>
      </c>
      <c r="L96" s="6">
        <f t="shared" si="4"/>
        <v>0</v>
      </c>
    </row>
    <row r="97" spans="1:12" ht="63.75" hidden="1">
      <c r="A97" s="13" t="s">
        <v>67</v>
      </c>
      <c r="B97" s="32"/>
      <c r="C97" s="11">
        <f>C98</f>
        <v>0</v>
      </c>
      <c r="D97" s="11">
        <f>D98</f>
        <v>0</v>
      </c>
      <c r="E97" s="11">
        <f t="shared" si="2"/>
        <v>0</v>
      </c>
      <c r="F97" s="12">
        <f t="shared" si="3"/>
        <v>0</v>
      </c>
      <c r="G97" s="10">
        <f>G98</f>
        <v>-59245</v>
      </c>
      <c r="H97" s="10">
        <f>H98</f>
        <v>0</v>
      </c>
      <c r="I97" s="10">
        <f>I98</f>
        <v>-7083</v>
      </c>
      <c r="J97" s="6">
        <f t="shared" si="10"/>
        <v>-59245</v>
      </c>
      <c r="K97" s="6" t="e">
        <f>H97-ROUND(#REF!/1000,0)</f>
        <v>#REF!</v>
      </c>
      <c r="L97" s="6">
        <f t="shared" si="4"/>
        <v>-7083</v>
      </c>
    </row>
    <row r="98" spans="1:12" ht="25.5" hidden="1">
      <c r="A98" s="13" t="s">
        <v>65</v>
      </c>
      <c r="B98" s="32"/>
      <c r="C98" s="11"/>
      <c r="D98" s="11"/>
      <c r="E98" s="11">
        <f t="shared" si="2"/>
        <v>0</v>
      </c>
      <c r="F98" s="12">
        <f t="shared" si="3"/>
        <v>0</v>
      </c>
      <c r="G98" s="10">
        <v>-59245</v>
      </c>
      <c r="H98" s="10">
        <v>0</v>
      </c>
      <c r="I98" s="10">
        <v>-7083</v>
      </c>
      <c r="J98" s="6">
        <f t="shared" si="10"/>
        <v>-59245</v>
      </c>
      <c r="K98" s="6" t="e">
        <f>H98-ROUND(#REF!/1000,0)</f>
        <v>#REF!</v>
      </c>
      <c r="L98" s="6">
        <f t="shared" si="4"/>
        <v>-7083</v>
      </c>
    </row>
    <row r="99" spans="1:12" ht="25.5" hidden="1">
      <c r="A99" s="13" t="s">
        <v>68</v>
      </c>
      <c r="B99" s="32"/>
      <c r="C99" s="11"/>
      <c r="D99" s="11"/>
      <c r="E99" s="11">
        <f t="shared" si="2"/>
        <v>0</v>
      </c>
      <c r="F99" s="12">
        <f t="shared" si="3"/>
        <v>0</v>
      </c>
      <c r="G99" s="10">
        <v>0</v>
      </c>
      <c r="H99" s="10">
        <v>0</v>
      </c>
      <c r="I99" s="10">
        <v>365</v>
      </c>
      <c r="J99" s="6">
        <f t="shared" si="10"/>
        <v>0</v>
      </c>
      <c r="K99" s="6" t="e">
        <f>H99-ROUND(#REF!/1000,0)</f>
        <v>#REF!</v>
      </c>
      <c r="L99" s="6">
        <f t="shared" si="4"/>
        <v>365</v>
      </c>
    </row>
    <row r="100" spans="1:12">
      <c r="A100" s="13" t="s">
        <v>69</v>
      </c>
      <c r="B100" s="32"/>
      <c r="C100" s="11">
        <f>C101+C102</f>
        <v>16266</v>
      </c>
      <c r="D100" s="11">
        <f>D101+D102</f>
        <v>-23474</v>
      </c>
      <c r="E100" s="11">
        <f t="shared" si="2"/>
        <v>-39740</v>
      </c>
      <c r="F100" s="12">
        <f t="shared" si="3"/>
        <v>-144.31</v>
      </c>
      <c r="G100" s="10">
        <f>G101+G102</f>
        <v>4381</v>
      </c>
      <c r="H100" s="10">
        <f>H101+H102</f>
        <v>0</v>
      </c>
      <c r="I100" s="10">
        <f>I101+I102</f>
        <v>-89607</v>
      </c>
      <c r="J100" s="6">
        <f t="shared" si="10"/>
        <v>4365</v>
      </c>
      <c r="K100" s="6" t="e">
        <f>H100-ROUND(#REF!/1000,0)</f>
        <v>#REF!</v>
      </c>
      <c r="L100" s="6">
        <f t="shared" si="4"/>
        <v>-89584</v>
      </c>
    </row>
    <row r="101" spans="1:12" hidden="1">
      <c r="A101" s="13" t="s">
        <v>70</v>
      </c>
      <c r="B101" s="32"/>
      <c r="C101" s="11">
        <f>-(C7+C94+C99)</f>
        <v>-703538</v>
      </c>
      <c r="D101" s="11">
        <f>-(D7+D94+D99)</f>
        <v>-703999</v>
      </c>
      <c r="E101" s="11">
        <f t="shared" si="2"/>
        <v>-461</v>
      </c>
      <c r="F101" s="12">
        <f t="shared" si="3"/>
        <v>100.07</v>
      </c>
      <c r="G101" s="10">
        <v>-1119938</v>
      </c>
      <c r="H101" s="10">
        <v>0</v>
      </c>
      <c r="I101" s="10">
        <v>-553947</v>
      </c>
      <c r="J101" s="6">
        <f t="shared" si="10"/>
        <v>-1119234</v>
      </c>
      <c r="K101" s="6" t="e">
        <f>H101-ROUND(#REF!/1000,0)</f>
        <v>#REF!</v>
      </c>
      <c r="L101" s="6">
        <f t="shared" si="4"/>
        <v>-553243</v>
      </c>
    </row>
    <row r="102" spans="1:12" hidden="1">
      <c r="A102" s="13" t="s">
        <v>123</v>
      </c>
      <c r="B102" s="32"/>
      <c r="C102" s="11">
        <f>C40+(-C97)</f>
        <v>719804</v>
      </c>
      <c r="D102" s="11">
        <f>D40+(-D97)</f>
        <v>680525</v>
      </c>
      <c r="E102" s="11">
        <f t="shared" si="2"/>
        <v>-39279</v>
      </c>
      <c r="F102" s="12">
        <f t="shared" si="3"/>
        <v>94.54</v>
      </c>
      <c r="G102" s="10">
        <v>1124319</v>
      </c>
      <c r="H102" s="10">
        <v>0</v>
      </c>
      <c r="I102" s="10">
        <v>464340</v>
      </c>
      <c r="J102" s="6">
        <f t="shared" si="10"/>
        <v>1123599</v>
      </c>
      <c r="K102" s="6" t="e">
        <f>H102-ROUND(#REF!/1000,0)</f>
        <v>#REF!</v>
      </c>
      <c r="L102" s="6">
        <f t="shared" si="4"/>
        <v>463659</v>
      </c>
    </row>
    <row r="103" spans="1:12" s="6" customFormat="1">
      <c r="A103" s="4" t="s">
        <v>54</v>
      </c>
      <c r="B103" s="28"/>
      <c r="C103" s="11"/>
      <c r="D103" s="11"/>
      <c r="E103" s="11"/>
      <c r="F103" s="12"/>
      <c r="G103" s="10">
        <v>0</v>
      </c>
      <c r="H103" s="10">
        <v>0</v>
      </c>
      <c r="I103" s="10">
        <v>0</v>
      </c>
      <c r="J103" s="6">
        <f t="shared" si="10"/>
        <v>0</v>
      </c>
      <c r="K103" s="6" t="e">
        <f>H103-ROUND(#REF!/1000,0)</f>
        <v>#REF!</v>
      </c>
      <c r="L103" s="6">
        <f t="shared" si="4"/>
        <v>0</v>
      </c>
    </row>
    <row r="104" spans="1:12">
      <c r="A104" s="13" t="s">
        <v>55</v>
      </c>
      <c r="B104" s="32"/>
      <c r="C104" s="11">
        <v>277572</v>
      </c>
      <c r="D104" s="11">
        <v>277572</v>
      </c>
      <c r="E104" s="11">
        <f t="shared" ref="E104:E109" si="14">D104-C104</f>
        <v>0</v>
      </c>
      <c r="F104" s="12">
        <f t="shared" ref="F104:F109" si="15">IF(C104=0,0,ROUND(D104/C104*100,2))</f>
        <v>100</v>
      </c>
      <c r="G104" s="10">
        <v>309523</v>
      </c>
      <c r="H104" s="10">
        <v>163290</v>
      </c>
      <c r="I104" s="10">
        <v>159816</v>
      </c>
      <c r="J104" s="6">
        <f t="shared" si="10"/>
        <v>309245</v>
      </c>
      <c r="K104" s="6" t="e">
        <f>H104-ROUND(#REF!/1000,0)</f>
        <v>#REF!</v>
      </c>
      <c r="L104" s="6">
        <f t="shared" ref="L104:L109" si="16">I104-ROUND(D104/1000,0)</f>
        <v>159538</v>
      </c>
    </row>
    <row r="105" spans="1:12">
      <c r="A105" s="13" t="s">
        <v>56</v>
      </c>
      <c r="B105" s="32"/>
      <c r="C105" s="11">
        <v>7057</v>
      </c>
      <c r="D105" s="11">
        <v>6996</v>
      </c>
      <c r="E105" s="11">
        <f t="shared" si="14"/>
        <v>-61</v>
      </c>
      <c r="F105" s="12">
        <f t="shared" si="15"/>
        <v>99.14</v>
      </c>
      <c r="G105" s="10">
        <v>11778</v>
      </c>
      <c r="H105" s="10">
        <v>8085</v>
      </c>
      <c r="I105" s="10">
        <v>7897</v>
      </c>
      <c r="J105" s="6">
        <f t="shared" si="10"/>
        <v>11771</v>
      </c>
      <c r="K105" s="6" t="e">
        <f>H105-ROUND(#REF!/1000,0)</f>
        <v>#REF!</v>
      </c>
      <c r="L105" s="6">
        <f t="shared" si="16"/>
        <v>7890</v>
      </c>
    </row>
    <row r="106" spans="1:12">
      <c r="A106" s="13" t="s">
        <v>57</v>
      </c>
      <c r="B106" s="32"/>
      <c r="C106" s="11">
        <v>65112</v>
      </c>
      <c r="D106" s="11">
        <v>64626</v>
      </c>
      <c r="E106" s="11">
        <f t="shared" si="14"/>
        <v>-486</v>
      </c>
      <c r="F106" s="12">
        <f t="shared" si="15"/>
        <v>99.25</v>
      </c>
      <c r="G106" s="10">
        <v>81641</v>
      </c>
      <c r="H106" s="10">
        <v>41200</v>
      </c>
      <c r="I106" s="10">
        <v>39716</v>
      </c>
      <c r="J106" s="6">
        <f t="shared" si="10"/>
        <v>81576</v>
      </c>
      <c r="K106" s="6" t="e">
        <f>H106-ROUND(#REF!/1000,0)</f>
        <v>#REF!</v>
      </c>
      <c r="L106" s="6">
        <f t="shared" si="16"/>
        <v>39651</v>
      </c>
    </row>
    <row r="107" spans="1:12">
      <c r="A107" s="13" t="s">
        <v>58</v>
      </c>
      <c r="B107" s="32"/>
      <c r="C107" s="11">
        <v>68437</v>
      </c>
      <c r="D107" s="11">
        <v>67048</v>
      </c>
      <c r="E107" s="11">
        <f t="shared" si="14"/>
        <v>-1389</v>
      </c>
      <c r="F107" s="12">
        <f t="shared" si="15"/>
        <v>97.97</v>
      </c>
      <c r="G107" s="10">
        <v>69552</v>
      </c>
      <c r="H107" s="10">
        <v>38988</v>
      </c>
      <c r="I107" s="10">
        <v>36338</v>
      </c>
      <c r="J107" s="6">
        <f t="shared" si="10"/>
        <v>69484</v>
      </c>
      <c r="K107" s="6" t="e">
        <f>H107-ROUND(#REF!/1000,0)</f>
        <v>#REF!</v>
      </c>
      <c r="L107" s="6">
        <f t="shared" si="16"/>
        <v>36271</v>
      </c>
    </row>
    <row r="108" spans="1:12">
      <c r="A108" s="13" t="s">
        <v>59</v>
      </c>
      <c r="B108" s="32"/>
      <c r="C108" s="11">
        <v>16450</v>
      </c>
      <c r="D108" s="11">
        <v>10394</v>
      </c>
      <c r="E108" s="11">
        <f t="shared" si="14"/>
        <v>-6056</v>
      </c>
      <c r="F108" s="12">
        <f t="shared" si="15"/>
        <v>63.19</v>
      </c>
      <c r="G108" s="10">
        <v>39495</v>
      </c>
      <c r="H108" s="10">
        <v>19847</v>
      </c>
      <c r="I108" s="10">
        <v>10226</v>
      </c>
      <c r="J108" s="6">
        <f t="shared" si="10"/>
        <v>39479</v>
      </c>
      <c r="K108" s="6" t="e">
        <f>H108-ROUND(#REF!/1000,0)</f>
        <v>#REF!</v>
      </c>
      <c r="L108" s="6">
        <f t="shared" si="16"/>
        <v>10216</v>
      </c>
    </row>
    <row r="109" spans="1:12">
      <c r="A109" s="13" t="s">
        <v>60</v>
      </c>
      <c r="B109" s="32"/>
      <c r="C109" s="11">
        <v>44097</v>
      </c>
      <c r="D109" s="11">
        <v>40708</v>
      </c>
      <c r="E109" s="11">
        <f t="shared" si="14"/>
        <v>-3389</v>
      </c>
      <c r="F109" s="12">
        <f t="shared" si="15"/>
        <v>92.31</v>
      </c>
      <c r="G109" s="10">
        <v>43821</v>
      </c>
      <c r="H109" s="10">
        <v>22169</v>
      </c>
      <c r="I109" s="10">
        <v>16559</v>
      </c>
      <c r="J109" s="6">
        <f t="shared" si="10"/>
        <v>43777</v>
      </c>
      <c r="K109" s="6" t="e">
        <f>H109-ROUND(#REF!/1000,0)</f>
        <v>#REF!</v>
      </c>
      <c r="L109" s="6">
        <f t="shared" si="16"/>
        <v>16518</v>
      </c>
    </row>
    <row r="110" spans="1:12" hidden="1">
      <c r="A110" s="13"/>
      <c r="B110" s="32"/>
      <c r="C110" s="13"/>
      <c r="D110" s="13"/>
      <c r="E110" s="12"/>
      <c r="F110" s="12"/>
    </row>
    <row r="111" spans="1:12" ht="10.5" customHeight="1"/>
    <row r="112" spans="1:12" ht="27" customHeight="1">
      <c r="A112" s="113" t="s">
        <v>176</v>
      </c>
      <c r="B112" s="113"/>
      <c r="C112" s="113"/>
      <c r="D112" s="113"/>
      <c r="E112" s="113"/>
      <c r="F112" s="113"/>
    </row>
    <row r="113" spans="1:3">
      <c r="A113" s="21"/>
      <c r="B113" s="33"/>
    </row>
    <row r="114" spans="1:3">
      <c r="A114" s="20" t="s">
        <v>23</v>
      </c>
      <c r="B114" s="34"/>
      <c r="C114" s="20" t="s">
        <v>128</v>
      </c>
    </row>
    <row r="115" spans="1:3" ht="25.5">
      <c r="A115" s="3" t="s">
        <v>98</v>
      </c>
      <c r="B115" s="29"/>
      <c r="C115" s="3">
        <v>116</v>
      </c>
    </row>
    <row r="116" spans="1:3" ht="25.5">
      <c r="A116" s="3" t="s">
        <v>96</v>
      </c>
      <c r="B116" s="29"/>
      <c r="C116" s="3">
        <v>18947</v>
      </c>
    </row>
    <row r="117" spans="1:3" ht="15.75" hidden="1">
      <c r="A117" s="24" t="s">
        <v>121</v>
      </c>
      <c r="B117" s="35"/>
    </row>
    <row r="118" spans="1:3" ht="15.75" hidden="1">
      <c r="A118" s="24" t="s">
        <v>122</v>
      </c>
      <c r="B118" s="35"/>
    </row>
  </sheetData>
  <mergeCells count="5">
    <mergeCell ref="A112:F112"/>
    <mergeCell ref="A1:F1"/>
    <mergeCell ref="A2:F2"/>
    <mergeCell ref="A6:F6"/>
    <mergeCell ref="A39:F39"/>
  </mergeCells>
  <phoneticPr fontId="3" type="noConversion"/>
  <pageMargins left="0.98425196850393704" right="0.59055118110236227" top="0.39370078740157483" bottom="0.19685039370078741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27"/>
  <sheetViews>
    <sheetView tabSelected="1" topLeftCell="A108" zoomScaleNormal="100" zoomScaleSheetLayoutView="100" workbookViewId="0">
      <selection activeCell="H121" sqref="H121"/>
    </sheetView>
  </sheetViews>
  <sheetFormatPr defaultRowHeight="12.75"/>
  <cols>
    <col min="1" max="1" width="60.28515625" style="10" customWidth="1"/>
    <col min="2" max="2" width="26" style="25" hidden="1" customWidth="1"/>
    <col min="3" max="3" width="18.140625" style="10" customWidth="1"/>
    <col min="4" max="5" width="16.140625" style="10" customWidth="1"/>
    <col min="6" max="6" width="11.42578125" style="10" customWidth="1"/>
    <col min="7" max="16384" width="9.140625" style="10"/>
  </cols>
  <sheetData>
    <row r="1" spans="1:9" ht="52.5" customHeight="1">
      <c r="A1" s="114"/>
      <c r="B1" s="114"/>
      <c r="C1" s="115"/>
      <c r="D1" s="115"/>
      <c r="E1" s="115"/>
      <c r="F1" s="115"/>
    </row>
    <row r="2" spans="1:9" ht="44.25" customHeight="1">
      <c r="A2" s="116" t="s">
        <v>1675</v>
      </c>
      <c r="B2" s="116"/>
      <c r="C2" s="116"/>
      <c r="D2" s="116"/>
      <c r="E2" s="116"/>
      <c r="F2" s="116"/>
    </row>
    <row r="3" spans="1:9">
      <c r="F3" s="16" t="s">
        <v>93</v>
      </c>
    </row>
    <row r="4" spans="1:9" ht="22.5">
      <c r="A4" s="1" t="s">
        <v>23</v>
      </c>
      <c r="B4" s="26"/>
      <c r="C4" s="1" t="s">
        <v>237</v>
      </c>
      <c r="D4" s="1" t="s">
        <v>1676</v>
      </c>
      <c r="E4" s="1" t="s">
        <v>129</v>
      </c>
      <c r="F4" s="1" t="s">
        <v>53</v>
      </c>
    </row>
    <row r="5" spans="1:9">
      <c r="A5" s="1">
        <v>1</v>
      </c>
      <c r="B5" s="26"/>
      <c r="C5" s="1">
        <v>2</v>
      </c>
      <c r="D5" s="1">
        <v>3</v>
      </c>
      <c r="E5" s="1">
        <v>4</v>
      </c>
      <c r="F5" s="1">
        <v>5</v>
      </c>
    </row>
    <row r="6" spans="1:9">
      <c r="A6" s="117" t="s">
        <v>72</v>
      </c>
      <c r="B6" s="118"/>
      <c r="C6" s="119"/>
      <c r="D6" s="119"/>
      <c r="E6" s="119"/>
      <c r="F6" s="120"/>
    </row>
    <row r="7" spans="1:9">
      <c r="A7" s="7" t="s">
        <v>71</v>
      </c>
      <c r="B7" s="27"/>
      <c r="C7" s="93">
        <f>C8+C32</f>
        <v>2263910.1999999997</v>
      </c>
      <c r="D7" s="98">
        <f>D8+D32</f>
        <v>2250422.2999999998</v>
      </c>
      <c r="E7" s="9">
        <f>D7-C7</f>
        <v>-13487.899999999907</v>
      </c>
      <c r="F7" s="5">
        <f>IF(C7=0,0,ROUND(D7/C7*100,2))</f>
        <v>99.4</v>
      </c>
      <c r="G7"/>
      <c r="H7" s="17"/>
      <c r="I7" s="17"/>
    </row>
    <row r="8" spans="1:9">
      <c r="A8" s="4" t="s">
        <v>72</v>
      </c>
      <c r="B8" s="28"/>
      <c r="C8" s="93">
        <f>C9+C12+C13+C14+C15+C16+C23+C25+C30+C31+C10+C24+C11</f>
        <v>541771.80000000005</v>
      </c>
      <c r="D8" s="98">
        <f>D9+D12+D13+D14+D15+D16+D23+D25+D30+D31+D10+D24+D11</f>
        <v>550460.20000000007</v>
      </c>
      <c r="E8" s="9">
        <f t="shared" ref="E8:E44" si="0">D8-C8</f>
        <v>8688.4000000000233</v>
      </c>
      <c r="F8" s="5">
        <f t="shared" ref="F8:F44" si="1">IF(C8=0,0,ROUND(D8/C8*100,2))</f>
        <v>101.6</v>
      </c>
    </row>
    <row r="9" spans="1:9" ht="17.25" customHeight="1">
      <c r="A9" s="3" t="s">
        <v>90</v>
      </c>
      <c r="B9" s="29" t="s">
        <v>1265</v>
      </c>
      <c r="C9" s="94">
        <f t="shared" ref="C9:C14" si="2">ROUND(VLOOKUP($B9,скифд,2,FALSE)/1000,1)</f>
        <v>31470</v>
      </c>
      <c r="D9" s="94">
        <f>ROUND(VLOOKUP($B9,скифд,3,FALSE)/1000,1)</f>
        <v>32760.400000000001</v>
      </c>
      <c r="E9" s="11">
        <f t="shared" si="0"/>
        <v>1290.4000000000015</v>
      </c>
      <c r="F9" s="12">
        <f t="shared" si="1"/>
        <v>104.1</v>
      </c>
    </row>
    <row r="10" spans="1:9" ht="21" customHeight="1">
      <c r="A10" s="3" t="s">
        <v>91</v>
      </c>
      <c r="B10" s="29" t="s">
        <v>1269</v>
      </c>
      <c r="C10" s="94">
        <f t="shared" si="2"/>
        <v>334769.5</v>
      </c>
      <c r="D10" s="94">
        <f>ROUND(VLOOKUP($B10,скифд,3,FALSE)/1000,1)</f>
        <v>338785.8</v>
      </c>
      <c r="E10" s="11">
        <f t="shared" si="0"/>
        <v>4016.2999999999884</v>
      </c>
      <c r="F10" s="12">
        <f t="shared" si="1"/>
        <v>101.2</v>
      </c>
    </row>
    <row r="11" spans="1:9" ht="30.75" customHeight="1">
      <c r="A11" s="3" t="s">
        <v>1039</v>
      </c>
      <c r="B11" s="29" t="s">
        <v>1274</v>
      </c>
      <c r="C11" s="94">
        <f t="shared" si="2"/>
        <v>36.799999999999997</v>
      </c>
      <c r="D11" s="94">
        <f t="shared" ref="D11:D14" si="3">ROUND(VLOOKUP($B11,скифд,3,FALSE)/1000,1)</f>
        <v>32.799999999999997</v>
      </c>
      <c r="E11" s="11"/>
      <c r="F11" s="12"/>
    </row>
    <row r="12" spans="1:9" ht="21" customHeight="1">
      <c r="A12" s="3" t="s">
        <v>73</v>
      </c>
      <c r="B12" s="29" t="s">
        <v>1280</v>
      </c>
      <c r="C12" s="94">
        <f>ROUND(VLOOKUP($B12,скифд,2,FALSE)/1000,1)+0.1</f>
        <v>78914.700000000012</v>
      </c>
      <c r="D12" s="94">
        <f>ROUND(VLOOKUP($B12,скифд,3,FALSE)/1000,1)</f>
        <v>80955.399999999994</v>
      </c>
      <c r="E12" s="11">
        <f t="shared" si="0"/>
        <v>2040.6999999999825</v>
      </c>
      <c r="F12" s="12">
        <f t="shared" si="1"/>
        <v>102.59</v>
      </c>
    </row>
    <row r="13" spans="1:9" ht="18" customHeight="1">
      <c r="A13" s="3" t="s">
        <v>74</v>
      </c>
      <c r="B13" s="29" t="s">
        <v>1288</v>
      </c>
      <c r="C13" s="94">
        <f t="shared" si="2"/>
        <v>506.4</v>
      </c>
      <c r="D13" s="94">
        <f t="shared" si="3"/>
        <v>508.8</v>
      </c>
      <c r="E13" s="11">
        <f t="shared" si="0"/>
        <v>2.4000000000000341</v>
      </c>
      <c r="F13" s="12">
        <f t="shared" si="1"/>
        <v>100.47</v>
      </c>
    </row>
    <row r="14" spans="1:9">
      <c r="A14" s="3" t="s">
        <v>75</v>
      </c>
      <c r="B14" s="29" t="s">
        <v>1304</v>
      </c>
      <c r="C14" s="94">
        <f t="shared" si="2"/>
        <v>5300</v>
      </c>
      <c r="D14" s="94">
        <f t="shared" si="3"/>
        <v>5422.1</v>
      </c>
      <c r="E14" s="11">
        <f t="shared" si="0"/>
        <v>122.10000000000036</v>
      </c>
      <c r="F14" s="12">
        <f t="shared" si="1"/>
        <v>102.3</v>
      </c>
    </row>
    <row r="15" spans="1:9" ht="25.5" hidden="1">
      <c r="A15" s="3" t="s">
        <v>76</v>
      </c>
      <c r="B15" s="29" t="s">
        <v>1427</v>
      </c>
      <c r="C15" s="94"/>
      <c r="D15" s="94"/>
      <c r="E15" s="11">
        <f t="shared" si="0"/>
        <v>0</v>
      </c>
      <c r="F15" s="12">
        <f t="shared" si="1"/>
        <v>0</v>
      </c>
    </row>
    <row r="16" spans="1:9" ht="28.5" customHeight="1">
      <c r="A16" s="3" t="s">
        <v>77</v>
      </c>
      <c r="B16" s="29"/>
      <c r="C16" s="94">
        <f>SUM(C17:C22)</f>
        <v>51708.100000000006</v>
      </c>
      <c r="D16" s="94">
        <f>SUM(D17:D22)</f>
        <v>49465.200000000004</v>
      </c>
      <c r="E16" s="11">
        <f t="shared" si="0"/>
        <v>-2242.9000000000015</v>
      </c>
      <c r="F16" s="12">
        <f t="shared" si="1"/>
        <v>95.66</v>
      </c>
    </row>
    <row r="17" spans="1:6" ht="62.25" customHeight="1">
      <c r="A17" s="3" t="s">
        <v>116</v>
      </c>
      <c r="B17" s="29" t="s">
        <v>1315</v>
      </c>
      <c r="C17" s="94">
        <f>ROUND(VLOOKUP($B17,скифд,2,FALSE)/1000,1)</f>
        <v>35170</v>
      </c>
      <c r="D17" s="94">
        <f>ROUND(VLOOKUP($B17,скифд,3,FALSE)/1000,1)</f>
        <v>31074.400000000001</v>
      </c>
      <c r="E17" s="11">
        <f t="shared" si="0"/>
        <v>-4095.5999999999985</v>
      </c>
      <c r="F17" s="12">
        <f t="shared" si="1"/>
        <v>88.35</v>
      </c>
    </row>
    <row r="18" spans="1:6" ht="63.75" hidden="1">
      <c r="A18" s="3" t="s">
        <v>117</v>
      </c>
      <c r="B18" s="29" t="s">
        <v>1316</v>
      </c>
      <c r="C18" s="94"/>
      <c r="D18" s="94"/>
      <c r="E18" s="11">
        <f t="shared" si="0"/>
        <v>0</v>
      </c>
      <c r="F18" s="12">
        <f t="shared" si="1"/>
        <v>0</v>
      </c>
    </row>
    <row r="19" spans="1:6" ht="63.75">
      <c r="A19" s="23" t="s">
        <v>125</v>
      </c>
      <c r="B19" s="83" t="s">
        <v>1318</v>
      </c>
      <c r="C19" s="94">
        <f t="shared" ref="C19:C24" si="4">ROUND(VLOOKUP($B19,скифд,2,FALSE)/1000,1)</f>
        <v>200</v>
      </c>
      <c r="D19" s="94">
        <f t="shared" ref="D19:D24" si="5">ROUND(VLOOKUP($B19,скифд,3,FALSE)/1000,1)</f>
        <v>206.8</v>
      </c>
      <c r="E19" s="11">
        <f t="shared" si="0"/>
        <v>6.8000000000000114</v>
      </c>
      <c r="F19" s="12">
        <f t="shared" si="1"/>
        <v>103.4</v>
      </c>
    </row>
    <row r="20" spans="1:6" ht="63.75">
      <c r="A20" s="3" t="s">
        <v>118</v>
      </c>
      <c r="B20" s="29" t="s">
        <v>1319</v>
      </c>
      <c r="C20" s="94">
        <f>ROUND(VLOOKUP($B20,скифд,2,FALSE)/1000,1)+0.1</f>
        <v>16295.800000000001</v>
      </c>
      <c r="D20" s="94">
        <f t="shared" si="5"/>
        <v>18142.400000000001</v>
      </c>
      <c r="E20" s="11">
        <f t="shared" si="0"/>
        <v>1846.6000000000004</v>
      </c>
      <c r="F20" s="12">
        <f t="shared" si="1"/>
        <v>111.33</v>
      </c>
    </row>
    <row r="21" spans="1:6" ht="38.25">
      <c r="A21" s="3" t="s">
        <v>92</v>
      </c>
      <c r="B21" s="29" t="s">
        <v>1323</v>
      </c>
      <c r="C21" s="94">
        <f t="shared" si="4"/>
        <v>4</v>
      </c>
      <c r="D21" s="94">
        <f t="shared" si="5"/>
        <v>4</v>
      </c>
      <c r="E21" s="11">
        <f t="shared" si="0"/>
        <v>0</v>
      </c>
      <c r="F21" s="12">
        <f t="shared" si="1"/>
        <v>100</v>
      </c>
    </row>
    <row r="22" spans="1:6" ht="63.75">
      <c r="A22" s="3" t="s">
        <v>1329</v>
      </c>
      <c r="B22" s="29" t="s">
        <v>1330</v>
      </c>
      <c r="C22" s="94">
        <f t="shared" si="4"/>
        <v>38.299999999999997</v>
      </c>
      <c r="D22" s="94">
        <f t="shared" si="5"/>
        <v>37.6</v>
      </c>
      <c r="E22" s="11">
        <f t="shared" si="0"/>
        <v>-0.69999999999999574</v>
      </c>
      <c r="F22" s="12">
        <f t="shared" si="1"/>
        <v>98.17</v>
      </c>
    </row>
    <row r="23" spans="1:6">
      <c r="A23" s="3" t="s">
        <v>78</v>
      </c>
      <c r="B23" s="29" t="s">
        <v>1331</v>
      </c>
      <c r="C23" s="94">
        <f t="shared" si="4"/>
        <v>1150.4000000000001</v>
      </c>
      <c r="D23" s="94">
        <f t="shared" si="5"/>
        <v>1151.7</v>
      </c>
      <c r="E23" s="11">
        <f t="shared" si="0"/>
        <v>1.2999999999999545</v>
      </c>
      <c r="F23" s="12">
        <f t="shared" si="1"/>
        <v>100.11</v>
      </c>
    </row>
    <row r="24" spans="1:6" ht="25.5">
      <c r="A24" s="3" t="s">
        <v>171</v>
      </c>
      <c r="B24" s="29" t="s">
        <v>1336</v>
      </c>
      <c r="C24" s="94">
        <f t="shared" si="4"/>
        <v>22232</v>
      </c>
      <c r="D24" s="94">
        <f t="shared" si="5"/>
        <v>22157.1</v>
      </c>
      <c r="E24" s="11">
        <f t="shared" si="0"/>
        <v>-74.900000000001455</v>
      </c>
      <c r="F24" s="12">
        <f t="shared" si="1"/>
        <v>99.66</v>
      </c>
    </row>
    <row r="25" spans="1:6" ht="25.5">
      <c r="A25" s="3" t="s">
        <v>79</v>
      </c>
      <c r="B25" s="29"/>
      <c r="C25" s="94">
        <f>C26+C27+C29+C28</f>
        <v>12029.9</v>
      </c>
      <c r="D25" s="94">
        <f>D26+D27+D29+D28</f>
        <v>15054.9</v>
      </c>
      <c r="E25" s="11">
        <f>SUM(E27:E29)</f>
        <v>3025</v>
      </c>
      <c r="F25" s="12">
        <f t="shared" si="1"/>
        <v>125.15</v>
      </c>
    </row>
    <row r="26" spans="1:6" ht="25.5" hidden="1">
      <c r="A26" s="3" t="s">
        <v>1040</v>
      </c>
      <c r="B26" s="29" t="s">
        <v>1431</v>
      </c>
      <c r="C26" s="94"/>
      <c r="D26" s="94"/>
      <c r="E26" s="11"/>
      <c r="F26" s="12"/>
    </row>
    <row r="27" spans="1:6" ht="25.5">
      <c r="A27" s="3" t="s">
        <v>80</v>
      </c>
      <c r="B27" s="29" t="s">
        <v>1348</v>
      </c>
      <c r="C27" s="94">
        <f>ROUND(VLOOKUP($B27,скифд,2,FALSE)/1000,1)</f>
        <v>0</v>
      </c>
      <c r="D27" s="94">
        <f>ROUND(VLOOKUP($B27,скифд,3,FALSE)/1000,1)</f>
        <v>0</v>
      </c>
      <c r="E27" s="11">
        <f t="shared" si="0"/>
        <v>0</v>
      </c>
      <c r="F27" s="12">
        <f t="shared" si="1"/>
        <v>0</v>
      </c>
    </row>
    <row r="28" spans="1:6" ht="36" customHeight="1">
      <c r="A28" s="3" t="s">
        <v>119</v>
      </c>
      <c r="B28" s="29" t="s">
        <v>1417</v>
      </c>
      <c r="C28" s="94">
        <f>ROUND(VLOOKUP($B28,скифд,2,FALSE)/1000,1)</f>
        <v>12029.9</v>
      </c>
      <c r="D28" s="94">
        <f>ROUND(VLOOKUP($B28,скифд,3,FALSE)/1000,1)</f>
        <v>15054.9</v>
      </c>
      <c r="E28" s="11">
        <f>D28-C28</f>
        <v>3025</v>
      </c>
      <c r="F28" s="12">
        <f>IF(C28=0,0,ROUND(D28/C28*100,2))</f>
        <v>125.15</v>
      </c>
    </row>
    <row r="29" spans="1:6" ht="38.25" hidden="1">
      <c r="A29" s="3" t="s">
        <v>120</v>
      </c>
      <c r="B29" s="29" t="s">
        <v>1351</v>
      </c>
      <c r="C29" s="94"/>
      <c r="D29" s="94"/>
      <c r="E29" s="11">
        <f>D29-C29</f>
        <v>0</v>
      </c>
      <c r="F29" s="12">
        <f>IF(C29=0,0,ROUND(D29/C29*100,2))</f>
        <v>0</v>
      </c>
    </row>
    <row r="30" spans="1:6">
      <c r="A30" s="3" t="s">
        <v>82</v>
      </c>
      <c r="B30" s="29" t="s">
        <v>1352</v>
      </c>
      <c r="C30" s="94">
        <f>ROUND(VLOOKUP($B30,скифд,2,FALSE)/1000,1)</f>
        <v>3654</v>
      </c>
      <c r="D30" s="94">
        <f>ROUND(VLOOKUP($B30,скифд,3,FALSE)/1000,1)</f>
        <v>3733.3</v>
      </c>
      <c r="E30" s="11">
        <f t="shared" si="0"/>
        <v>79.300000000000182</v>
      </c>
      <c r="F30" s="12">
        <f t="shared" si="1"/>
        <v>102.17</v>
      </c>
    </row>
    <row r="31" spans="1:6">
      <c r="A31" s="3" t="s">
        <v>83</v>
      </c>
      <c r="B31" s="29" t="s">
        <v>1354</v>
      </c>
      <c r="C31" s="94">
        <f>ROUND(VLOOKUP($B31,скифд,2,FALSE)/1000,1)</f>
        <v>0</v>
      </c>
      <c r="D31" s="94">
        <f>ROUND(VLOOKUP($B31,скифд,3,FALSE)/1000,1)</f>
        <v>432.7</v>
      </c>
      <c r="E31" s="11">
        <f t="shared" si="0"/>
        <v>432.7</v>
      </c>
      <c r="F31" s="12">
        <f t="shared" si="1"/>
        <v>0</v>
      </c>
    </row>
    <row r="32" spans="1:6">
      <c r="A32" s="4" t="s">
        <v>87</v>
      </c>
      <c r="B32" s="28"/>
      <c r="C32" s="98">
        <f>C37+C36+C35+C39+C42+C34-0.1</f>
        <v>1722138.3999999997</v>
      </c>
      <c r="D32" s="98">
        <f>D37+D36+D35+D39+D42+D34</f>
        <v>1699962.0999999999</v>
      </c>
      <c r="E32" s="9">
        <f t="shared" si="0"/>
        <v>-22176.299999999814</v>
      </c>
      <c r="F32" s="5">
        <f t="shared" si="1"/>
        <v>98.71</v>
      </c>
    </row>
    <row r="33" spans="1:6" ht="38.25">
      <c r="A33" s="3" t="s">
        <v>84</v>
      </c>
      <c r="B33" s="29"/>
      <c r="C33" s="94">
        <f>C34+C35</f>
        <v>18371.2</v>
      </c>
      <c r="D33" s="94">
        <f>D34+D35</f>
        <v>18371.2</v>
      </c>
      <c r="E33" s="11">
        <f>D33-C33</f>
        <v>0</v>
      </c>
      <c r="F33" s="12">
        <f>IF(C33=0,0,ROUND(D33/C33*100,2))</f>
        <v>100</v>
      </c>
    </row>
    <row r="34" spans="1:6" ht="25.5" hidden="1">
      <c r="A34" s="3" t="s">
        <v>85</v>
      </c>
      <c r="B34" s="29"/>
      <c r="C34" s="94"/>
      <c r="D34" s="94"/>
      <c r="E34" s="11">
        <f>D34-C34</f>
        <v>0</v>
      </c>
      <c r="F34" s="12">
        <f>IF(C34=0,0,ROUND(D34/C34*100,2))</f>
        <v>0</v>
      </c>
    </row>
    <row r="35" spans="1:6" ht="25.5" hidden="1">
      <c r="A35" s="3" t="s">
        <v>1426</v>
      </c>
      <c r="B35" s="29" t="s">
        <v>1492</v>
      </c>
      <c r="C35" s="94">
        <f>ROUND(VLOOKUP($B35,скифд,2,FALSE)/1000,1)</f>
        <v>18371.2</v>
      </c>
      <c r="D35" s="94">
        <f>ROUND(VLOOKUP($B35,скифд,3,FALSE)/1000,1)</f>
        <v>18371.2</v>
      </c>
      <c r="E35" s="11">
        <f>D35-C35</f>
        <v>0</v>
      </c>
      <c r="F35" s="12">
        <f>IF(C35=0,0,ROUND(D35/C35*100,2))</f>
        <v>100</v>
      </c>
    </row>
    <row r="36" spans="1:6" ht="12.75" customHeight="1">
      <c r="A36" s="3" t="s">
        <v>86</v>
      </c>
      <c r="B36" s="29" t="s">
        <v>1365</v>
      </c>
      <c r="C36" s="94">
        <f>ROUND(VLOOKUP($B36,скифд,2,FALSE)/1000,1)</f>
        <v>-23829.599999999999</v>
      </c>
      <c r="D36" s="94">
        <f>ROUND(VLOOKUP($B36,скифд,3,FALSE)/1000,1)</f>
        <v>-23829.599999999999</v>
      </c>
      <c r="E36" s="11">
        <f>D36-C36</f>
        <v>0</v>
      </c>
      <c r="F36" s="12">
        <f>IF(C36=0,0,ROUND(D36/C36*100,2))</f>
        <v>100</v>
      </c>
    </row>
    <row r="37" spans="1:6" ht="25.5">
      <c r="A37" s="3" t="s">
        <v>88</v>
      </c>
      <c r="B37" s="29" t="s">
        <v>1360</v>
      </c>
      <c r="C37" s="94">
        <f>ROUND(VLOOKUP($B37,скифд,2,FALSE)/1000,1)-C39</f>
        <v>1700598.5</v>
      </c>
      <c r="D37" s="94">
        <f>ROUND(VLOOKUP($B37,скифд,3,FALSE)/1000,1)-D39</f>
        <v>1680514.1</v>
      </c>
      <c r="E37" s="11">
        <f t="shared" si="0"/>
        <v>-20084.399999999907</v>
      </c>
      <c r="F37" s="12">
        <f t="shared" si="1"/>
        <v>98.82</v>
      </c>
    </row>
    <row r="38" spans="1:6">
      <c r="A38" s="3" t="s">
        <v>94</v>
      </c>
      <c r="B38" s="29" t="s">
        <v>1450</v>
      </c>
      <c r="C38" s="94">
        <f>ROUND(VLOOKUP($B38,скифд,2,FALSE)/1000,1)</f>
        <v>568558.5</v>
      </c>
      <c r="D38" s="94">
        <f>ROUND(VLOOKUP($B38,скифд,3,FALSE)/1000,1)</f>
        <v>568558.5</v>
      </c>
      <c r="E38" s="11">
        <f t="shared" si="0"/>
        <v>0</v>
      </c>
      <c r="F38" s="12">
        <f t="shared" si="1"/>
        <v>100</v>
      </c>
    </row>
    <row r="39" spans="1:6">
      <c r="A39" s="3" t="s">
        <v>1383</v>
      </c>
      <c r="B39" s="29" t="s">
        <v>1468</v>
      </c>
      <c r="C39" s="94">
        <f>ROUND(VLOOKUP($B39,скифд,2,FALSE)/1000,1)</f>
        <v>24390.400000000001</v>
      </c>
      <c r="D39" s="94">
        <f>ROUND(VLOOKUP($B39,скифд,3,FALSE)/1000,1)</f>
        <v>22298.400000000001</v>
      </c>
      <c r="E39" s="11">
        <f t="shared" si="0"/>
        <v>-2092</v>
      </c>
      <c r="F39" s="12">
        <f t="shared" si="1"/>
        <v>91.42</v>
      </c>
    </row>
    <row r="40" spans="1:6" hidden="1">
      <c r="A40" s="3" t="s">
        <v>1383</v>
      </c>
      <c r="B40" s="29" t="s">
        <v>1468</v>
      </c>
      <c r="C40" s="94"/>
      <c r="D40" s="94"/>
      <c r="E40" s="11"/>
      <c r="F40" s="12"/>
    </row>
    <row r="41" spans="1:6" hidden="1">
      <c r="A41" s="3" t="s">
        <v>1383</v>
      </c>
      <c r="B41" s="29" t="s">
        <v>1468</v>
      </c>
      <c r="C41" s="94"/>
      <c r="D41" s="94"/>
      <c r="E41" s="11"/>
      <c r="F41" s="12"/>
    </row>
    <row r="42" spans="1:6" s="97" customFormat="1">
      <c r="A42" s="95" t="s">
        <v>89</v>
      </c>
      <c r="B42" s="96"/>
      <c r="C42" s="94">
        <f>C43+C44</f>
        <v>2608</v>
      </c>
      <c r="D42" s="94">
        <f>D43+D44</f>
        <v>2608</v>
      </c>
      <c r="E42" s="91">
        <f t="shared" si="0"/>
        <v>0</v>
      </c>
      <c r="F42" s="91">
        <f t="shared" si="1"/>
        <v>100</v>
      </c>
    </row>
    <row r="43" spans="1:6" s="97" customFormat="1" hidden="1">
      <c r="A43" s="95" t="s">
        <v>89</v>
      </c>
      <c r="B43" s="96" t="s">
        <v>1430</v>
      </c>
      <c r="C43" s="91">
        <f>ROUND(VLOOKUP($B43,скифд,2,FALSE)/1000,1)</f>
        <v>2608</v>
      </c>
      <c r="D43" s="91">
        <f>ROUND(VLOOKUP($B43,скифд,3,FALSE)/1000,1)</f>
        <v>2608</v>
      </c>
      <c r="E43" s="91">
        <f t="shared" si="0"/>
        <v>0</v>
      </c>
      <c r="F43" s="91">
        <f t="shared" si="1"/>
        <v>100</v>
      </c>
    </row>
    <row r="44" spans="1:6" s="97" customFormat="1" hidden="1">
      <c r="A44" s="95" t="s">
        <v>89</v>
      </c>
      <c r="B44" s="95" t="s">
        <v>1363</v>
      </c>
      <c r="C44" s="91"/>
      <c r="D44" s="91"/>
      <c r="E44" s="91">
        <f t="shared" si="0"/>
        <v>0</v>
      </c>
      <c r="F44" s="91">
        <f t="shared" si="1"/>
        <v>0</v>
      </c>
    </row>
    <row r="45" spans="1:6" s="97" customFormat="1" ht="17.25" customHeight="1">
      <c r="A45" s="125" t="s">
        <v>22</v>
      </c>
      <c r="B45" s="126"/>
      <c r="C45" s="127"/>
      <c r="D45" s="127"/>
      <c r="E45" s="127"/>
      <c r="F45" s="128"/>
    </row>
    <row r="46" spans="1:6" s="6" customFormat="1">
      <c r="A46" s="4" t="s">
        <v>24</v>
      </c>
      <c r="B46" s="28" t="s">
        <v>225</v>
      </c>
      <c r="C46" s="93">
        <f>C47+C56+C58+C62+C69+C76+C82+C85+C90+C96+C99+C101+C74</f>
        <v>2330889.8000000003</v>
      </c>
      <c r="D46" s="93">
        <f>D47+D56+D58+D62+D69+D76+D82+D85+D90+D96+D99+D101+D74</f>
        <v>2254610.4000000004</v>
      </c>
      <c r="E46" s="9">
        <f>E47+E56+E58+E62+E69+E76+E82+E85+E90+E96+E101</f>
        <v>-76279.400000000052</v>
      </c>
      <c r="F46" s="5">
        <f t="shared" ref="F46:F116" si="6">IF(C46=0,0,ROUND(D46/C46*100,2))</f>
        <v>96.73</v>
      </c>
    </row>
    <row r="47" spans="1:6" s="6" customFormat="1">
      <c r="A47" s="4" t="s">
        <v>25</v>
      </c>
      <c r="B47" s="51" t="s">
        <v>226</v>
      </c>
      <c r="C47" s="93">
        <f>SUM(C48:C55)</f>
        <v>101759.5</v>
      </c>
      <c r="D47" s="93">
        <f>SUM(D48:D55)</f>
        <v>96904.400000000009</v>
      </c>
      <c r="E47" s="9">
        <f t="shared" ref="E47:E116" si="7">D47-C47</f>
        <v>-4855.0999999999913</v>
      </c>
      <c r="F47" s="5">
        <f t="shared" si="6"/>
        <v>95.23</v>
      </c>
    </row>
    <row r="48" spans="1:6" ht="25.5">
      <c r="A48" s="48" t="s">
        <v>99</v>
      </c>
      <c r="B48" s="50" t="s">
        <v>187</v>
      </c>
      <c r="C48" s="99">
        <f>ROUND(VLOOKUP(CONCATENATE("000",$B48),скиф1,9,FALSE)/1000,1)</f>
        <v>645.6</v>
      </c>
      <c r="D48" s="99">
        <f t="shared" ref="D48:D55" si="8">ROUND(VLOOKUP(CONCATENATE("000",$B48),скиф1,19,FALSE)/1000,1)</f>
        <v>71.099999999999994</v>
      </c>
      <c r="E48" s="49">
        <f t="shared" si="7"/>
        <v>-574.5</v>
      </c>
      <c r="F48" s="52">
        <f t="shared" si="6"/>
        <v>11.01</v>
      </c>
    </row>
    <row r="49" spans="1:6" ht="38.25">
      <c r="A49" s="48" t="s">
        <v>100</v>
      </c>
      <c r="B49" s="50" t="s">
        <v>188</v>
      </c>
      <c r="C49" s="99">
        <f t="shared" ref="C49:C55" si="9">ROUND(VLOOKUP(CONCATENATE("000",$B49),скиф1,9,FALSE)/1000,1)</f>
        <v>6395.3</v>
      </c>
      <c r="D49" s="99">
        <f>ROUND(VLOOKUP(CONCATENATE("000",$B49),скиф1,19,FALSE)/1000,1)</f>
        <v>6387.8</v>
      </c>
      <c r="E49" s="49">
        <f t="shared" si="7"/>
        <v>-7.5</v>
      </c>
      <c r="F49" s="52">
        <f t="shared" si="6"/>
        <v>99.88</v>
      </c>
    </row>
    <row r="50" spans="1:6" ht="38.25">
      <c r="A50" s="48" t="s">
        <v>101</v>
      </c>
      <c r="B50" s="50" t="s">
        <v>189</v>
      </c>
      <c r="C50" s="99">
        <f>ROUND(VLOOKUP(CONCATENATE("000",$B50),скиф1,9,FALSE)/1000,1)+0.1</f>
        <v>57898.2</v>
      </c>
      <c r="D50" s="99">
        <f>ROUND(VLOOKUP(CONCATENATE("000",$B50),скиф1,19,FALSE)/1000,1)</f>
        <v>55078.9</v>
      </c>
      <c r="E50" s="49">
        <f t="shared" si="7"/>
        <v>-2819.2999999999956</v>
      </c>
      <c r="F50" s="52">
        <f t="shared" si="6"/>
        <v>95.13</v>
      </c>
    </row>
    <row r="51" spans="1:6">
      <c r="A51" s="3" t="s">
        <v>1379</v>
      </c>
      <c r="B51" s="50" t="s">
        <v>1370</v>
      </c>
      <c r="C51" s="99">
        <f t="shared" si="9"/>
        <v>20.6</v>
      </c>
      <c r="D51" s="99">
        <f t="shared" si="8"/>
        <v>0</v>
      </c>
      <c r="E51" s="49">
        <f>D51-C51</f>
        <v>-20.6</v>
      </c>
      <c r="F51" s="52">
        <f>IF(C51=0,0,ROUND(D51/C51*100,2))</f>
        <v>0</v>
      </c>
    </row>
    <row r="52" spans="1:6" ht="25.5">
      <c r="A52" s="48" t="s">
        <v>102</v>
      </c>
      <c r="B52" s="50" t="s">
        <v>190</v>
      </c>
      <c r="C52" s="99">
        <f t="shared" si="9"/>
        <v>19025.3</v>
      </c>
      <c r="D52" s="99">
        <f t="shared" si="8"/>
        <v>18758</v>
      </c>
      <c r="E52" s="49">
        <f t="shared" si="7"/>
        <v>-267.29999999999927</v>
      </c>
      <c r="F52" s="52">
        <f t="shared" si="6"/>
        <v>98.6</v>
      </c>
    </row>
    <row r="53" spans="1:6">
      <c r="A53" s="48" t="s">
        <v>27</v>
      </c>
      <c r="B53" s="50" t="s">
        <v>14</v>
      </c>
      <c r="C53" s="99">
        <f t="shared" si="9"/>
        <v>6661</v>
      </c>
      <c r="D53" s="99">
        <f t="shared" si="8"/>
        <v>6661</v>
      </c>
      <c r="E53" s="49">
        <f>D53-C53</f>
        <v>0</v>
      </c>
      <c r="F53" s="52">
        <f>IF(C53=0,0,ROUND(D53/C53*100,2))</f>
        <v>100</v>
      </c>
    </row>
    <row r="54" spans="1:6">
      <c r="A54" s="48" t="s">
        <v>28</v>
      </c>
      <c r="B54" s="50" t="s">
        <v>15</v>
      </c>
      <c r="C54" s="99">
        <f t="shared" si="9"/>
        <v>646.70000000000005</v>
      </c>
      <c r="D54" s="99">
        <f t="shared" si="8"/>
        <v>0</v>
      </c>
      <c r="E54" s="49">
        <f>D54-C54</f>
        <v>-646.70000000000005</v>
      </c>
      <c r="F54" s="52">
        <f>IF(C54=0,0,ROUND(D54/C54*100,2))</f>
        <v>0</v>
      </c>
    </row>
    <row r="55" spans="1:6">
      <c r="A55" s="48" t="s">
        <v>29</v>
      </c>
      <c r="B55" s="50" t="s">
        <v>191</v>
      </c>
      <c r="C55" s="99">
        <f t="shared" si="9"/>
        <v>10466.799999999999</v>
      </c>
      <c r="D55" s="99">
        <f t="shared" si="8"/>
        <v>9947.6</v>
      </c>
      <c r="E55" s="49">
        <f t="shared" si="7"/>
        <v>-519.19999999999891</v>
      </c>
      <c r="F55" s="52">
        <f t="shared" si="6"/>
        <v>95.04</v>
      </c>
    </row>
    <row r="56" spans="1:6" s="6" customFormat="1">
      <c r="A56" s="4" t="s">
        <v>180</v>
      </c>
      <c r="B56" s="51" t="s">
        <v>227</v>
      </c>
      <c r="C56" s="93">
        <f>SUM(C57)</f>
        <v>5529.9</v>
      </c>
      <c r="D56" s="93">
        <f>SUM(D57)</f>
        <v>5383.8</v>
      </c>
      <c r="E56" s="9">
        <f>D56-C56</f>
        <v>-146.09999999999945</v>
      </c>
      <c r="F56" s="5">
        <f>IF(C56=0,0,ROUND(D56/C56*100,2))</f>
        <v>97.36</v>
      </c>
    </row>
    <row r="57" spans="1:6">
      <c r="A57" s="48" t="s">
        <v>192</v>
      </c>
      <c r="B57" s="50" t="s">
        <v>193</v>
      </c>
      <c r="C57" s="99">
        <f>ROUND(VLOOKUP(CONCATENATE("000",$B57),скиф1,9,FALSE)/1000,1)</f>
        <v>5529.9</v>
      </c>
      <c r="D57" s="99">
        <f>ROUND(VLOOKUP(CONCATENATE("000",$B57),скиф1,19,FALSE)/1000,1)</f>
        <v>5383.8</v>
      </c>
      <c r="E57" s="49">
        <f t="shared" si="7"/>
        <v>-146.09999999999945</v>
      </c>
      <c r="F57" s="52">
        <f t="shared" si="6"/>
        <v>97.36</v>
      </c>
    </row>
    <row r="58" spans="1:6" s="6" customFormat="1" ht="25.5">
      <c r="A58" s="4" t="s">
        <v>30</v>
      </c>
      <c r="B58" s="51" t="s">
        <v>228</v>
      </c>
      <c r="C58" s="93">
        <f>SUM(C59:C61)</f>
        <v>33115.199999999997</v>
      </c>
      <c r="D58" s="93">
        <f>SUM(D59:D61)</f>
        <v>32088.2</v>
      </c>
      <c r="E58" s="9">
        <f t="shared" si="7"/>
        <v>-1026.9999999999964</v>
      </c>
      <c r="F58" s="5">
        <f t="shared" si="6"/>
        <v>96.9</v>
      </c>
    </row>
    <row r="59" spans="1:6" s="6" customFormat="1" ht="25.5">
      <c r="A59" s="48" t="s">
        <v>194</v>
      </c>
      <c r="B59" s="50" t="s">
        <v>195</v>
      </c>
      <c r="C59" s="99">
        <f>ROUND(VLOOKUP(CONCATENATE("000",$B59),скиф1,9,FALSE)/1000,1)</f>
        <v>4418</v>
      </c>
      <c r="D59" s="99">
        <f>ROUND(VLOOKUP(CONCATENATE("000",$B59),скиф1,19,FALSE)/1000,1)</f>
        <v>3998</v>
      </c>
      <c r="E59" s="49">
        <f t="shared" si="7"/>
        <v>-420</v>
      </c>
      <c r="F59" s="52">
        <f t="shared" si="6"/>
        <v>90.49</v>
      </c>
    </row>
    <row r="60" spans="1:6" s="6" customFormat="1">
      <c r="A60" s="48" t="s">
        <v>103</v>
      </c>
      <c r="B60" s="50" t="s">
        <v>196</v>
      </c>
      <c r="C60" s="99">
        <f>ROUND(VLOOKUP(CONCATENATE("000",$B60),скиф1,9,FALSE)/1000,1)</f>
        <v>28697.200000000001</v>
      </c>
      <c r="D60" s="99">
        <f>ROUND(VLOOKUP(CONCATENATE("000",$B60),скиф1,19,FALSE)/1000,1)</f>
        <v>28090.2</v>
      </c>
      <c r="E60" s="49"/>
      <c r="F60" s="52"/>
    </row>
    <row r="61" spans="1:6" ht="25.5">
      <c r="A61" s="48" t="s">
        <v>126</v>
      </c>
      <c r="B61" s="50" t="s">
        <v>197</v>
      </c>
      <c r="C61" s="99"/>
      <c r="D61" s="99"/>
      <c r="E61" s="49">
        <f t="shared" si="7"/>
        <v>0</v>
      </c>
      <c r="F61" s="52">
        <f t="shared" si="6"/>
        <v>0</v>
      </c>
    </row>
    <row r="62" spans="1:6" s="6" customFormat="1">
      <c r="A62" s="4" t="s">
        <v>104</v>
      </c>
      <c r="B62" s="51" t="s">
        <v>229</v>
      </c>
      <c r="C62" s="93">
        <f>SUM(C63:C68)</f>
        <v>106675.69999999998</v>
      </c>
      <c r="D62" s="93">
        <f>SUM(D63:D68)</f>
        <v>102078.1</v>
      </c>
      <c r="E62" s="9">
        <f t="shared" si="7"/>
        <v>-4597.5999999999767</v>
      </c>
      <c r="F62" s="5">
        <f t="shared" si="6"/>
        <v>95.69</v>
      </c>
    </row>
    <row r="63" spans="1:6">
      <c r="A63" s="48" t="s">
        <v>32</v>
      </c>
      <c r="B63" s="50" t="s">
        <v>198</v>
      </c>
      <c r="C63" s="99">
        <f>ROUND(VLOOKUP(CONCATENATE("000",$B63),скиф1,9,FALSE)/1000,1)</f>
        <v>1611.4</v>
      </c>
      <c r="D63" s="99">
        <f>ROUND(VLOOKUP(CONCATENATE("000",$B63),скиф1,19,FALSE)/1000,1)</f>
        <v>1481.3</v>
      </c>
      <c r="E63" s="49">
        <f t="shared" si="7"/>
        <v>-130.10000000000014</v>
      </c>
      <c r="F63" s="52">
        <f t="shared" si="6"/>
        <v>91.93</v>
      </c>
    </row>
    <row r="64" spans="1:6">
      <c r="A64" s="3" t="s">
        <v>1672</v>
      </c>
      <c r="B64" s="50" t="s">
        <v>1671</v>
      </c>
      <c r="C64" s="99">
        <f>ROUND(VLOOKUP(CONCATENATE("000",$B64),скиф1,9,FALSE)/1000,1)</f>
        <v>302.2</v>
      </c>
      <c r="D64" s="99">
        <f>ROUND(VLOOKUP(CONCATENATE("000",$B64),скиф1,19,FALSE)/1000,1)</f>
        <v>0</v>
      </c>
      <c r="E64" s="49"/>
      <c r="F64" s="52"/>
    </row>
    <row r="65" spans="1:6" s="6" customFormat="1">
      <c r="A65" s="48" t="s">
        <v>33</v>
      </c>
      <c r="B65" s="50" t="s">
        <v>199</v>
      </c>
      <c r="C65" s="99">
        <f>ROUND(VLOOKUP(CONCATENATE("000",$B65),скиф1,9,FALSE)/1000,1)</f>
        <v>59457.1</v>
      </c>
      <c r="D65" s="99">
        <f>ROUND(VLOOKUP(CONCATENATE("000",$B65),скиф1,19,FALSE)/1000,1)</f>
        <v>59383.9</v>
      </c>
      <c r="E65" s="49">
        <f t="shared" si="7"/>
        <v>-73.19999999999709</v>
      </c>
      <c r="F65" s="52">
        <f t="shared" si="6"/>
        <v>99.88</v>
      </c>
    </row>
    <row r="66" spans="1:6" s="6" customFormat="1">
      <c r="A66" s="48" t="s">
        <v>200</v>
      </c>
      <c r="B66" s="50" t="s">
        <v>201</v>
      </c>
      <c r="C66" s="99">
        <f>ROUND(VLOOKUP(CONCATENATE("000",$B66),скиф1,9,FALSE)/1000,1)</f>
        <v>36075.599999999999</v>
      </c>
      <c r="D66" s="99">
        <f>ROUND(VLOOKUP(CONCATENATE("000",$B66),скиф1,19,FALSE)/1000,1)</f>
        <v>32294.6</v>
      </c>
      <c r="E66" s="49">
        <f t="shared" si="7"/>
        <v>-3781</v>
      </c>
      <c r="F66" s="52">
        <f t="shared" si="6"/>
        <v>89.52</v>
      </c>
    </row>
    <row r="67" spans="1:6" s="6" customFormat="1">
      <c r="A67" s="3" t="s">
        <v>1433</v>
      </c>
      <c r="B67" s="50" t="s">
        <v>1432</v>
      </c>
      <c r="C67" s="99"/>
      <c r="D67" s="99"/>
      <c r="E67" s="49">
        <f t="shared" si="7"/>
        <v>0</v>
      </c>
      <c r="F67" s="52">
        <f t="shared" si="6"/>
        <v>0</v>
      </c>
    </row>
    <row r="68" spans="1:6">
      <c r="A68" s="48" t="s">
        <v>34</v>
      </c>
      <c r="B68" s="50" t="s">
        <v>202</v>
      </c>
      <c r="C68" s="99">
        <f>ROUND(VLOOKUP(CONCATENATE("000",$B68),скиф1,9,FALSE)/1000,1)</f>
        <v>9229.4</v>
      </c>
      <c r="D68" s="99">
        <f>ROUND(VLOOKUP(CONCATENATE("000",$B68),скиф1,19,FALSE)/1000,1)</f>
        <v>8918.2999999999993</v>
      </c>
      <c r="E68" s="49">
        <f t="shared" si="7"/>
        <v>-311.10000000000036</v>
      </c>
      <c r="F68" s="52">
        <f t="shared" si="6"/>
        <v>96.63</v>
      </c>
    </row>
    <row r="69" spans="1:6" s="6" customFormat="1">
      <c r="A69" s="4" t="s">
        <v>35</v>
      </c>
      <c r="B69" s="51" t="s">
        <v>230</v>
      </c>
      <c r="C69" s="93">
        <f>SUM(C70:C73)</f>
        <v>288041.3</v>
      </c>
      <c r="D69" s="93">
        <f>SUM(D70:D73)</f>
        <v>279845.8</v>
      </c>
      <c r="E69" s="9">
        <f t="shared" si="7"/>
        <v>-8195.5</v>
      </c>
      <c r="F69" s="5">
        <f t="shared" si="6"/>
        <v>97.15</v>
      </c>
    </row>
    <row r="70" spans="1:6">
      <c r="A70" s="48" t="s">
        <v>36</v>
      </c>
      <c r="B70" s="50" t="s">
        <v>203</v>
      </c>
      <c r="C70" s="99">
        <f>ROUND(VLOOKUP(CONCATENATE("000",$B70),скиф1,9,FALSE)/1000,1)</f>
        <v>1214.0999999999999</v>
      </c>
      <c r="D70" s="99">
        <f>ROUND(VLOOKUP(CONCATENATE("000",$B70),скиф1,19,FALSE)/1000,1)</f>
        <v>1201.8</v>
      </c>
      <c r="E70" s="49">
        <f t="shared" si="7"/>
        <v>-12.299999999999955</v>
      </c>
      <c r="F70" s="52">
        <f t="shared" si="6"/>
        <v>98.99</v>
      </c>
    </row>
    <row r="71" spans="1:6" s="6" customFormat="1">
      <c r="A71" s="48" t="s">
        <v>37</v>
      </c>
      <c r="B71" s="50" t="s">
        <v>204</v>
      </c>
      <c r="C71" s="99">
        <f>ROUND(VLOOKUP(CONCATENATE("000",$B71),скиф1,9,FALSE)/1000,1)</f>
        <v>271523.09999999998</v>
      </c>
      <c r="D71" s="99">
        <f>ROUND(VLOOKUP(CONCATENATE("000",$B71),скиф1,19,FALSE)/1000,1)</f>
        <v>264570.7</v>
      </c>
      <c r="E71" s="49">
        <f t="shared" si="7"/>
        <v>-6952.3999999999651</v>
      </c>
      <c r="F71" s="52">
        <f t="shared" si="6"/>
        <v>97.44</v>
      </c>
    </row>
    <row r="72" spans="1:6" s="6" customFormat="1">
      <c r="A72" s="48" t="s">
        <v>105</v>
      </c>
      <c r="B72" s="50" t="s">
        <v>16</v>
      </c>
      <c r="C72" s="99">
        <f>ROUND(VLOOKUP(CONCATENATE("000",$B72),скиф1,9,FALSE)/1000,1)</f>
        <v>10387.200000000001</v>
      </c>
      <c r="D72" s="99">
        <f>ROUND(VLOOKUP(CONCATENATE("000",$B72),скиф1,19,FALSE)/1000,1)</f>
        <v>9172.2000000000007</v>
      </c>
      <c r="E72" s="49">
        <f>D72-C72</f>
        <v>-1215</v>
      </c>
      <c r="F72" s="52">
        <f>IF(C72=0,0,ROUND(D72/C72*100,2))</f>
        <v>88.3</v>
      </c>
    </row>
    <row r="73" spans="1:6">
      <c r="A73" s="48" t="s">
        <v>38</v>
      </c>
      <c r="B73" s="50" t="s">
        <v>205</v>
      </c>
      <c r="C73" s="99">
        <f>ROUND(VLOOKUP(CONCATENATE("000",$B73),скиф1,9,FALSE)/1000,1)</f>
        <v>4916.8999999999996</v>
      </c>
      <c r="D73" s="99">
        <f>ROUND(VLOOKUP(CONCATENATE("000",$B73),скиф1,19,FALSE)/1000,1)</f>
        <v>4901.1000000000004</v>
      </c>
      <c r="E73" s="49">
        <f t="shared" si="7"/>
        <v>-15.799999999999272</v>
      </c>
      <c r="F73" s="52">
        <f t="shared" si="6"/>
        <v>99.68</v>
      </c>
    </row>
    <row r="74" spans="1:6">
      <c r="A74" s="4" t="s">
        <v>1072</v>
      </c>
      <c r="B74" s="51" t="s">
        <v>1112</v>
      </c>
      <c r="C74" s="93">
        <f>C75</f>
        <v>0</v>
      </c>
      <c r="D74" s="93">
        <f>D75</f>
        <v>0</v>
      </c>
      <c r="E74" s="49">
        <f t="shared" si="7"/>
        <v>0</v>
      </c>
      <c r="F74" s="52">
        <f t="shared" si="6"/>
        <v>0</v>
      </c>
    </row>
    <row r="75" spans="1:6">
      <c r="A75" s="3" t="s">
        <v>1486</v>
      </c>
      <c r="B75" s="50" t="s">
        <v>1485</v>
      </c>
      <c r="C75" s="99">
        <f>ROUND(VLOOKUP(CONCATENATE("000",$B75),скиф1,9,FALSE)/1000,1)</f>
        <v>0</v>
      </c>
      <c r="D75" s="99">
        <f>ROUND(VLOOKUP(CONCATENATE("000",$B75),скиф1,19,FALSE)/1000,1)</f>
        <v>0</v>
      </c>
      <c r="E75" s="49">
        <f t="shared" si="7"/>
        <v>0</v>
      </c>
      <c r="F75" s="52">
        <f t="shared" si="6"/>
        <v>0</v>
      </c>
    </row>
    <row r="76" spans="1:6" s="6" customFormat="1">
      <c r="A76" s="4" t="s">
        <v>39</v>
      </c>
      <c r="B76" s="51" t="s">
        <v>231</v>
      </c>
      <c r="C76" s="93">
        <f>SUM(C77:C81)</f>
        <v>1349035.5</v>
      </c>
      <c r="D76" s="93">
        <f>SUM(D77:D81)</f>
        <v>1298757.8999999999</v>
      </c>
      <c r="E76" s="9">
        <f t="shared" si="7"/>
        <v>-50277.600000000093</v>
      </c>
      <c r="F76" s="5">
        <f t="shared" si="6"/>
        <v>96.27</v>
      </c>
    </row>
    <row r="77" spans="1:6">
      <c r="A77" s="48" t="s">
        <v>40</v>
      </c>
      <c r="B77" s="50" t="s">
        <v>206</v>
      </c>
      <c r="C77" s="99">
        <f>ROUND(VLOOKUP(CONCATENATE("000",$B77),скиф1,9,FALSE)/1000,1)</f>
        <v>402513.1</v>
      </c>
      <c r="D77" s="99">
        <f>ROUND(VLOOKUP(CONCATENATE("000",$B77),скиф1,19,FALSE)/1000,1)</f>
        <v>382145.8</v>
      </c>
      <c r="E77" s="49">
        <f>D77-C77</f>
        <v>-20367.299999999988</v>
      </c>
      <c r="F77" s="52">
        <f>IF(C77=0,0,ROUND(D77/C77*100,2))</f>
        <v>94.94</v>
      </c>
    </row>
    <row r="78" spans="1:6">
      <c r="A78" s="48" t="s">
        <v>41</v>
      </c>
      <c r="B78" s="50" t="s">
        <v>207</v>
      </c>
      <c r="C78" s="99">
        <f>ROUND(VLOOKUP(CONCATENATE("000",$B78),скиф1,9,FALSE)/1000,1)</f>
        <v>739544.5</v>
      </c>
      <c r="D78" s="99">
        <f>ROUND(VLOOKUP(CONCATENATE("000",$B78),скиф1,19,FALSE)/1000,1)</f>
        <v>714802.3</v>
      </c>
      <c r="E78" s="49">
        <f t="shared" si="7"/>
        <v>-24742.199999999953</v>
      </c>
      <c r="F78" s="52">
        <f t="shared" si="6"/>
        <v>96.65</v>
      </c>
    </row>
    <row r="79" spans="1:6">
      <c r="A79" s="3" t="s">
        <v>1424</v>
      </c>
      <c r="B79" s="50" t="s">
        <v>1423</v>
      </c>
      <c r="C79" s="99">
        <f>ROUND(VLOOKUP(CONCATENATE("000",$B79),скиф1,9,FALSE)/1000,1)</f>
        <v>101959.2</v>
      </c>
      <c r="D79" s="99">
        <f>ROUND(VLOOKUP(CONCATENATE("000",$B79),скиф1,19,FALSE)/1000,1)</f>
        <v>99845.9</v>
      </c>
      <c r="E79" s="49"/>
      <c r="F79" s="52"/>
    </row>
    <row r="80" spans="1:6" s="6" customFormat="1">
      <c r="A80" s="48" t="s">
        <v>42</v>
      </c>
      <c r="B80" s="50" t="s">
        <v>208</v>
      </c>
      <c r="C80" s="99">
        <f>ROUND(VLOOKUP(CONCATENATE("000",$B80),скиф1,9,FALSE)/1000,1)</f>
        <v>17532.8</v>
      </c>
      <c r="D80" s="99">
        <f>ROUND(VLOOKUP(CONCATENATE("000",$B80),скиф1,19,FALSE)/1000,1)</f>
        <v>16379.4</v>
      </c>
      <c r="E80" s="49">
        <f t="shared" si="7"/>
        <v>-1153.3999999999996</v>
      </c>
      <c r="F80" s="52">
        <f t="shared" si="6"/>
        <v>93.42</v>
      </c>
    </row>
    <row r="81" spans="1:6">
      <c r="A81" s="48" t="s">
        <v>43</v>
      </c>
      <c r="B81" s="50" t="s">
        <v>209</v>
      </c>
      <c r="C81" s="99">
        <f>ROUND(VLOOKUP(CONCATENATE("000",$B81),скиф1,9,FALSE)/1000,1)</f>
        <v>87485.9</v>
      </c>
      <c r="D81" s="99">
        <f>ROUND(VLOOKUP(CONCATENATE("000",$B81),скиф1,19,FALSE)/1000,1)</f>
        <v>85584.5</v>
      </c>
      <c r="E81" s="49">
        <f t="shared" si="7"/>
        <v>-1901.3999999999942</v>
      </c>
      <c r="F81" s="52">
        <f t="shared" si="6"/>
        <v>97.83</v>
      </c>
    </row>
    <row r="82" spans="1:6" s="6" customFormat="1">
      <c r="A82" s="4" t="s">
        <v>181</v>
      </c>
      <c r="B82" s="51" t="s">
        <v>232</v>
      </c>
      <c r="C82" s="93">
        <f>SUM(C83:C84)</f>
        <v>235845.7</v>
      </c>
      <c r="D82" s="93">
        <f>SUM(D83:D84)</f>
        <v>234633.1</v>
      </c>
      <c r="E82" s="9">
        <f t="shared" si="7"/>
        <v>-1212.6000000000058</v>
      </c>
      <c r="F82" s="5">
        <f t="shared" si="6"/>
        <v>99.49</v>
      </c>
    </row>
    <row r="83" spans="1:6">
      <c r="A83" s="48" t="s">
        <v>44</v>
      </c>
      <c r="B83" s="50" t="s">
        <v>210</v>
      </c>
      <c r="C83" s="99">
        <f>ROUND(VLOOKUP(CONCATENATE("000",$B83),скиф1,9,FALSE)/1000,1)</f>
        <v>142912.70000000001</v>
      </c>
      <c r="D83" s="99">
        <f>ROUND(VLOOKUP(CONCATENATE("000",$B83),скиф1,19,FALSE)/1000,1)</f>
        <v>142912.70000000001</v>
      </c>
      <c r="E83" s="49">
        <f t="shared" si="7"/>
        <v>0</v>
      </c>
      <c r="F83" s="52">
        <f t="shared" si="6"/>
        <v>100</v>
      </c>
    </row>
    <row r="84" spans="1:6">
      <c r="A84" s="48" t="s">
        <v>182</v>
      </c>
      <c r="B84" s="50" t="s">
        <v>211</v>
      </c>
      <c r="C84" s="99">
        <f>ROUND(VLOOKUP(CONCATENATE("000",$B84),скиф1,9,FALSE)/1000,1)</f>
        <v>92933</v>
      </c>
      <c r="D84" s="99">
        <f>ROUND(VLOOKUP(CONCATENATE("000",$B84),скиф1,19,FALSE)/1000,1)</f>
        <v>91720.4</v>
      </c>
      <c r="E84" s="49">
        <f t="shared" si="7"/>
        <v>-1212.6000000000058</v>
      </c>
      <c r="F84" s="52">
        <f t="shared" si="6"/>
        <v>98.7</v>
      </c>
    </row>
    <row r="85" spans="1:6" s="6" customFormat="1" ht="13.5" customHeight="1">
      <c r="A85" s="4" t="s">
        <v>183</v>
      </c>
      <c r="B85" s="51" t="s">
        <v>233</v>
      </c>
      <c r="C85" s="93">
        <f>SUM(C86:C89)</f>
        <v>60.6</v>
      </c>
      <c r="D85" s="93">
        <f>SUM(D86:D89)</f>
        <v>60.6</v>
      </c>
      <c r="E85" s="9">
        <f t="shared" si="7"/>
        <v>0</v>
      </c>
      <c r="F85" s="5">
        <f t="shared" si="6"/>
        <v>100</v>
      </c>
    </row>
    <row r="86" spans="1:6">
      <c r="A86" s="48" t="s">
        <v>108</v>
      </c>
      <c r="B86" s="50" t="s">
        <v>212</v>
      </c>
      <c r="C86" s="99">
        <v>0</v>
      </c>
      <c r="D86" s="99">
        <v>0</v>
      </c>
      <c r="E86" s="49">
        <f t="shared" si="7"/>
        <v>0</v>
      </c>
      <c r="F86" s="52">
        <f t="shared" si="6"/>
        <v>0</v>
      </c>
    </row>
    <row r="87" spans="1:6">
      <c r="A87" s="48" t="s">
        <v>159</v>
      </c>
      <c r="B87" s="50" t="s">
        <v>213</v>
      </c>
      <c r="C87" s="99">
        <v>0</v>
      </c>
      <c r="D87" s="99">
        <v>0</v>
      </c>
      <c r="E87" s="49">
        <f t="shared" si="7"/>
        <v>0</v>
      </c>
      <c r="F87" s="52">
        <f t="shared" si="6"/>
        <v>0</v>
      </c>
    </row>
    <row r="88" spans="1:6" s="6" customFormat="1">
      <c r="A88" s="48" t="s">
        <v>161</v>
      </c>
      <c r="B88" s="50" t="s">
        <v>214</v>
      </c>
      <c r="C88" s="99">
        <v>0</v>
      </c>
      <c r="D88" s="99">
        <v>0</v>
      </c>
      <c r="E88" s="49">
        <f>D88-C88</f>
        <v>0</v>
      </c>
      <c r="F88" s="52">
        <f>IF(C88=0,0,ROUND(D88/C88*100,2))</f>
        <v>0</v>
      </c>
    </row>
    <row r="89" spans="1:6" s="6" customFormat="1">
      <c r="A89" s="48" t="s">
        <v>684</v>
      </c>
      <c r="B89" s="50" t="s">
        <v>17</v>
      </c>
      <c r="C89" s="99">
        <f>ROUND(VLOOKUP(CONCATENATE("000",$B89),скиф1,9,FALSE)/1000,1)</f>
        <v>60.6</v>
      </c>
      <c r="D89" s="99">
        <f>ROUND(VLOOKUP(CONCATENATE("000",$B89),скиф1,19,FALSE)/1000,1)</f>
        <v>60.6</v>
      </c>
      <c r="E89" s="49">
        <f t="shared" si="7"/>
        <v>0</v>
      </c>
      <c r="F89" s="52">
        <f t="shared" si="6"/>
        <v>100</v>
      </c>
    </row>
    <row r="90" spans="1:6" s="6" customFormat="1">
      <c r="A90" s="4" t="s">
        <v>46</v>
      </c>
      <c r="B90" s="51" t="s">
        <v>234</v>
      </c>
      <c r="C90" s="93">
        <f>SUM(C91:C95)</f>
        <v>64186.799999999996</v>
      </c>
      <c r="D90" s="93">
        <f>SUM(D91:D95)</f>
        <v>58218.899999999994</v>
      </c>
      <c r="E90" s="9">
        <f t="shared" si="7"/>
        <v>-5967.9000000000015</v>
      </c>
      <c r="F90" s="5">
        <f t="shared" si="6"/>
        <v>90.7</v>
      </c>
    </row>
    <row r="91" spans="1:6">
      <c r="A91" s="48" t="s">
        <v>47</v>
      </c>
      <c r="B91" s="50" t="s">
        <v>215</v>
      </c>
      <c r="C91" s="99">
        <f>ROUND(VLOOKUP(CONCATENATE("000",$B91),скиф1,9,FALSE)/1000,1)</f>
        <v>2075.3000000000002</v>
      </c>
      <c r="D91" s="99">
        <f>ROUND(VLOOKUP(CONCATENATE("000",$B91),скиф1,19,FALSE)/1000,1)</f>
        <v>2054.1</v>
      </c>
      <c r="E91" s="49">
        <f t="shared" si="7"/>
        <v>-21.200000000000273</v>
      </c>
      <c r="F91" s="52">
        <f t="shared" si="6"/>
        <v>98.98</v>
      </c>
    </row>
    <row r="92" spans="1:6">
      <c r="A92" s="48" t="s">
        <v>48</v>
      </c>
      <c r="B92" s="50" t="s">
        <v>216</v>
      </c>
      <c r="C92" s="99"/>
      <c r="D92" s="99"/>
      <c r="E92" s="49">
        <f t="shared" si="7"/>
        <v>0</v>
      </c>
      <c r="F92" s="52">
        <f t="shared" si="6"/>
        <v>0</v>
      </c>
    </row>
    <row r="93" spans="1:6">
      <c r="A93" s="48" t="s">
        <v>49</v>
      </c>
      <c r="B93" s="50" t="s">
        <v>217</v>
      </c>
      <c r="C93" s="99">
        <f>ROUND(VLOOKUP(CONCATENATE("000",$B93),скиф1,9,FALSE)/1000,1)</f>
        <v>47478.1</v>
      </c>
      <c r="D93" s="99">
        <f>ROUND(VLOOKUP(CONCATENATE("000",$B93),скиф1,19,FALSE)/1000,1)-0.1</f>
        <v>43118.3</v>
      </c>
      <c r="E93" s="49">
        <f t="shared" si="7"/>
        <v>-4359.7999999999956</v>
      </c>
      <c r="F93" s="52">
        <f t="shared" si="6"/>
        <v>90.82</v>
      </c>
    </row>
    <row r="94" spans="1:6" s="6" customFormat="1">
      <c r="A94" s="48" t="s">
        <v>111</v>
      </c>
      <c r="B94" s="50" t="s">
        <v>218</v>
      </c>
      <c r="C94" s="99">
        <f>ROUND(VLOOKUP(CONCATENATE("000",$B94),скиф1,9,FALSE)/1000,1)-0.1</f>
        <v>13620.8</v>
      </c>
      <c r="D94" s="99">
        <f>ROUND(VLOOKUP(CONCATENATE("000",$B94),скиф1,19,FALSE)/1000,1)</f>
        <v>12055.3</v>
      </c>
      <c r="E94" s="49">
        <f t="shared" si="7"/>
        <v>-1565.5</v>
      </c>
      <c r="F94" s="52">
        <f t="shared" si="6"/>
        <v>88.51</v>
      </c>
    </row>
    <row r="95" spans="1:6">
      <c r="A95" s="48" t="s">
        <v>50</v>
      </c>
      <c r="B95" s="50" t="s">
        <v>219</v>
      </c>
      <c r="C95" s="99">
        <f>ROUND(VLOOKUP(CONCATENATE("000",$B95),скиф1,9,FALSE)/1000,1)</f>
        <v>1012.6</v>
      </c>
      <c r="D95" s="99">
        <f>ROUND(VLOOKUP(CONCATENATE("000",$B95),скиф1,19,FALSE)/1000,1)</f>
        <v>991.2</v>
      </c>
      <c r="E95" s="49">
        <f t="shared" si="7"/>
        <v>-21.399999999999977</v>
      </c>
      <c r="F95" s="52">
        <f t="shared" si="6"/>
        <v>97.89</v>
      </c>
    </row>
    <row r="96" spans="1:6" s="6" customFormat="1">
      <c r="A96" s="4" t="s">
        <v>109</v>
      </c>
      <c r="B96" s="51" t="s">
        <v>235</v>
      </c>
      <c r="C96" s="93">
        <f>SUM(C97:C98)</f>
        <v>17821.7</v>
      </c>
      <c r="D96" s="93">
        <f>SUM(D97:D98)</f>
        <v>17821.7</v>
      </c>
      <c r="E96" s="9">
        <f t="shared" si="7"/>
        <v>0</v>
      </c>
      <c r="F96" s="5">
        <f t="shared" si="6"/>
        <v>100</v>
      </c>
    </row>
    <row r="97" spans="1:6">
      <c r="A97" s="48" t="s">
        <v>769</v>
      </c>
      <c r="B97" s="50" t="s">
        <v>18</v>
      </c>
      <c r="C97" s="99">
        <f>ROUND(VLOOKUP(CONCATENATE("000",$B97),скиф1,9,FALSE)/1000,1)</f>
        <v>17025.7</v>
      </c>
      <c r="D97" s="99">
        <f>ROUND(VLOOKUP(CONCATENATE("000",$B97),скиф1,19,FALSE)/1000,1)</f>
        <v>17025.7</v>
      </c>
      <c r="E97" s="49">
        <f t="shared" si="7"/>
        <v>0</v>
      </c>
      <c r="F97" s="52">
        <f t="shared" si="6"/>
        <v>100</v>
      </c>
    </row>
    <row r="98" spans="1:6">
      <c r="A98" s="48" t="s">
        <v>184</v>
      </c>
      <c r="B98" s="50" t="s">
        <v>220</v>
      </c>
      <c r="C98" s="99">
        <f>ROUND(VLOOKUP(CONCATENATE("000",$B98),скиф1,9,FALSE)/1000,1)</f>
        <v>796</v>
      </c>
      <c r="D98" s="99">
        <f>ROUND(VLOOKUP(CONCATENATE("000",$B98),скиф1,19,FALSE)/1000,1)</f>
        <v>796</v>
      </c>
      <c r="E98" s="49">
        <f>D98-C98</f>
        <v>0</v>
      </c>
      <c r="F98" s="52">
        <f>IF(C98=0,0,ROUND(D98/C98*100,2))</f>
        <v>100</v>
      </c>
    </row>
    <row r="99" spans="1:6" s="6" customFormat="1">
      <c r="A99" s="4" t="s">
        <v>137</v>
      </c>
      <c r="B99" s="51" t="s">
        <v>19</v>
      </c>
      <c r="C99" s="93">
        <f>SUM(C100:C100)</f>
        <v>47.5</v>
      </c>
      <c r="D99" s="93">
        <f>SUM(D100:D100)</f>
        <v>47.5</v>
      </c>
      <c r="E99" s="9">
        <f>D99-C99</f>
        <v>0</v>
      </c>
      <c r="F99" s="5">
        <f>IF(C99=0,0,ROUND(D99/C99*100,2))</f>
        <v>100</v>
      </c>
    </row>
    <row r="100" spans="1:6" ht="25.5">
      <c r="A100" s="48" t="s">
        <v>798</v>
      </c>
      <c r="B100" s="50" t="s">
        <v>20</v>
      </c>
      <c r="C100" s="99">
        <f>ROUND(VLOOKUP(CONCATENATE("000",$B100),скиф1,9,FALSE)/1000,1)</f>
        <v>47.5</v>
      </c>
      <c r="D100" s="99">
        <f>ROUND(VLOOKUP(CONCATENATE("000",$B100),скиф1,19,FALSE)/1000,1)</f>
        <v>47.5</v>
      </c>
      <c r="E100" s="49">
        <f>D100-C100</f>
        <v>0</v>
      </c>
      <c r="F100" s="52">
        <f>IF(C100=0,0,ROUND(D100/C100*100,2))</f>
        <v>100</v>
      </c>
    </row>
    <row r="101" spans="1:6" s="6" customFormat="1" ht="38.25">
      <c r="A101" s="4" t="s">
        <v>185</v>
      </c>
      <c r="B101" s="51" t="s">
        <v>236</v>
      </c>
      <c r="C101" s="93">
        <f>SUM(C102:C103)</f>
        <v>128770.40000000001</v>
      </c>
      <c r="D101" s="93">
        <f>SUM(D102:D103)</f>
        <v>128770.40000000001</v>
      </c>
      <c r="E101" s="9">
        <f>D101-C101</f>
        <v>0</v>
      </c>
      <c r="F101" s="5">
        <f>IF(C101=0,0,ROUND(D101/C101*100,2))</f>
        <v>100</v>
      </c>
    </row>
    <row r="102" spans="1:6" ht="25.5">
      <c r="A102" s="48" t="s">
        <v>186</v>
      </c>
      <c r="B102" s="50" t="s">
        <v>221</v>
      </c>
      <c r="C102" s="99">
        <f>ROUND(VLOOKUP(CONCATENATE("000",$B102),скиф1,9,FALSE)/1000,1)</f>
        <v>74802.600000000006</v>
      </c>
      <c r="D102" s="99">
        <f>ROUND(VLOOKUP(CONCATENATE("000",$B102),скиф1,19,FALSE)/1000,1)</f>
        <v>74802.600000000006</v>
      </c>
      <c r="E102" s="49">
        <f>D102-C102</f>
        <v>0</v>
      </c>
      <c r="F102" s="52">
        <f>IF(C102=0,0,ROUND(D102/C102*100,2))</f>
        <v>100</v>
      </c>
    </row>
    <row r="103" spans="1:6" s="6" customFormat="1">
      <c r="A103" s="48" t="s">
        <v>222</v>
      </c>
      <c r="B103" s="50" t="s">
        <v>223</v>
      </c>
      <c r="C103" s="99">
        <f>ROUND(VLOOKUP(CONCATENATE("000",$B103),скиф1,9,FALSE)/1000,1)</f>
        <v>53967.8</v>
      </c>
      <c r="D103" s="99">
        <f>ROUND(VLOOKUP(CONCATENATE("000",$B103),скиф1,19,FALSE)/1000,1)</f>
        <v>53967.8</v>
      </c>
      <c r="E103" s="49">
        <f t="shared" si="7"/>
        <v>0</v>
      </c>
      <c r="F103" s="52">
        <f t="shared" si="6"/>
        <v>100</v>
      </c>
    </row>
    <row r="104" spans="1:6" s="6" customFormat="1" ht="14.25" customHeight="1">
      <c r="A104" s="4" t="s">
        <v>52</v>
      </c>
      <c r="B104" s="28"/>
      <c r="C104" s="93">
        <f>C7-C46</f>
        <v>-66979.600000000559</v>
      </c>
      <c r="D104" s="93">
        <f>D7-D46</f>
        <v>-4188.1000000005588</v>
      </c>
      <c r="E104" s="9">
        <f t="shared" si="7"/>
        <v>62791.5</v>
      </c>
      <c r="F104" s="5">
        <f t="shared" si="6"/>
        <v>6.25</v>
      </c>
    </row>
    <row r="105" spans="1:6" s="6" customFormat="1">
      <c r="A105" s="4" t="s">
        <v>61</v>
      </c>
      <c r="B105" s="28"/>
      <c r="C105" s="93">
        <f>C106+C114</f>
        <v>66979.600000000559</v>
      </c>
      <c r="D105" s="93">
        <f>D106+D114</f>
        <v>4188.1000000005588</v>
      </c>
      <c r="E105" s="9">
        <f t="shared" si="7"/>
        <v>-62791.5</v>
      </c>
      <c r="F105" s="5">
        <f t="shared" si="6"/>
        <v>6.25</v>
      </c>
    </row>
    <row r="106" spans="1:6">
      <c r="A106" s="13" t="s">
        <v>62</v>
      </c>
      <c r="B106" s="32"/>
      <c r="C106" s="92">
        <f>C107+C113</f>
        <v>25000</v>
      </c>
      <c r="D106" s="92">
        <f>D107+D113</f>
        <v>-22000</v>
      </c>
      <c r="E106" s="11">
        <f t="shared" si="7"/>
        <v>-47000</v>
      </c>
      <c r="F106" s="12">
        <f t="shared" si="6"/>
        <v>-88</v>
      </c>
    </row>
    <row r="107" spans="1:6" ht="51">
      <c r="A107" s="13" t="s">
        <v>63</v>
      </c>
      <c r="B107" s="32"/>
      <c r="C107" s="92">
        <f>C108+C111</f>
        <v>25000</v>
      </c>
      <c r="D107" s="92">
        <f>D108+D111</f>
        <v>-22000</v>
      </c>
      <c r="E107" s="11">
        <f t="shared" si="7"/>
        <v>-47000</v>
      </c>
      <c r="F107" s="12">
        <f t="shared" si="6"/>
        <v>-88</v>
      </c>
    </row>
    <row r="108" spans="1:6" ht="63.75">
      <c r="A108" s="13" t="s">
        <v>64</v>
      </c>
      <c r="B108" s="32"/>
      <c r="C108" s="92">
        <v>67000</v>
      </c>
      <c r="D108" s="92">
        <f>D109+D110</f>
        <v>0</v>
      </c>
      <c r="E108" s="11">
        <f t="shared" si="7"/>
        <v>-67000</v>
      </c>
      <c r="F108" s="12">
        <f t="shared" si="6"/>
        <v>0</v>
      </c>
    </row>
    <row r="109" spans="1:6" ht="25.5">
      <c r="A109" s="13" t="s">
        <v>65</v>
      </c>
      <c r="B109" s="32"/>
      <c r="C109" s="92">
        <v>67000</v>
      </c>
      <c r="D109" s="92"/>
      <c r="E109" s="11">
        <f t="shared" si="7"/>
        <v>-67000</v>
      </c>
      <c r="F109" s="12">
        <f t="shared" si="6"/>
        <v>0</v>
      </c>
    </row>
    <row r="110" spans="1:6" ht="25.5">
      <c r="A110" s="13" t="s">
        <v>66</v>
      </c>
      <c r="B110" s="32"/>
      <c r="C110" s="92"/>
      <c r="D110" s="92"/>
      <c r="E110" s="11">
        <f t="shared" si="7"/>
        <v>0</v>
      </c>
      <c r="F110" s="12">
        <f t="shared" si="6"/>
        <v>0</v>
      </c>
    </row>
    <row r="111" spans="1:6" ht="63.75">
      <c r="A111" s="13" t="s">
        <v>67</v>
      </c>
      <c r="B111" s="32"/>
      <c r="C111" s="92">
        <f>C112</f>
        <v>-42000</v>
      </c>
      <c r="D111" s="92">
        <v>-22000</v>
      </c>
      <c r="E111" s="11">
        <f t="shared" si="7"/>
        <v>20000</v>
      </c>
      <c r="F111" s="12">
        <f t="shared" si="6"/>
        <v>52.38</v>
      </c>
    </row>
    <row r="112" spans="1:6" ht="25.5">
      <c r="A112" s="13" t="s">
        <v>65</v>
      </c>
      <c r="B112" s="32"/>
      <c r="C112" s="92">
        <v>-42000</v>
      </c>
      <c r="D112" s="92">
        <v>-22000</v>
      </c>
      <c r="E112" s="11">
        <f t="shared" si="7"/>
        <v>20000</v>
      </c>
      <c r="F112" s="12">
        <f t="shared" si="6"/>
        <v>52.38</v>
      </c>
    </row>
    <row r="113" spans="1:6" ht="25.5">
      <c r="A113" s="13" t="s">
        <v>68</v>
      </c>
      <c r="B113" s="32"/>
      <c r="C113" s="92"/>
      <c r="D113" s="92"/>
      <c r="E113" s="11">
        <f t="shared" si="7"/>
        <v>0</v>
      </c>
      <c r="F113" s="12">
        <f t="shared" si="6"/>
        <v>0</v>
      </c>
    </row>
    <row r="114" spans="1:6">
      <c r="A114" s="13" t="s">
        <v>69</v>
      </c>
      <c r="B114" s="32"/>
      <c r="C114" s="92">
        <f>C115+C116</f>
        <v>41979.600000000559</v>
      </c>
      <c r="D114" s="92">
        <f>D115+D116</f>
        <v>26188.100000000559</v>
      </c>
      <c r="E114" s="11">
        <f t="shared" si="7"/>
        <v>-15791.5</v>
      </c>
      <c r="F114" s="12">
        <f t="shared" si="6"/>
        <v>62.38</v>
      </c>
    </row>
    <row r="115" spans="1:6">
      <c r="A115" s="13" t="s">
        <v>70</v>
      </c>
      <c r="B115" s="32"/>
      <c r="C115" s="92">
        <f>-(C7+C108+C113)</f>
        <v>-2330910.1999999997</v>
      </c>
      <c r="D115" s="92">
        <f>-(D7+D108+D113)</f>
        <v>-2250422.2999999998</v>
      </c>
      <c r="E115" s="11">
        <f t="shared" si="7"/>
        <v>80487.899999999907</v>
      </c>
      <c r="F115" s="12">
        <f t="shared" si="6"/>
        <v>96.55</v>
      </c>
    </row>
    <row r="116" spans="1:6">
      <c r="A116" s="13" t="s">
        <v>123</v>
      </c>
      <c r="B116" s="32"/>
      <c r="C116" s="92">
        <f>C46+(-C111)</f>
        <v>2372889.8000000003</v>
      </c>
      <c r="D116" s="92">
        <f>D46+(-D111)</f>
        <v>2276610.4000000004</v>
      </c>
      <c r="E116" s="11">
        <f t="shared" si="7"/>
        <v>-96279.399999999907</v>
      </c>
      <c r="F116" s="12">
        <f t="shared" si="6"/>
        <v>95.94</v>
      </c>
    </row>
    <row r="117" spans="1:6">
      <c r="A117" s="13"/>
      <c r="B117" s="32"/>
      <c r="C117" s="99">
        <f ca="1">MROUND((SUMIF(косгу,$B117,план))/1000,1)</f>
        <v>0</v>
      </c>
      <c r="D117" s="99">
        <f>MROUND((SUMIF(косгу,$B117,исп))/1000,1)</f>
        <v>0</v>
      </c>
      <c r="E117" s="12"/>
      <c r="F117" s="12"/>
    </row>
    <row r="118" spans="1:6" ht="12" customHeight="1"/>
    <row r="119" spans="1:6" ht="66.75" customHeight="1">
      <c r="A119" s="129" t="s">
        <v>1684</v>
      </c>
      <c r="B119" s="129"/>
      <c r="C119" s="129"/>
      <c r="D119" s="129"/>
      <c r="E119" s="129"/>
      <c r="F119" s="129"/>
    </row>
    <row r="120" spans="1:6">
      <c r="A120" s="78"/>
      <c r="B120" s="79"/>
      <c r="C120" s="80"/>
      <c r="D120" s="80"/>
      <c r="E120"/>
      <c r="F120"/>
    </row>
    <row r="121" spans="1:6" ht="16.5" customHeight="1">
      <c r="A121" s="130" t="s">
        <v>23</v>
      </c>
      <c r="B121" s="131"/>
      <c r="C121" s="131"/>
      <c r="D121" s="132"/>
      <c r="E121" s="82" t="s">
        <v>1404</v>
      </c>
      <c r="F121" s="82" t="s">
        <v>1405</v>
      </c>
    </row>
    <row r="122" spans="1:6">
      <c r="A122" s="133" t="s">
        <v>1406</v>
      </c>
      <c r="B122" s="134"/>
      <c r="C122" s="134"/>
      <c r="D122" s="135"/>
      <c r="E122" s="81" t="s">
        <v>1407</v>
      </c>
      <c r="F122" s="81">
        <v>73</v>
      </c>
    </row>
    <row r="123" spans="1:6">
      <c r="A123" s="133" t="s">
        <v>1408</v>
      </c>
      <c r="B123" s="134"/>
      <c r="C123" s="134"/>
      <c r="D123" s="135"/>
      <c r="E123" s="81" t="s">
        <v>93</v>
      </c>
      <c r="F123" s="81">
        <v>52067</v>
      </c>
    </row>
    <row r="124" spans="1:6">
      <c r="A124" s="136" t="s">
        <v>1411</v>
      </c>
      <c r="B124" s="134"/>
      <c r="C124" s="134"/>
      <c r="D124" s="135"/>
      <c r="E124" s="81" t="s">
        <v>1407</v>
      </c>
      <c r="F124" s="81">
        <v>2423</v>
      </c>
    </row>
    <row r="125" spans="1:6">
      <c r="A125" s="133" t="s">
        <v>1409</v>
      </c>
      <c r="B125" s="134"/>
      <c r="C125" s="134"/>
      <c r="D125" s="135"/>
      <c r="E125" s="81" t="s">
        <v>1410</v>
      </c>
      <c r="F125" s="81">
        <v>945384</v>
      </c>
    </row>
    <row r="126" spans="1:6" ht="41.25" customHeight="1">
      <c r="A126" s="24" t="s">
        <v>1436</v>
      </c>
      <c r="B126" s="35"/>
    </row>
    <row r="127" spans="1:6" ht="15.75" customHeight="1">
      <c r="A127" s="24" t="s">
        <v>122</v>
      </c>
      <c r="B127" s="35"/>
    </row>
  </sheetData>
  <mergeCells count="10">
    <mergeCell ref="A121:D121"/>
    <mergeCell ref="A122:D122"/>
    <mergeCell ref="A123:D123"/>
    <mergeCell ref="A124:D124"/>
    <mergeCell ref="A125:D125"/>
    <mergeCell ref="A1:F1"/>
    <mergeCell ref="A6:F6"/>
    <mergeCell ref="A45:F45"/>
    <mergeCell ref="A2:F2"/>
    <mergeCell ref="A119:F119"/>
  </mergeCells>
  <phoneticPr fontId="3" type="noConversion"/>
  <printOptions horizontalCentered="1"/>
  <pageMargins left="0.39370078740157483" right="0.39370078740157483" top="0.39370078740157483" bottom="0.39370078740157483" header="0.39370078740157483" footer="0.39370078740157483"/>
  <pageSetup paperSize="9" scale="79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"/>
  <sheetViews>
    <sheetView workbookViewId="0">
      <selection activeCell="B16" sqref="B16"/>
    </sheetView>
  </sheetViews>
  <sheetFormatPr defaultRowHeight="12.75"/>
  <cols>
    <col min="1" max="1" width="6" style="2" customWidth="1"/>
    <col min="2" max="2" width="76" style="2" customWidth="1"/>
    <col min="3" max="3" width="8.85546875" style="2" customWidth="1"/>
    <col min="4" max="16384" width="9.140625" style="2"/>
  </cols>
  <sheetData>
    <row r="1" spans="1:3" ht="53.25" customHeight="1">
      <c r="A1" s="137" t="s">
        <v>127</v>
      </c>
      <c r="B1" s="137"/>
      <c r="C1" s="137"/>
    </row>
    <row r="2" spans="1:3">
      <c r="C2" s="18"/>
    </row>
    <row r="3" spans="1:3" s="19" customFormat="1" ht="25.5">
      <c r="A3" s="20" t="s">
        <v>95</v>
      </c>
      <c r="B3" s="20" t="s">
        <v>23</v>
      </c>
      <c r="C3" s="20"/>
    </row>
    <row r="4" spans="1:3" s="19" customFormat="1">
      <c r="A4" s="20">
        <v>1</v>
      </c>
      <c r="B4" s="20">
        <v>2</v>
      </c>
      <c r="C4" s="20">
        <v>3</v>
      </c>
    </row>
    <row r="5" spans="1:3" ht="25.5">
      <c r="A5" s="20">
        <v>1</v>
      </c>
      <c r="B5" s="3" t="s">
        <v>98</v>
      </c>
      <c r="C5" s="3">
        <v>117</v>
      </c>
    </row>
    <row r="6" spans="1:3" ht="25.5">
      <c r="A6" s="20">
        <v>2</v>
      </c>
      <c r="B6" s="3" t="s">
        <v>96</v>
      </c>
      <c r="C6" s="3">
        <v>18661.099999999999</v>
      </c>
    </row>
    <row r="7" spans="1:3" ht="38.25" hidden="1">
      <c r="A7" s="20">
        <v>3</v>
      </c>
      <c r="B7" s="3" t="s">
        <v>97</v>
      </c>
      <c r="C7" s="3">
        <v>3263</v>
      </c>
    </row>
    <row r="9" spans="1:3">
      <c r="A9" s="21" t="s">
        <v>121</v>
      </c>
    </row>
    <row r="10" spans="1:3">
      <c r="A10" s="21" t="s">
        <v>122</v>
      </c>
    </row>
  </sheetData>
  <mergeCells count="1">
    <mergeCell ref="A1:C1"/>
  </mergeCells>
  <phoneticPr fontId="3" type="noConversion"/>
  <pageMargins left="0.75" right="0.75" top="1" bottom="1" header="0.5" footer="0.5"/>
  <pageSetup paperSize="9" scale="96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W607"/>
  <sheetViews>
    <sheetView topLeftCell="A4" workbookViewId="0">
      <selection activeCell="C4" sqref="C4:W662"/>
    </sheetView>
  </sheetViews>
  <sheetFormatPr defaultRowHeight="12.75"/>
  <cols>
    <col min="1" max="1" width="31.140625" customWidth="1"/>
    <col min="2" max="2" width="8.28515625" customWidth="1"/>
    <col min="3" max="3" width="26.140625" bestFit="1" customWidth="1"/>
    <col min="4" max="4" width="15.42578125" customWidth="1"/>
    <col min="5" max="5" width="13.7109375" customWidth="1"/>
    <col min="6" max="6" width="15.42578125" customWidth="1"/>
    <col min="7" max="7" width="13.85546875" customWidth="1"/>
    <col min="8" max="8" width="13.140625" customWidth="1"/>
    <col min="9" max="9" width="13.5703125" customWidth="1"/>
    <col min="10" max="10" width="13.28515625" customWidth="1"/>
    <col min="11" max="11" width="16.7109375" bestFit="1" customWidth="1"/>
    <col min="12" max="12" width="13.85546875" customWidth="1"/>
    <col min="13" max="13" width="13.7109375" customWidth="1"/>
    <col min="14" max="14" width="13.85546875" customWidth="1"/>
    <col min="15" max="15" width="13.7109375" customWidth="1"/>
    <col min="16" max="16" width="13.85546875" customWidth="1"/>
    <col min="17" max="17" width="13.5703125" customWidth="1"/>
    <col min="18" max="18" width="13.28515625" customWidth="1"/>
    <col min="19" max="19" width="13.5703125" customWidth="1"/>
    <col min="20" max="20" width="13.28515625" customWidth="1"/>
    <col min="21" max="21" width="16.7109375" bestFit="1" customWidth="1"/>
    <col min="22" max="23" width="13.7109375" customWidth="1"/>
  </cols>
  <sheetData>
    <row r="1" spans="1:23">
      <c r="A1" s="53" t="s">
        <v>1213</v>
      </c>
      <c r="B1" s="54"/>
      <c r="C1" s="54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>
      <c r="A2" s="53" t="s">
        <v>238</v>
      </c>
      <c r="B2" s="54"/>
      <c r="C2" s="54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</row>
    <row r="3" spans="1:23">
      <c r="A3" s="53" t="s">
        <v>1113</v>
      </c>
      <c r="B3" s="54"/>
      <c r="C3" s="54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</row>
    <row r="4" spans="1:23" ht="168.75">
      <c r="A4" s="55" t="s">
        <v>23</v>
      </c>
      <c r="B4" s="56" t="s">
        <v>239</v>
      </c>
      <c r="C4" s="56" t="s">
        <v>240</v>
      </c>
      <c r="D4" s="55" t="s">
        <v>241</v>
      </c>
      <c r="E4" s="55" t="s">
        <v>242</v>
      </c>
      <c r="F4" s="55" t="s">
        <v>243</v>
      </c>
      <c r="G4" s="55" t="s">
        <v>244</v>
      </c>
      <c r="H4" s="55" t="s">
        <v>245</v>
      </c>
      <c r="I4" s="55" t="s">
        <v>246</v>
      </c>
      <c r="J4" s="55" t="s">
        <v>247</v>
      </c>
      <c r="K4" s="55" t="s">
        <v>248</v>
      </c>
      <c r="L4" s="55" t="s">
        <v>249</v>
      </c>
      <c r="M4" s="55" t="s">
        <v>1041</v>
      </c>
      <c r="N4" s="55" t="s">
        <v>250</v>
      </c>
      <c r="O4" s="55" t="s">
        <v>251</v>
      </c>
      <c r="P4" s="55" t="s">
        <v>252</v>
      </c>
      <c r="Q4" s="55" t="s">
        <v>253</v>
      </c>
      <c r="R4" s="55" t="s">
        <v>254</v>
      </c>
      <c r="S4" s="55" t="s">
        <v>255</v>
      </c>
      <c r="T4" s="55" t="s">
        <v>256</v>
      </c>
      <c r="U4" s="55" t="s">
        <v>257</v>
      </c>
      <c r="V4" s="55" t="s">
        <v>258</v>
      </c>
      <c r="W4" s="55" t="s">
        <v>1042</v>
      </c>
    </row>
    <row r="5" spans="1:23">
      <c r="A5" s="15" t="s">
        <v>24</v>
      </c>
      <c r="B5" s="31">
        <v>200</v>
      </c>
      <c r="C5" s="31" t="s">
        <v>259</v>
      </c>
      <c r="D5" s="57">
        <v>2063277603.7</v>
      </c>
      <c r="E5" s="57"/>
      <c r="F5" s="57">
        <v>2063277603.7</v>
      </c>
      <c r="G5" s="57">
        <v>129044256.98</v>
      </c>
      <c r="H5" s="57"/>
      <c r="I5" s="57"/>
      <c r="J5" s="57"/>
      <c r="K5" s="57">
        <v>1947641193.0599999</v>
      </c>
      <c r="L5" s="57">
        <v>244680667.62</v>
      </c>
      <c r="M5" s="57"/>
      <c r="N5" s="57">
        <v>939203845.39999998</v>
      </c>
      <c r="O5" s="57"/>
      <c r="P5" s="57">
        <v>939203845.39999998</v>
      </c>
      <c r="Q5" s="57">
        <v>43374230.039999999</v>
      </c>
      <c r="R5" s="57"/>
      <c r="S5" s="57"/>
      <c r="T5" s="57"/>
      <c r="U5" s="57">
        <v>891959759.52999997</v>
      </c>
      <c r="V5" s="57">
        <v>90618315.909999996</v>
      </c>
      <c r="W5" s="57"/>
    </row>
    <row r="6" spans="1:23">
      <c r="A6" s="15" t="s">
        <v>25</v>
      </c>
      <c r="B6" s="31">
        <v>200</v>
      </c>
      <c r="C6" s="31" t="s">
        <v>260</v>
      </c>
      <c r="D6" s="57">
        <v>169456394.77000001</v>
      </c>
      <c r="E6" s="57"/>
      <c r="F6" s="57">
        <v>169456394.77000001</v>
      </c>
      <c r="G6" s="57">
        <v>1368402</v>
      </c>
      <c r="H6" s="57"/>
      <c r="I6" s="57"/>
      <c r="J6" s="57"/>
      <c r="K6" s="57">
        <v>73490698.310000002</v>
      </c>
      <c r="L6" s="57">
        <v>97334098.459999993</v>
      </c>
      <c r="M6" s="57"/>
      <c r="N6" s="57">
        <v>64824756.049999997</v>
      </c>
      <c r="O6" s="57"/>
      <c r="P6" s="57">
        <v>64824756.049999997</v>
      </c>
      <c r="Q6" s="57">
        <v>1087969</v>
      </c>
      <c r="R6" s="57"/>
      <c r="S6" s="57"/>
      <c r="T6" s="57"/>
      <c r="U6" s="57">
        <v>26377395.350000001</v>
      </c>
      <c r="V6" s="57">
        <v>39535329.700000003</v>
      </c>
      <c r="W6" s="57"/>
    </row>
    <row r="7" spans="1:23">
      <c r="A7" s="15" t="s">
        <v>261</v>
      </c>
      <c r="B7" s="31">
        <v>200</v>
      </c>
      <c r="C7" s="31" t="s">
        <v>262</v>
      </c>
      <c r="D7" s="57">
        <v>152061447.97999999</v>
      </c>
      <c r="E7" s="57"/>
      <c r="F7" s="57">
        <v>152061447.97999999</v>
      </c>
      <c r="G7" s="57">
        <v>1368402</v>
      </c>
      <c r="H7" s="57"/>
      <c r="I7" s="57"/>
      <c r="J7" s="57"/>
      <c r="K7" s="57">
        <v>69623741.450000003</v>
      </c>
      <c r="L7" s="57">
        <v>83806108.530000001</v>
      </c>
      <c r="M7" s="57"/>
      <c r="N7" s="57">
        <v>60021203.979999997</v>
      </c>
      <c r="O7" s="57"/>
      <c r="P7" s="57">
        <v>60021203.979999997</v>
      </c>
      <c r="Q7" s="57">
        <v>1087969</v>
      </c>
      <c r="R7" s="57"/>
      <c r="S7" s="57"/>
      <c r="T7" s="57"/>
      <c r="U7" s="57">
        <v>25619950.460000001</v>
      </c>
      <c r="V7" s="57">
        <v>35489222.520000003</v>
      </c>
      <c r="W7" s="57"/>
    </row>
    <row r="8" spans="1:23">
      <c r="A8" s="15" t="s">
        <v>1043</v>
      </c>
      <c r="B8" s="31">
        <v>200</v>
      </c>
      <c r="C8" s="31" t="s">
        <v>263</v>
      </c>
      <c r="D8" s="57">
        <v>112415729.39</v>
      </c>
      <c r="E8" s="57"/>
      <c r="F8" s="57">
        <v>112415729.39</v>
      </c>
      <c r="G8" s="57"/>
      <c r="H8" s="57"/>
      <c r="I8" s="57"/>
      <c r="J8" s="57"/>
      <c r="K8" s="57">
        <v>50397808.270000003</v>
      </c>
      <c r="L8" s="57">
        <v>62017921.119999997</v>
      </c>
      <c r="M8" s="57"/>
      <c r="N8" s="57">
        <v>48115318.350000001</v>
      </c>
      <c r="O8" s="57"/>
      <c r="P8" s="57">
        <v>48115318.350000001</v>
      </c>
      <c r="Q8" s="57"/>
      <c r="R8" s="57"/>
      <c r="S8" s="57"/>
      <c r="T8" s="57"/>
      <c r="U8" s="57">
        <v>21376850.530000001</v>
      </c>
      <c r="V8" s="57">
        <v>26738467.82</v>
      </c>
      <c r="W8" s="57"/>
    </row>
    <row r="9" spans="1:23">
      <c r="A9" s="15" t="s">
        <v>55</v>
      </c>
      <c r="B9" s="31">
        <v>200</v>
      </c>
      <c r="C9" s="31" t="s">
        <v>264</v>
      </c>
      <c r="D9" s="57">
        <v>83266658.150000006</v>
      </c>
      <c r="E9" s="57"/>
      <c r="F9" s="57">
        <v>83266658.150000006</v>
      </c>
      <c r="G9" s="57"/>
      <c r="H9" s="57"/>
      <c r="I9" s="57"/>
      <c r="J9" s="57"/>
      <c r="K9" s="57">
        <v>37274455.369999997</v>
      </c>
      <c r="L9" s="57">
        <v>45992202.780000001</v>
      </c>
      <c r="M9" s="57"/>
      <c r="N9" s="57">
        <v>36999572.450000003</v>
      </c>
      <c r="O9" s="57"/>
      <c r="P9" s="57">
        <v>36999572.450000003</v>
      </c>
      <c r="Q9" s="57"/>
      <c r="R9" s="57"/>
      <c r="S9" s="57"/>
      <c r="T9" s="57"/>
      <c r="U9" s="57">
        <v>16506430.960000001</v>
      </c>
      <c r="V9" s="57">
        <v>20493141.489999998</v>
      </c>
      <c r="W9" s="57"/>
    </row>
    <row r="10" spans="1:23">
      <c r="A10" s="15" t="s">
        <v>56</v>
      </c>
      <c r="B10" s="31">
        <v>200</v>
      </c>
      <c r="C10" s="31" t="s">
        <v>265</v>
      </c>
      <c r="D10" s="57">
        <v>4061939.12</v>
      </c>
      <c r="E10" s="57"/>
      <c r="F10" s="57">
        <v>4061939.12</v>
      </c>
      <c r="G10" s="57"/>
      <c r="H10" s="57"/>
      <c r="I10" s="57"/>
      <c r="J10" s="57"/>
      <c r="K10" s="57">
        <v>1866429.27</v>
      </c>
      <c r="L10" s="57">
        <v>2195509.85</v>
      </c>
      <c r="M10" s="57"/>
      <c r="N10" s="57">
        <v>1001571.92</v>
      </c>
      <c r="O10" s="57"/>
      <c r="P10" s="57">
        <v>1001571.92</v>
      </c>
      <c r="Q10" s="57"/>
      <c r="R10" s="57"/>
      <c r="S10" s="57"/>
      <c r="T10" s="57"/>
      <c r="U10" s="57">
        <v>426329.59999999998</v>
      </c>
      <c r="V10" s="57">
        <v>575242.31999999995</v>
      </c>
      <c r="W10" s="57"/>
    </row>
    <row r="11" spans="1:23">
      <c r="A11" s="15" t="s">
        <v>266</v>
      </c>
      <c r="B11" s="31">
        <v>200</v>
      </c>
      <c r="C11" s="31" t="s">
        <v>267</v>
      </c>
      <c r="D11" s="57">
        <v>25087132.120000001</v>
      </c>
      <c r="E11" s="57"/>
      <c r="F11" s="57">
        <v>25087132.120000001</v>
      </c>
      <c r="G11" s="57"/>
      <c r="H11" s="57"/>
      <c r="I11" s="57"/>
      <c r="J11" s="57"/>
      <c r="K11" s="57">
        <v>11256923.630000001</v>
      </c>
      <c r="L11" s="57">
        <v>13830208.49</v>
      </c>
      <c r="M11" s="57"/>
      <c r="N11" s="57">
        <v>10114173.98</v>
      </c>
      <c r="O11" s="57"/>
      <c r="P11" s="57">
        <v>10114173.98</v>
      </c>
      <c r="Q11" s="57"/>
      <c r="R11" s="57"/>
      <c r="S11" s="57"/>
      <c r="T11" s="57"/>
      <c r="U11" s="57">
        <v>4444089.97</v>
      </c>
      <c r="V11" s="57">
        <v>5670084.0099999998</v>
      </c>
      <c r="W11" s="57"/>
    </row>
    <row r="12" spans="1:23">
      <c r="A12" s="15" t="s">
        <v>1044</v>
      </c>
      <c r="B12" s="31">
        <v>200</v>
      </c>
      <c r="C12" s="31" t="s">
        <v>268</v>
      </c>
      <c r="D12" s="57">
        <v>35256564.359999999</v>
      </c>
      <c r="E12" s="57"/>
      <c r="F12" s="57">
        <v>35256564.359999999</v>
      </c>
      <c r="G12" s="57"/>
      <c r="H12" s="57"/>
      <c r="I12" s="57"/>
      <c r="J12" s="57"/>
      <c r="K12" s="57">
        <v>16004643.18</v>
      </c>
      <c r="L12" s="57">
        <v>19251921.18</v>
      </c>
      <c r="M12" s="57"/>
      <c r="N12" s="57">
        <v>11580984.74</v>
      </c>
      <c r="O12" s="57"/>
      <c r="P12" s="57">
        <v>11580984.74</v>
      </c>
      <c r="Q12" s="57"/>
      <c r="R12" s="57"/>
      <c r="S12" s="57"/>
      <c r="T12" s="57"/>
      <c r="U12" s="57">
        <v>4007898.2</v>
      </c>
      <c r="V12" s="57">
        <v>7573086.54</v>
      </c>
      <c r="W12" s="57"/>
    </row>
    <row r="13" spans="1:23">
      <c r="A13" s="15" t="s">
        <v>269</v>
      </c>
      <c r="B13" s="31">
        <v>200</v>
      </c>
      <c r="C13" s="31" t="s">
        <v>270</v>
      </c>
      <c r="D13" s="57">
        <v>3642821.16</v>
      </c>
      <c r="E13" s="57"/>
      <c r="F13" s="57">
        <v>3642821.16</v>
      </c>
      <c r="G13" s="57"/>
      <c r="H13" s="57"/>
      <c r="I13" s="57"/>
      <c r="J13" s="57"/>
      <c r="K13" s="57">
        <v>1573178.67</v>
      </c>
      <c r="L13" s="57">
        <v>2069642.49</v>
      </c>
      <c r="M13" s="57"/>
      <c r="N13" s="57">
        <v>1241516.3799999999</v>
      </c>
      <c r="O13" s="57"/>
      <c r="P13" s="57">
        <v>1241516.3799999999</v>
      </c>
      <c r="Q13" s="57"/>
      <c r="R13" s="57"/>
      <c r="S13" s="57"/>
      <c r="T13" s="57"/>
      <c r="U13" s="57">
        <v>501122</v>
      </c>
      <c r="V13" s="57">
        <v>740394.38</v>
      </c>
      <c r="W13" s="57"/>
    </row>
    <row r="14" spans="1:23">
      <c r="A14" s="15" t="s">
        <v>271</v>
      </c>
      <c r="B14" s="31">
        <v>200</v>
      </c>
      <c r="C14" s="31" t="s">
        <v>272</v>
      </c>
      <c r="D14" s="57">
        <v>955643.7</v>
      </c>
      <c r="E14" s="57"/>
      <c r="F14" s="57">
        <v>955643.7</v>
      </c>
      <c r="G14" s="57"/>
      <c r="H14" s="57"/>
      <c r="I14" s="57"/>
      <c r="J14" s="57"/>
      <c r="K14" s="57">
        <v>406000</v>
      </c>
      <c r="L14" s="57">
        <v>549643.69999999995</v>
      </c>
      <c r="M14" s="57"/>
      <c r="N14" s="57">
        <v>236166.7</v>
      </c>
      <c r="O14" s="57"/>
      <c r="P14" s="57">
        <v>236166.7</v>
      </c>
      <c r="Q14" s="57"/>
      <c r="R14" s="57"/>
      <c r="S14" s="57"/>
      <c r="T14" s="57"/>
      <c r="U14" s="57">
        <v>110703.6</v>
      </c>
      <c r="V14" s="57">
        <v>125463.1</v>
      </c>
      <c r="W14" s="57"/>
    </row>
    <row r="15" spans="1:23">
      <c r="A15" s="15" t="s">
        <v>58</v>
      </c>
      <c r="B15" s="31">
        <v>200</v>
      </c>
      <c r="C15" s="31" t="s">
        <v>273</v>
      </c>
      <c r="D15" s="57">
        <v>9813825.6600000001</v>
      </c>
      <c r="E15" s="57"/>
      <c r="F15" s="57">
        <v>9813825.6600000001</v>
      </c>
      <c r="G15" s="57"/>
      <c r="H15" s="57"/>
      <c r="I15" s="57"/>
      <c r="J15" s="57"/>
      <c r="K15" s="57">
        <v>3099672.55</v>
      </c>
      <c r="L15" s="57">
        <v>6714153.1100000003</v>
      </c>
      <c r="M15" s="57"/>
      <c r="N15" s="57">
        <v>4394944.08</v>
      </c>
      <c r="O15" s="57"/>
      <c r="P15" s="57">
        <v>4394944.08</v>
      </c>
      <c r="Q15" s="57"/>
      <c r="R15" s="57"/>
      <c r="S15" s="57"/>
      <c r="T15" s="57"/>
      <c r="U15" s="57">
        <v>1287112.1100000001</v>
      </c>
      <c r="V15" s="57">
        <v>3107831.97</v>
      </c>
      <c r="W15" s="57"/>
    </row>
    <row r="16" spans="1:23">
      <c r="A16" s="15" t="s">
        <v>274</v>
      </c>
      <c r="B16" s="31">
        <v>200</v>
      </c>
      <c r="C16" s="31" t="s">
        <v>275</v>
      </c>
      <c r="D16" s="57">
        <v>324069.51</v>
      </c>
      <c r="E16" s="57"/>
      <c r="F16" s="57">
        <v>324069.51</v>
      </c>
      <c r="G16" s="57"/>
      <c r="H16" s="57"/>
      <c r="I16" s="57"/>
      <c r="J16" s="57"/>
      <c r="K16" s="57">
        <v>164380.51</v>
      </c>
      <c r="L16" s="57">
        <v>159689</v>
      </c>
      <c r="M16" s="57"/>
      <c r="N16" s="57">
        <v>109330.55</v>
      </c>
      <c r="O16" s="57"/>
      <c r="P16" s="57">
        <v>109330.55</v>
      </c>
      <c r="Q16" s="57"/>
      <c r="R16" s="57"/>
      <c r="S16" s="57"/>
      <c r="T16" s="57"/>
      <c r="U16" s="57">
        <v>81830.55</v>
      </c>
      <c r="V16" s="57">
        <v>27500</v>
      </c>
      <c r="W16" s="57"/>
    </row>
    <row r="17" spans="1:23">
      <c r="A17" s="15" t="s">
        <v>1045</v>
      </c>
      <c r="B17" s="31">
        <v>200</v>
      </c>
      <c r="C17" s="31" t="s">
        <v>276</v>
      </c>
      <c r="D17" s="57">
        <v>4505044.58</v>
      </c>
      <c r="E17" s="57"/>
      <c r="F17" s="57">
        <v>4505044.58</v>
      </c>
      <c r="G17" s="57"/>
      <c r="H17" s="57"/>
      <c r="I17" s="57"/>
      <c r="J17" s="57"/>
      <c r="K17" s="57">
        <v>856499</v>
      </c>
      <c r="L17" s="57">
        <v>3648545.58</v>
      </c>
      <c r="M17" s="57"/>
      <c r="N17" s="57">
        <v>1278295.3600000001</v>
      </c>
      <c r="O17" s="57"/>
      <c r="P17" s="57">
        <v>1278295.3600000001</v>
      </c>
      <c r="Q17" s="57"/>
      <c r="R17" s="57"/>
      <c r="S17" s="57"/>
      <c r="T17" s="57"/>
      <c r="U17" s="57">
        <v>186161.82</v>
      </c>
      <c r="V17" s="57">
        <v>1092133.54</v>
      </c>
      <c r="W17" s="57"/>
    </row>
    <row r="18" spans="1:23">
      <c r="A18" s="15" t="s">
        <v>1046</v>
      </c>
      <c r="B18" s="31">
        <v>200</v>
      </c>
      <c r="C18" s="31" t="s">
        <v>277</v>
      </c>
      <c r="D18" s="57">
        <v>16015159.75</v>
      </c>
      <c r="E18" s="57"/>
      <c r="F18" s="57">
        <v>16015159.75</v>
      </c>
      <c r="G18" s="57"/>
      <c r="H18" s="57"/>
      <c r="I18" s="57"/>
      <c r="J18" s="57"/>
      <c r="K18" s="57">
        <v>9904912.4499999993</v>
      </c>
      <c r="L18" s="57">
        <v>6110247.2999999998</v>
      </c>
      <c r="M18" s="57"/>
      <c r="N18" s="57">
        <v>4320731.67</v>
      </c>
      <c r="O18" s="57"/>
      <c r="P18" s="57">
        <v>4320731.67</v>
      </c>
      <c r="Q18" s="57"/>
      <c r="R18" s="57"/>
      <c r="S18" s="57"/>
      <c r="T18" s="57"/>
      <c r="U18" s="57">
        <v>1840968.12</v>
      </c>
      <c r="V18" s="57">
        <v>2479763.5499999998</v>
      </c>
      <c r="W18" s="57"/>
    </row>
    <row r="19" spans="1:23">
      <c r="A19" s="15" t="s">
        <v>1047</v>
      </c>
      <c r="B19" s="31">
        <v>200</v>
      </c>
      <c r="C19" s="31" t="s">
        <v>278</v>
      </c>
      <c r="D19" s="57">
        <v>0</v>
      </c>
      <c r="E19" s="57"/>
      <c r="F19" s="57">
        <v>0</v>
      </c>
      <c r="G19" s="57">
        <v>1368402</v>
      </c>
      <c r="H19" s="57"/>
      <c r="I19" s="57"/>
      <c r="J19" s="57"/>
      <c r="K19" s="57">
        <v>179100</v>
      </c>
      <c r="L19" s="57">
        <v>1189302</v>
      </c>
      <c r="M19" s="57"/>
      <c r="N19" s="57">
        <v>0</v>
      </c>
      <c r="O19" s="57"/>
      <c r="P19" s="57">
        <v>0</v>
      </c>
      <c r="Q19" s="57">
        <v>1087969</v>
      </c>
      <c r="R19" s="57"/>
      <c r="S19" s="57"/>
      <c r="T19" s="57"/>
      <c r="U19" s="57">
        <v>44700</v>
      </c>
      <c r="V19" s="57">
        <v>1043269</v>
      </c>
      <c r="W19" s="57"/>
    </row>
    <row r="20" spans="1:23">
      <c r="A20" s="15" t="s">
        <v>279</v>
      </c>
      <c r="B20" s="31">
        <v>200</v>
      </c>
      <c r="C20" s="31" t="s">
        <v>280</v>
      </c>
      <c r="D20" s="57">
        <v>0</v>
      </c>
      <c r="E20" s="57"/>
      <c r="F20" s="57">
        <v>0</v>
      </c>
      <c r="G20" s="57">
        <v>1368402</v>
      </c>
      <c r="H20" s="57"/>
      <c r="I20" s="57"/>
      <c r="J20" s="57"/>
      <c r="K20" s="57">
        <v>179100</v>
      </c>
      <c r="L20" s="57">
        <v>1189302</v>
      </c>
      <c r="M20" s="57"/>
      <c r="N20" s="57">
        <v>0</v>
      </c>
      <c r="O20" s="57"/>
      <c r="P20" s="57">
        <v>0</v>
      </c>
      <c r="Q20" s="57">
        <v>1087969</v>
      </c>
      <c r="R20" s="57"/>
      <c r="S20" s="57"/>
      <c r="T20" s="57"/>
      <c r="U20" s="57">
        <v>44700</v>
      </c>
      <c r="V20" s="57">
        <v>1043269</v>
      </c>
      <c r="W20" s="57"/>
    </row>
    <row r="21" spans="1:23">
      <c r="A21" s="15" t="s">
        <v>281</v>
      </c>
      <c r="B21" s="31">
        <v>200</v>
      </c>
      <c r="C21" s="31" t="s">
        <v>282</v>
      </c>
      <c r="D21" s="57">
        <v>4389154.2300000004</v>
      </c>
      <c r="E21" s="57"/>
      <c r="F21" s="57">
        <v>4389154.2300000004</v>
      </c>
      <c r="G21" s="57"/>
      <c r="H21" s="57"/>
      <c r="I21" s="57"/>
      <c r="J21" s="57"/>
      <c r="K21" s="57">
        <v>3042190</v>
      </c>
      <c r="L21" s="57">
        <v>1346964.23</v>
      </c>
      <c r="M21" s="57"/>
      <c r="N21" s="57">
        <v>324900.89</v>
      </c>
      <c r="O21" s="57"/>
      <c r="P21" s="57">
        <v>324900.89</v>
      </c>
      <c r="Q21" s="57"/>
      <c r="R21" s="57"/>
      <c r="S21" s="57"/>
      <c r="T21" s="57"/>
      <c r="U21" s="57">
        <v>190501.73</v>
      </c>
      <c r="V21" s="57">
        <v>134399.16</v>
      </c>
      <c r="W21" s="57"/>
    </row>
    <row r="22" spans="1:23">
      <c r="A22" s="15" t="s">
        <v>283</v>
      </c>
      <c r="B22" s="31">
        <v>200</v>
      </c>
      <c r="C22" s="31" t="s">
        <v>284</v>
      </c>
      <c r="D22" s="57">
        <v>17394946.789999999</v>
      </c>
      <c r="E22" s="57"/>
      <c r="F22" s="57">
        <v>17394946.789999999</v>
      </c>
      <c r="G22" s="57"/>
      <c r="H22" s="57"/>
      <c r="I22" s="57"/>
      <c r="J22" s="57"/>
      <c r="K22" s="57">
        <v>3866956.86</v>
      </c>
      <c r="L22" s="57">
        <v>13527989.93</v>
      </c>
      <c r="M22" s="57"/>
      <c r="N22" s="57">
        <v>4803552.07</v>
      </c>
      <c r="O22" s="57"/>
      <c r="P22" s="57">
        <v>4803552.07</v>
      </c>
      <c r="Q22" s="57"/>
      <c r="R22" s="57"/>
      <c r="S22" s="57"/>
      <c r="T22" s="57"/>
      <c r="U22" s="57">
        <v>757444.89</v>
      </c>
      <c r="V22" s="57">
        <v>4046107.18</v>
      </c>
      <c r="W22" s="57"/>
    </row>
    <row r="23" spans="1:23">
      <c r="A23" s="15" t="s">
        <v>59</v>
      </c>
      <c r="B23" s="31">
        <v>200</v>
      </c>
      <c r="C23" s="31" t="s">
        <v>285</v>
      </c>
      <c r="D23" s="57">
        <v>6253092.2699999996</v>
      </c>
      <c r="E23" s="57"/>
      <c r="F23" s="57">
        <v>6253092.2699999996</v>
      </c>
      <c r="G23" s="57"/>
      <c r="H23" s="57"/>
      <c r="I23" s="57"/>
      <c r="J23" s="57"/>
      <c r="K23" s="57">
        <v>1401222.86</v>
      </c>
      <c r="L23" s="57">
        <v>4851869.41</v>
      </c>
      <c r="M23" s="57"/>
      <c r="N23" s="57">
        <v>1086500.7</v>
      </c>
      <c r="O23" s="57"/>
      <c r="P23" s="57">
        <v>1086500.7</v>
      </c>
      <c r="Q23" s="57"/>
      <c r="R23" s="57"/>
      <c r="S23" s="57"/>
      <c r="T23" s="57"/>
      <c r="U23" s="57">
        <v>-35710</v>
      </c>
      <c r="V23" s="57">
        <v>1122210.7</v>
      </c>
      <c r="W23" s="57"/>
    </row>
    <row r="24" spans="1:23">
      <c r="A24" s="15" t="s">
        <v>286</v>
      </c>
      <c r="B24" s="31">
        <v>200</v>
      </c>
      <c r="C24" s="31" t="s">
        <v>287</v>
      </c>
      <c r="D24" s="57">
        <v>11141854.52</v>
      </c>
      <c r="E24" s="57"/>
      <c r="F24" s="57">
        <v>11141854.52</v>
      </c>
      <c r="G24" s="57"/>
      <c r="H24" s="57"/>
      <c r="I24" s="57"/>
      <c r="J24" s="57"/>
      <c r="K24" s="57">
        <v>2465734</v>
      </c>
      <c r="L24" s="57">
        <v>8676120.5199999996</v>
      </c>
      <c r="M24" s="57"/>
      <c r="N24" s="57">
        <v>3717051.37</v>
      </c>
      <c r="O24" s="57"/>
      <c r="P24" s="57">
        <v>3717051.37</v>
      </c>
      <c r="Q24" s="57"/>
      <c r="R24" s="57"/>
      <c r="S24" s="57"/>
      <c r="T24" s="57"/>
      <c r="U24" s="57">
        <v>793154.89</v>
      </c>
      <c r="V24" s="57">
        <v>2923896.48</v>
      </c>
      <c r="W24" s="57"/>
    </row>
    <row r="25" spans="1:23">
      <c r="A25" s="15" t="s">
        <v>99</v>
      </c>
      <c r="B25" s="31">
        <v>200</v>
      </c>
      <c r="C25" s="31" t="s">
        <v>288</v>
      </c>
      <c r="D25" s="57">
        <v>12828948.33</v>
      </c>
      <c r="E25" s="57"/>
      <c r="F25" s="57">
        <v>12828948.33</v>
      </c>
      <c r="G25" s="57"/>
      <c r="H25" s="57"/>
      <c r="I25" s="57"/>
      <c r="J25" s="57"/>
      <c r="K25" s="57">
        <v>1351454</v>
      </c>
      <c r="L25" s="57">
        <v>11477494.33</v>
      </c>
      <c r="M25" s="57"/>
      <c r="N25" s="57">
        <v>5672432.5599999996</v>
      </c>
      <c r="O25" s="57"/>
      <c r="P25" s="57">
        <v>5672432.5599999996</v>
      </c>
      <c r="Q25" s="57"/>
      <c r="R25" s="57"/>
      <c r="S25" s="57"/>
      <c r="T25" s="57"/>
      <c r="U25" s="57">
        <v>572892.66</v>
      </c>
      <c r="V25" s="57">
        <v>5099539.9000000004</v>
      </c>
      <c r="W25" s="57"/>
    </row>
    <row r="26" spans="1:23">
      <c r="A26" s="15" t="s">
        <v>261</v>
      </c>
      <c r="B26" s="31">
        <v>200</v>
      </c>
      <c r="C26" s="31" t="s">
        <v>289</v>
      </c>
      <c r="D26" s="57">
        <v>12828948.33</v>
      </c>
      <c r="E26" s="57"/>
      <c r="F26" s="57">
        <v>12828948.33</v>
      </c>
      <c r="G26" s="57"/>
      <c r="H26" s="57"/>
      <c r="I26" s="57"/>
      <c r="J26" s="57"/>
      <c r="K26" s="57">
        <v>1351454</v>
      </c>
      <c r="L26" s="57">
        <v>11477494.33</v>
      </c>
      <c r="M26" s="57"/>
      <c r="N26" s="57">
        <v>5672432.5599999996</v>
      </c>
      <c r="O26" s="57"/>
      <c r="P26" s="57">
        <v>5672432.5599999996</v>
      </c>
      <c r="Q26" s="57"/>
      <c r="R26" s="57"/>
      <c r="S26" s="57"/>
      <c r="T26" s="57"/>
      <c r="U26" s="57">
        <v>572892.66</v>
      </c>
      <c r="V26" s="57">
        <v>5099539.9000000004</v>
      </c>
      <c r="W26" s="57"/>
    </row>
    <row r="27" spans="1:23">
      <c r="A27" s="15" t="s">
        <v>1043</v>
      </c>
      <c r="B27" s="31">
        <v>200</v>
      </c>
      <c r="C27" s="31" t="s">
        <v>290</v>
      </c>
      <c r="D27" s="57">
        <v>12673535.73</v>
      </c>
      <c r="E27" s="57"/>
      <c r="F27" s="57">
        <v>12673535.73</v>
      </c>
      <c r="G27" s="57"/>
      <c r="H27" s="57"/>
      <c r="I27" s="57"/>
      <c r="J27" s="57"/>
      <c r="K27" s="57">
        <v>1298054</v>
      </c>
      <c r="L27" s="57">
        <v>11375481.73</v>
      </c>
      <c r="M27" s="57"/>
      <c r="N27" s="57">
        <v>5661411.3600000003</v>
      </c>
      <c r="O27" s="57"/>
      <c r="P27" s="57">
        <v>5661411.3600000003</v>
      </c>
      <c r="Q27" s="57"/>
      <c r="R27" s="57"/>
      <c r="S27" s="57"/>
      <c r="T27" s="57"/>
      <c r="U27" s="57">
        <v>572742.66</v>
      </c>
      <c r="V27" s="57">
        <v>5088668.7</v>
      </c>
      <c r="W27" s="57"/>
    </row>
    <row r="28" spans="1:23">
      <c r="A28" s="15" t="s">
        <v>55</v>
      </c>
      <c r="B28" s="31">
        <v>200</v>
      </c>
      <c r="C28" s="31" t="s">
        <v>291</v>
      </c>
      <c r="D28" s="57">
        <v>9496640.1999999993</v>
      </c>
      <c r="E28" s="57"/>
      <c r="F28" s="57">
        <v>9496640.1999999993</v>
      </c>
      <c r="G28" s="57"/>
      <c r="H28" s="57"/>
      <c r="I28" s="57"/>
      <c r="J28" s="57"/>
      <c r="K28" s="57">
        <v>927461</v>
      </c>
      <c r="L28" s="57">
        <v>8569179.1999999993</v>
      </c>
      <c r="M28" s="57"/>
      <c r="N28" s="57">
        <v>4414828.5</v>
      </c>
      <c r="O28" s="57"/>
      <c r="P28" s="57">
        <v>4414828.5</v>
      </c>
      <c r="Q28" s="57"/>
      <c r="R28" s="57"/>
      <c r="S28" s="57"/>
      <c r="T28" s="57"/>
      <c r="U28" s="57">
        <v>425087.16</v>
      </c>
      <c r="V28" s="57">
        <v>3989741.34</v>
      </c>
      <c r="W28" s="57"/>
    </row>
    <row r="29" spans="1:23">
      <c r="A29" s="15" t="s">
        <v>56</v>
      </c>
      <c r="B29" s="31">
        <v>200</v>
      </c>
      <c r="C29" s="31" t="s">
        <v>292</v>
      </c>
      <c r="D29" s="57">
        <v>320928.09999999998</v>
      </c>
      <c r="E29" s="57"/>
      <c r="F29" s="57">
        <v>320928.09999999998</v>
      </c>
      <c r="G29" s="57"/>
      <c r="H29" s="57"/>
      <c r="I29" s="57"/>
      <c r="J29" s="57"/>
      <c r="K29" s="57">
        <v>90500</v>
      </c>
      <c r="L29" s="57">
        <v>230428.1</v>
      </c>
      <c r="M29" s="57"/>
      <c r="N29" s="57">
        <v>58950</v>
      </c>
      <c r="O29" s="57"/>
      <c r="P29" s="57">
        <v>58950</v>
      </c>
      <c r="Q29" s="57"/>
      <c r="R29" s="57"/>
      <c r="S29" s="57"/>
      <c r="T29" s="57"/>
      <c r="U29" s="57">
        <v>30950</v>
      </c>
      <c r="V29" s="57">
        <v>28000</v>
      </c>
      <c r="W29" s="57"/>
    </row>
    <row r="30" spans="1:23">
      <c r="A30" s="15" t="s">
        <v>266</v>
      </c>
      <c r="B30" s="31">
        <v>200</v>
      </c>
      <c r="C30" s="31" t="s">
        <v>293</v>
      </c>
      <c r="D30" s="57">
        <v>2855967.43</v>
      </c>
      <c r="E30" s="57"/>
      <c r="F30" s="57">
        <v>2855967.43</v>
      </c>
      <c r="G30" s="57"/>
      <c r="H30" s="57"/>
      <c r="I30" s="57"/>
      <c r="J30" s="57"/>
      <c r="K30" s="57">
        <v>280093</v>
      </c>
      <c r="L30" s="57">
        <v>2575874.4300000002</v>
      </c>
      <c r="M30" s="57"/>
      <c r="N30" s="57">
        <v>1187632.8600000001</v>
      </c>
      <c r="O30" s="57"/>
      <c r="P30" s="57">
        <v>1187632.8600000001</v>
      </c>
      <c r="Q30" s="57"/>
      <c r="R30" s="57"/>
      <c r="S30" s="57"/>
      <c r="T30" s="57"/>
      <c r="U30" s="57">
        <v>116705.5</v>
      </c>
      <c r="V30" s="57">
        <v>1070927.3600000001</v>
      </c>
      <c r="W30" s="57"/>
    </row>
    <row r="31" spans="1:23">
      <c r="A31" s="15" t="s">
        <v>1044</v>
      </c>
      <c r="B31" s="31">
        <v>200</v>
      </c>
      <c r="C31" s="31" t="s">
        <v>1048</v>
      </c>
      <c r="D31" s="57">
        <v>155412.6</v>
      </c>
      <c r="E31" s="57"/>
      <c r="F31" s="57">
        <v>155412.6</v>
      </c>
      <c r="G31" s="57"/>
      <c r="H31" s="57"/>
      <c r="I31" s="57"/>
      <c r="J31" s="57"/>
      <c r="K31" s="57">
        <v>53400</v>
      </c>
      <c r="L31" s="57">
        <v>102012.6</v>
      </c>
      <c r="M31" s="57"/>
      <c r="N31" s="57">
        <v>11021.2</v>
      </c>
      <c r="O31" s="57"/>
      <c r="P31" s="57">
        <v>11021.2</v>
      </c>
      <c r="Q31" s="57"/>
      <c r="R31" s="57"/>
      <c r="S31" s="57"/>
      <c r="T31" s="57"/>
      <c r="U31" s="57">
        <v>150</v>
      </c>
      <c r="V31" s="57">
        <v>10871.2</v>
      </c>
      <c r="W31" s="57"/>
    </row>
    <row r="32" spans="1:23">
      <c r="A32" s="15" t="s">
        <v>271</v>
      </c>
      <c r="B32" s="31">
        <v>200</v>
      </c>
      <c r="C32" s="31" t="s">
        <v>1049</v>
      </c>
      <c r="D32" s="57">
        <v>110712.6</v>
      </c>
      <c r="E32" s="57"/>
      <c r="F32" s="57">
        <v>110712.6</v>
      </c>
      <c r="G32" s="57"/>
      <c r="H32" s="57"/>
      <c r="I32" s="57"/>
      <c r="J32" s="57"/>
      <c r="K32" s="57">
        <v>47400</v>
      </c>
      <c r="L32" s="57">
        <v>63312.6</v>
      </c>
      <c r="M32" s="57"/>
      <c r="N32" s="57">
        <v>6671.2</v>
      </c>
      <c r="O32" s="57"/>
      <c r="P32" s="57">
        <v>6671.2</v>
      </c>
      <c r="Q32" s="57"/>
      <c r="R32" s="57"/>
      <c r="S32" s="57"/>
      <c r="T32" s="57"/>
      <c r="U32" s="57"/>
      <c r="V32" s="57">
        <v>6671.2</v>
      </c>
      <c r="W32" s="57"/>
    </row>
    <row r="33" spans="1:23">
      <c r="A33" s="15" t="s">
        <v>1046</v>
      </c>
      <c r="B33" s="31">
        <v>200</v>
      </c>
      <c r="C33" s="31" t="s">
        <v>1050</v>
      </c>
      <c r="D33" s="57">
        <v>44700</v>
      </c>
      <c r="E33" s="57"/>
      <c r="F33" s="57">
        <v>44700</v>
      </c>
      <c r="G33" s="57"/>
      <c r="H33" s="57"/>
      <c r="I33" s="57"/>
      <c r="J33" s="57"/>
      <c r="K33" s="57">
        <v>6000</v>
      </c>
      <c r="L33" s="57">
        <v>38700</v>
      </c>
      <c r="M33" s="57"/>
      <c r="N33" s="57">
        <v>4350</v>
      </c>
      <c r="O33" s="57"/>
      <c r="P33" s="57">
        <v>4350</v>
      </c>
      <c r="Q33" s="57"/>
      <c r="R33" s="57"/>
      <c r="S33" s="57"/>
      <c r="T33" s="57"/>
      <c r="U33" s="57">
        <v>150</v>
      </c>
      <c r="V33" s="57">
        <v>4200</v>
      </c>
      <c r="W33" s="57"/>
    </row>
    <row r="34" spans="1:23">
      <c r="A34" s="15" t="s">
        <v>100</v>
      </c>
      <c r="B34" s="31">
        <v>200</v>
      </c>
      <c r="C34" s="31" t="s">
        <v>294</v>
      </c>
      <c r="D34" s="57">
        <v>4150046</v>
      </c>
      <c r="E34" s="57"/>
      <c r="F34" s="57">
        <v>4150046</v>
      </c>
      <c r="G34" s="57"/>
      <c r="H34" s="57"/>
      <c r="I34" s="57"/>
      <c r="J34" s="57"/>
      <c r="K34" s="57">
        <v>2870246</v>
      </c>
      <c r="L34" s="57">
        <v>1279800</v>
      </c>
      <c r="M34" s="57"/>
      <c r="N34" s="57">
        <v>1457275.94</v>
      </c>
      <c r="O34" s="57"/>
      <c r="P34" s="57">
        <v>1457275.94</v>
      </c>
      <c r="Q34" s="57"/>
      <c r="R34" s="57"/>
      <c r="S34" s="57"/>
      <c r="T34" s="57"/>
      <c r="U34" s="57">
        <v>947520.74</v>
      </c>
      <c r="V34" s="57">
        <v>509755.2</v>
      </c>
      <c r="W34" s="57"/>
    </row>
    <row r="35" spans="1:23">
      <c r="A35" s="15" t="s">
        <v>261</v>
      </c>
      <c r="B35" s="31">
        <v>200</v>
      </c>
      <c r="C35" s="31" t="s">
        <v>295</v>
      </c>
      <c r="D35" s="57">
        <v>4072622</v>
      </c>
      <c r="E35" s="57"/>
      <c r="F35" s="57">
        <v>4072622</v>
      </c>
      <c r="G35" s="57"/>
      <c r="H35" s="57"/>
      <c r="I35" s="57"/>
      <c r="J35" s="57"/>
      <c r="K35" s="57">
        <v>2794638</v>
      </c>
      <c r="L35" s="57">
        <v>1277984</v>
      </c>
      <c r="M35" s="57"/>
      <c r="N35" s="57">
        <v>1440275.94</v>
      </c>
      <c r="O35" s="57"/>
      <c r="P35" s="57">
        <v>1440275.94</v>
      </c>
      <c r="Q35" s="57"/>
      <c r="R35" s="57"/>
      <c r="S35" s="57"/>
      <c r="T35" s="57"/>
      <c r="U35" s="57">
        <v>930520.74</v>
      </c>
      <c r="V35" s="57">
        <v>509755.2</v>
      </c>
      <c r="W35" s="57"/>
    </row>
    <row r="36" spans="1:23">
      <c r="A36" s="15" t="s">
        <v>1043</v>
      </c>
      <c r="B36" s="31">
        <v>200</v>
      </c>
      <c r="C36" s="31" t="s">
        <v>296</v>
      </c>
      <c r="D36" s="57">
        <v>2939368</v>
      </c>
      <c r="E36" s="57"/>
      <c r="F36" s="57">
        <v>2939368</v>
      </c>
      <c r="G36" s="57"/>
      <c r="H36" s="57"/>
      <c r="I36" s="57"/>
      <c r="J36" s="57"/>
      <c r="K36" s="57">
        <v>2102778</v>
      </c>
      <c r="L36" s="57">
        <v>836590</v>
      </c>
      <c r="M36" s="57"/>
      <c r="N36" s="57">
        <v>1245323.6000000001</v>
      </c>
      <c r="O36" s="57"/>
      <c r="P36" s="57">
        <v>1245323.6000000001</v>
      </c>
      <c r="Q36" s="57"/>
      <c r="R36" s="57"/>
      <c r="S36" s="57"/>
      <c r="T36" s="57"/>
      <c r="U36" s="57">
        <v>814168.42</v>
      </c>
      <c r="V36" s="57">
        <v>431155.18</v>
      </c>
      <c r="W36" s="57"/>
    </row>
    <row r="37" spans="1:23">
      <c r="A37" s="15" t="s">
        <v>55</v>
      </c>
      <c r="B37" s="31">
        <v>200</v>
      </c>
      <c r="C37" s="31" t="s">
        <v>297</v>
      </c>
      <c r="D37" s="57">
        <v>2105812</v>
      </c>
      <c r="E37" s="57"/>
      <c r="F37" s="57">
        <v>2105812</v>
      </c>
      <c r="G37" s="57"/>
      <c r="H37" s="57"/>
      <c r="I37" s="57"/>
      <c r="J37" s="57"/>
      <c r="K37" s="57">
        <v>1522871</v>
      </c>
      <c r="L37" s="57">
        <v>582941</v>
      </c>
      <c r="M37" s="57"/>
      <c r="N37" s="57">
        <v>920985</v>
      </c>
      <c r="O37" s="57"/>
      <c r="P37" s="57">
        <v>920985</v>
      </c>
      <c r="Q37" s="57"/>
      <c r="R37" s="57"/>
      <c r="S37" s="57"/>
      <c r="T37" s="57"/>
      <c r="U37" s="57">
        <v>601213.53</v>
      </c>
      <c r="V37" s="57">
        <v>319771.46999999997</v>
      </c>
      <c r="W37" s="57"/>
    </row>
    <row r="38" spans="1:23">
      <c r="A38" s="15" t="s">
        <v>56</v>
      </c>
      <c r="B38" s="31">
        <v>200</v>
      </c>
      <c r="C38" s="31" t="s">
        <v>298</v>
      </c>
      <c r="D38" s="57">
        <v>197600</v>
      </c>
      <c r="E38" s="57"/>
      <c r="F38" s="57">
        <v>197600</v>
      </c>
      <c r="G38" s="57"/>
      <c r="H38" s="57"/>
      <c r="I38" s="57"/>
      <c r="J38" s="57"/>
      <c r="K38" s="57">
        <v>120000</v>
      </c>
      <c r="L38" s="57">
        <v>77600</v>
      </c>
      <c r="M38" s="57"/>
      <c r="N38" s="57">
        <v>22450</v>
      </c>
      <c r="O38" s="57"/>
      <c r="P38" s="57">
        <v>22450</v>
      </c>
      <c r="Q38" s="57"/>
      <c r="R38" s="57"/>
      <c r="S38" s="57"/>
      <c r="T38" s="57"/>
      <c r="U38" s="57">
        <v>2450</v>
      </c>
      <c r="V38" s="57">
        <v>20000</v>
      </c>
      <c r="W38" s="57"/>
    </row>
    <row r="39" spans="1:23">
      <c r="A39" s="15" t="s">
        <v>266</v>
      </c>
      <c r="B39" s="31">
        <v>200</v>
      </c>
      <c r="C39" s="31" t="s">
        <v>299</v>
      </c>
      <c r="D39" s="57">
        <v>635956</v>
      </c>
      <c r="E39" s="57"/>
      <c r="F39" s="57">
        <v>635956</v>
      </c>
      <c r="G39" s="57"/>
      <c r="H39" s="57"/>
      <c r="I39" s="57"/>
      <c r="J39" s="57"/>
      <c r="K39" s="57">
        <v>459907</v>
      </c>
      <c r="L39" s="57">
        <v>176049</v>
      </c>
      <c r="M39" s="57"/>
      <c r="N39" s="57">
        <v>301888.59999999998</v>
      </c>
      <c r="O39" s="57"/>
      <c r="P39" s="57">
        <v>301888.59999999998</v>
      </c>
      <c r="Q39" s="57"/>
      <c r="R39" s="57"/>
      <c r="S39" s="57"/>
      <c r="T39" s="57"/>
      <c r="U39" s="57">
        <v>210504.89</v>
      </c>
      <c r="V39" s="57">
        <v>91383.71</v>
      </c>
      <c r="W39" s="57"/>
    </row>
    <row r="40" spans="1:23">
      <c r="A40" s="15" t="s">
        <v>1044</v>
      </c>
      <c r="B40" s="31">
        <v>200</v>
      </c>
      <c r="C40" s="31" t="s">
        <v>300</v>
      </c>
      <c r="D40" s="57">
        <v>1102744</v>
      </c>
      <c r="E40" s="57"/>
      <c r="F40" s="57">
        <v>1102744</v>
      </c>
      <c r="G40" s="57"/>
      <c r="H40" s="57"/>
      <c r="I40" s="57"/>
      <c r="J40" s="57"/>
      <c r="K40" s="57">
        <v>661860</v>
      </c>
      <c r="L40" s="57">
        <v>440884</v>
      </c>
      <c r="M40" s="57"/>
      <c r="N40" s="57">
        <v>165552.72</v>
      </c>
      <c r="O40" s="57"/>
      <c r="P40" s="57">
        <v>165552.72</v>
      </c>
      <c r="Q40" s="57"/>
      <c r="R40" s="57"/>
      <c r="S40" s="57"/>
      <c r="T40" s="57"/>
      <c r="U40" s="57">
        <v>87452.72</v>
      </c>
      <c r="V40" s="57">
        <v>78100</v>
      </c>
      <c r="W40" s="57"/>
    </row>
    <row r="41" spans="1:23">
      <c r="A41" s="15" t="s">
        <v>269</v>
      </c>
      <c r="B41" s="31">
        <v>200</v>
      </c>
      <c r="C41" s="31" t="s">
        <v>301</v>
      </c>
      <c r="D41" s="57">
        <v>336800</v>
      </c>
      <c r="E41" s="57"/>
      <c r="F41" s="57">
        <v>336800</v>
      </c>
      <c r="G41" s="57"/>
      <c r="H41" s="57"/>
      <c r="I41" s="57"/>
      <c r="J41" s="57"/>
      <c r="K41" s="57">
        <v>336000</v>
      </c>
      <c r="L41" s="57">
        <v>800</v>
      </c>
      <c r="M41" s="57"/>
      <c r="N41" s="57">
        <v>9561.42</v>
      </c>
      <c r="O41" s="57"/>
      <c r="P41" s="57">
        <v>9561.42</v>
      </c>
      <c r="Q41" s="57"/>
      <c r="R41" s="57"/>
      <c r="S41" s="57"/>
      <c r="T41" s="57"/>
      <c r="U41" s="57">
        <v>9161.42</v>
      </c>
      <c r="V41" s="57">
        <v>400</v>
      </c>
      <c r="W41" s="57"/>
    </row>
    <row r="42" spans="1:23">
      <c r="A42" s="15" t="s">
        <v>271</v>
      </c>
      <c r="B42" s="31">
        <v>200</v>
      </c>
      <c r="C42" s="31" t="s">
        <v>302</v>
      </c>
      <c r="D42" s="57">
        <v>37200</v>
      </c>
      <c r="E42" s="57"/>
      <c r="F42" s="57">
        <v>37200</v>
      </c>
      <c r="G42" s="57"/>
      <c r="H42" s="57"/>
      <c r="I42" s="57"/>
      <c r="J42" s="57"/>
      <c r="K42" s="57">
        <v>30000</v>
      </c>
      <c r="L42" s="57">
        <v>7200</v>
      </c>
      <c r="M42" s="57"/>
      <c r="N42" s="57">
        <v>3721.3</v>
      </c>
      <c r="O42" s="57"/>
      <c r="P42" s="57">
        <v>3721.3</v>
      </c>
      <c r="Q42" s="57"/>
      <c r="R42" s="57"/>
      <c r="S42" s="57"/>
      <c r="T42" s="57"/>
      <c r="U42" s="57">
        <v>3721.3</v>
      </c>
      <c r="V42" s="57"/>
      <c r="W42" s="57"/>
    </row>
    <row r="43" spans="1:23">
      <c r="A43" s="15" t="s">
        <v>1045</v>
      </c>
      <c r="B43" s="31">
        <v>200</v>
      </c>
      <c r="C43" s="31" t="s">
        <v>1051</v>
      </c>
      <c r="D43" s="57">
        <v>5000</v>
      </c>
      <c r="E43" s="57"/>
      <c r="F43" s="57">
        <v>5000</v>
      </c>
      <c r="G43" s="57"/>
      <c r="H43" s="57"/>
      <c r="I43" s="57"/>
      <c r="J43" s="57"/>
      <c r="K43" s="57">
        <v>5000</v>
      </c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</row>
    <row r="44" spans="1:23">
      <c r="A44" s="15" t="s">
        <v>1046</v>
      </c>
      <c r="B44" s="31">
        <v>200</v>
      </c>
      <c r="C44" s="31" t="s">
        <v>303</v>
      </c>
      <c r="D44" s="57">
        <v>723744</v>
      </c>
      <c r="E44" s="57"/>
      <c r="F44" s="57">
        <v>723744</v>
      </c>
      <c r="G44" s="57"/>
      <c r="H44" s="57"/>
      <c r="I44" s="57"/>
      <c r="J44" s="57"/>
      <c r="K44" s="57">
        <v>290860</v>
      </c>
      <c r="L44" s="57">
        <v>432884</v>
      </c>
      <c r="M44" s="57"/>
      <c r="N44" s="57">
        <v>152270</v>
      </c>
      <c r="O44" s="57"/>
      <c r="P44" s="57">
        <v>152270</v>
      </c>
      <c r="Q44" s="57"/>
      <c r="R44" s="57"/>
      <c r="S44" s="57"/>
      <c r="T44" s="57"/>
      <c r="U44" s="57">
        <v>74570</v>
      </c>
      <c r="V44" s="57">
        <v>77700</v>
      </c>
      <c r="W44" s="57"/>
    </row>
    <row r="45" spans="1:23">
      <c r="A45" s="15" t="s">
        <v>281</v>
      </c>
      <c r="B45" s="31">
        <v>200</v>
      </c>
      <c r="C45" s="31" t="s">
        <v>304</v>
      </c>
      <c r="D45" s="57">
        <v>30510</v>
      </c>
      <c r="E45" s="57"/>
      <c r="F45" s="57">
        <v>30510</v>
      </c>
      <c r="G45" s="57"/>
      <c r="H45" s="57"/>
      <c r="I45" s="57"/>
      <c r="J45" s="57"/>
      <c r="K45" s="57">
        <v>30000</v>
      </c>
      <c r="L45" s="57">
        <v>510</v>
      </c>
      <c r="M45" s="57"/>
      <c r="N45" s="57">
        <v>29399.62</v>
      </c>
      <c r="O45" s="57"/>
      <c r="P45" s="57">
        <v>29399.62</v>
      </c>
      <c r="Q45" s="57"/>
      <c r="R45" s="57"/>
      <c r="S45" s="57"/>
      <c r="T45" s="57"/>
      <c r="U45" s="57">
        <v>28899.599999999999</v>
      </c>
      <c r="V45" s="57">
        <v>500.02</v>
      </c>
      <c r="W45" s="57"/>
    </row>
    <row r="46" spans="1:23">
      <c r="A46" s="15" t="s">
        <v>283</v>
      </c>
      <c r="B46" s="31">
        <v>200</v>
      </c>
      <c r="C46" s="31" t="s">
        <v>305</v>
      </c>
      <c r="D46" s="57">
        <v>77424</v>
      </c>
      <c r="E46" s="57"/>
      <c r="F46" s="57">
        <v>77424</v>
      </c>
      <c r="G46" s="57"/>
      <c r="H46" s="57"/>
      <c r="I46" s="57"/>
      <c r="J46" s="57"/>
      <c r="K46" s="57">
        <v>75608</v>
      </c>
      <c r="L46" s="57">
        <v>1816</v>
      </c>
      <c r="M46" s="57"/>
      <c r="N46" s="57">
        <v>17000</v>
      </c>
      <c r="O46" s="57"/>
      <c r="P46" s="57">
        <v>17000</v>
      </c>
      <c r="Q46" s="57"/>
      <c r="R46" s="57"/>
      <c r="S46" s="57"/>
      <c r="T46" s="57"/>
      <c r="U46" s="57">
        <v>17000</v>
      </c>
      <c r="V46" s="57"/>
      <c r="W46" s="57"/>
    </row>
    <row r="47" spans="1:23">
      <c r="A47" s="15" t="s">
        <v>59</v>
      </c>
      <c r="B47" s="31">
        <v>200</v>
      </c>
      <c r="C47" s="31" t="s">
        <v>1052</v>
      </c>
      <c r="D47" s="57">
        <v>41000</v>
      </c>
      <c r="E47" s="57"/>
      <c r="F47" s="57">
        <v>41000</v>
      </c>
      <c r="G47" s="57"/>
      <c r="H47" s="57"/>
      <c r="I47" s="57"/>
      <c r="J47" s="57"/>
      <c r="K47" s="57">
        <v>41000</v>
      </c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</row>
    <row r="48" spans="1:23">
      <c r="A48" s="15" t="s">
        <v>286</v>
      </c>
      <c r="B48" s="31">
        <v>200</v>
      </c>
      <c r="C48" s="31" t="s">
        <v>306</v>
      </c>
      <c r="D48" s="57">
        <v>36424</v>
      </c>
      <c r="E48" s="57"/>
      <c r="F48" s="57">
        <v>36424</v>
      </c>
      <c r="G48" s="57"/>
      <c r="H48" s="57"/>
      <c r="I48" s="57"/>
      <c r="J48" s="57"/>
      <c r="K48" s="57">
        <v>34608</v>
      </c>
      <c r="L48" s="57">
        <v>1816</v>
      </c>
      <c r="M48" s="57"/>
      <c r="N48" s="57">
        <v>17000</v>
      </c>
      <c r="O48" s="57"/>
      <c r="P48" s="57">
        <v>17000</v>
      </c>
      <c r="Q48" s="57"/>
      <c r="R48" s="57"/>
      <c r="S48" s="57"/>
      <c r="T48" s="57"/>
      <c r="U48" s="57">
        <v>17000</v>
      </c>
      <c r="V48" s="57"/>
      <c r="W48" s="57"/>
    </row>
    <row r="49" spans="1:23">
      <c r="A49" s="15" t="s">
        <v>101</v>
      </c>
      <c r="B49" s="31">
        <v>200</v>
      </c>
      <c r="C49" s="31" t="s">
        <v>307</v>
      </c>
      <c r="D49" s="57">
        <v>129616964.43000001</v>
      </c>
      <c r="E49" s="57"/>
      <c r="F49" s="57">
        <v>129616964.43000001</v>
      </c>
      <c r="G49" s="57">
        <v>930424</v>
      </c>
      <c r="H49" s="57"/>
      <c r="I49" s="57"/>
      <c r="J49" s="57"/>
      <c r="K49" s="57">
        <v>48239769.310000002</v>
      </c>
      <c r="L49" s="57">
        <v>82307619.120000005</v>
      </c>
      <c r="M49" s="57"/>
      <c r="N49" s="57">
        <v>52120648.5</v>
      </c>
      <c r="O49" s="57"/>
      <c r="P49" s="57">
        <v>52120648.5</v>
      </c>
      <c r="Q49" s="57">
        <v>915427</v>
      </c>
      <c r="R49" s="57"/>
      <c r="S49" s="57"/>
      <c r="T49" s="57"/>
      <c r="U49" s="57">
        <v>19419346.140000001</v>
      </c>
      <c r="V49" s="57">
        <v>33616729.359999999</v>
      </c>
      <c r="W49" s="57"/>
    </row>
    <row r="50" spans="1:23">
      <c r="A50" s="15" t="s">
        <v>261</v>
      </c>
      <c r="B50" s="31">
        <v>200</v>
      </c>
      <c r="C50" s="31" t="s">
        <v>308</v>
      </c>
      <c r="D50" s="57">
        <v>113894876.5</v>
      </c>
      <c r="E50" s="57"/>
      <c r="F50" s="57">
        <v>113894876.5</v>
      </c>
      <c r="G50" s="57">
        <v>930424</v>
      </c>
      <c r="H50" s="57"/>
      <c r="I50" s="57"/>
      <c r="J50" s="57"/>
      <c r="K50" s="57">
        <v>45948454.450000003</v>
      </c>
      <c r="L50" s="57">
        <v>68876846.049999997</v>
      </c>
      <c r="M50" s="57"/>
      <c r="N50" s="57">
        <v>47358371.43</v>
      </c>
      <c r="O50" s="57"/>
      <c r="P50" s="57">
        <v>47358371.43</v>
      </c>
      <c r="Q50" s="57">
        <v>915427</v>
      </c>
      <c r="R50" s="57"/>
      <c r="S50" s="57"/>
      <c r="T50" s="57"/>
      <c r="U50" s="57">
        <v>18696294.25</v>
      </c>
      <c r="V50" s="57">
        <v>29577504.18</v>
      </c>
      <c r="W50" s="57"/>
    </row>
    <row r="51" spans="1:23">
      <c r="A51" s="15" t="s">
        <v>1043</v>
      </c>
      <c r="B51" s="31">
        <v>200</v>
      </c>
      <c r="C51" s="31" t="s">
        <v>309</v>
      </c>
      <c r="D51" s="57">
        <v>85171588.340000004</v>
      </c>
      <c r="E51" s="57"/>
      <c r="F51" s="57">
        <v>85171588.340000004</v>
      </c>
      <c r="G51" s="57"/>
      <c r="H51" s="57"/>
      <c r="I51" s="57"/>
      <c r="J51" s="57"/>
      <c r="K51" s="57">
        <v>35865024</v>
      </c>
      <c r="L51" s="57">
        <v>49306564.340000004</v>
      </c>
      <c r="M51" s="57"/>
      <c r="N51" s="57">
        <v>36542217.149999999</v>
      </c>
      <c r="O51" s="57"/>
      <c r="P51" s="57">
        <v>36542217.149999999</v>
      </c>
      <c r="Q51" s="57"/>
      <c r="R51" s="57"/>
      <c r="S51" s="57"/>
      <c r="T51" s="57"/>
      <c r="U51" s="57">
        <v>15330573.210000001</v>
      </c>
      <c r="V51" s="57">
        <v>21211643.940000001</v>
      </c>
      <c r="W51" s="57"/>
    </row>
    <row r="52" spans="1:23">
      <c r="A52" s="15" t="s">
        <v>55</v>
      </c>
      <c r="B52" s="31">
        <v>200</v>
      </c>
      <c r="C52" s="31" t="s">
        <v>310</v>
      </c>
      <c r="D52" s="57">
        <v>63188145.950000003</v>
      </c>
      <c r="E52" s="57"/>
      <c r="F52" s="57">
        <v>63188145.950000003</v>
      </c>
      <c r="G52" s="57"/>
      <c r="H52" s="57"/>
      <c r="I52" s="57"/>
      <c r="J52" s="57"/>
      <c r="K52" s="57">
        <v>26735503.370000001</v>
      </c>
      <c r="L52" s="57">
        <v>36452642.579999998</v>
      </c>
      <c r="M52" s="57"/>
      <c r="N52" s="57">
        <v>28057894.850000001</v>
      </c>
      <c r="O52" s="57"/>
      <c r="P52" s="57">
        <v>28057894.850000001</v>
      </c>
      <c r="Q52" s="57"/>
      <c r="R52" s="57"/>
      <c r="S52" s="57"/>
      <c r="T52" s="57"/>
      <c r="U52" s="57">
        <v>11879642.17</v>
      </c>
      <c r="V52" s="57">
        <v>16178252.68</v>
      </c>
      <c r="W52" s="57"/>
    </row>
    <row r="53" spans="1:23">
      <c r="A53" s="15" t="s">
        <v>56</v>
      </c>
      <c r="B53" s="31">
        <v>200</v>
      </c>
      <c r="C53" s="31" t="s">
        <v>311</v>
      </c>
      <c r="D53" s="57">
        <v>2942881.75</v>
      </c>
      <c r="E53" s="57"/>
      <c r="F53" s="57">
        <v>2942881.75</v>
      </c>
      <c r="G53" s="57"/>
      <c r="H53" s="57"/>
      <c r="I53" s="57"/>
      <c r="J53" s="57"/>
      <c r="K53" s="57">
        <v>1055400</v>
      </c>
      <c r="L53" s="57">
        <v>1887481.75</v>
      </c>
      <c r="M53" s="57"/>
      <c r="N53" s="57">
        <v>839635.92</v>
      </c>
      <c r="O53" s="57"/>
      <c r="P53" s="57">
        <v>839635.92</v>
      </c>
      <c r="Q53" s="57"/>
      <c r="R53" s="57"/>
      <c r="S53" s="57"/>
      <c r="T53" s="57"/>
      <c r="U53" s="57">
        <v>312393.59999999998</v>
      </c>
      <c r="V53" s="57">
        <v>527242.31999999995</v>
      </c>
      <c r="W53" s="57"/>
    </row>
    <row r="54" spans="1:23">
      <c r="A54" s="15" t="s">
        <v>266</v>
      </c>
      <c r="B54" s="31">
        <v>200</v>
      </c>
      <c r="C54" s="31" t="s">
        <v>312</v>
      </c>
      <c r="D54" s="57">
        <v>19040560.640000001</v>
      </c>
      <c r="E54" s="57"/>
      <c r="F54" s="57">
        <v>19040560.640000001</v>
      </c>
      <c r="G54" s="57"/>
      <c r="H54" s="57"/>
      <c r="I54" s="57"/>
      <c r="J54" s="57"/>
      <c r="K54" s="57">
        <v>8074120.6299999999</v>
      </c>
      <c r="L54" s="57">
        <v>10966440.01</v>
      </c>
      <c r="M54" s="57"/>
      <c r="N54" s="57">
        <v>7644686.3799999999</v>
      </c>
      <c r="O54" s="57"/>
      <c r="P54" s="57">
        <v>7644686.3799999999</v>
      </c>
      <c r="Q54" s="57"/>
      <c r="R54" s="57"/>
      <c r="S54" s="57"/>
      <c r="T54" s="57"/>
      <c r="U54" s="57">
        <v>3138537.44</v>
      </c>
      <c r="V54" s="57">
        <v>4506148.9400000004</v>
      </c>
      <c r="W54" s="57"/>
    </row>
    <row r="55" spans="1:23">
      <c r="A55" s="15" t="s">
        <v>1044</v>
      </c>
      <c r="B55" s="31">
        <v>200</v>
      </c>
      <c r="C55" s="31" t="s">
        <v>313</v>
      </c>
      <c r="D55" s="57">
        <v>27955350.710000001</v>
      </c>
      <c r="E55" s="57"/>
      <c r="F55" s="57">
        <v>27955350.710000001</v>
      </c>
      <c r="G55" s="57"/>
      <c r="H55" s="57"/>
      <c r="I55" s="57"/>
      <c r="J55" s="57"/>
      <c r="K55" s="57">
        <v>9803430.4499999993</v>
      </c>
      <c r="L55" s="57">
        <v>18151920.260000002</v>
      </c>
      <c r="M55" s="57"/>
      <c r="N55" s="57">
        <v>10534742.279999999</v>
      </c>
      <c r="O55" s="57"/>
      <c r="P55" s="57">
        <v>10534742.279999999</v>
      </c>
      <c r="Q55" s="57"/>
      <c r="R55" s="57"/>
      <c r="S55" s="57"/>
      <c r="T55" s="57"/>
      <c r="U55" s="57">
        <v>3218208.18</v>
      </c>
      <c r="V55" s="57">
        <v>7316534.0999999996</v>
      </c>
      <c r="W55" s="57"/>
    </row>
    <row r="56" spans="1:23">
      <c r="A56" s="15" t="s">
        <v>269</v>
      </c>
      <c r="B56" s="31">
        <v>200</v>
      </c>
      <c r="C56" s="31" t="s">
        <v>314</v>
      </c>
      <c r="D56" s="57">
        <v>2980259.16</v>
      </c>
      <c r="E56" s="57"/>
      <c r="F56" s="57">
        <v>2980259.16</v>
      </c>
      <c r="G56" s="57"/>
      <c r="H56" s="57"/>
      <c r="I56" s="57"/>
      <c r="J56" s="57"/>
      <c r="K56" s="57">
        <v>923416.67</v>
      </c>
      <c r="L56" s="57">
        <v>2056842.49</v>
      </c>
      <c r="M56" s="57"/>
      <c r="N56" s="57">
        <v>1063667.6499999999</v>
      </c>
      <c r="O56" s="57"/>
      <c r="P56" s="57">
        <v>1063667.6499999999</v>
      </c>
      <c r="Q56" s="57"/>
      <c r="R56" s="57"/>
      <c r="S56" s="57"/>
      <c r="T56" s="57"/>
      <c r="U56" s="57">
        <v>324692.90000000002</v>
      </c>
      <c r="V56" s="57">
        <v>738974.75</v>
      </c>
      <c r="W56" s="57"/>
    </row>
    <row r="57" spans="1:23">
      <c r="A57" s="15" t="s">
        <v>271</v>
      </c>
      <c r="B57" s="31">
        <v>200</v>
      </c>
      <c r="C57" s="31" t="s">
        <v>315</v>
      </c>
      <c r="D57" s="57">
        <v>770731.1</v>
      </c>
      <c r="E57" s="57"/>
      <c r="F57" s="57">
        <v>770731.1</v>
      </c>
      <c r="G57" s="57"/>
      <c r="H57" s="57"/>
      <c r="I57" s="57"/>
      <c r="J57" s="57"/>
      <c r="K57" s="57">
        <v>291600</v>
      </c>
      <c r="L57" s="57">
        <v>479131.1</v>
      </c>
      <c r="M57" s="57"/>
      <c r="N57" s="57">
        <v>219828</v>
      </c>
      <c r="O57" s="57"/>
      <c r="P57" s="57">
        <v>219828</v>
      </c>
      <c r="Q57" s="57"/>
      <c r="R57" s="57"/>
      <c r="S57" s="57"/>
      <c r="T57" s="57"/>
      <c r="U57" s="57">
        <v>101036.1</v>
      </c>
      <c r="V57" s="57">
        <v>118791.9</v>
      </c>
      <c r="W57" s="57"/>
    </row>
    <row r="58" spans="1:23">
      <c r="A58" s="15" t="s">
        <v>58</v>
      </c>
      <c r="B58" s="31">
        <v>200</v>
      </c>
      <c r="C58" s="31" t="s">
        <v>316</v>
      </c>
      <c r="D58" s="57">
        <v>9340823.9299999997</v>
      </c>
      <c r="E58" s="57"/>
      <c r="F58" s="57">
        <v>9340823.9299999997</v>
      </c>
      <c r="G58" s="57"/>
      <c r="H58" s="57"/>
      <c r="I58" s="57"/>
      <c r="J58" s="57"/>
      <c r="K58" s="57">
        <v>2626670.8199999998</v>
      </c>
      <c r="L58" s="57">
        <v>6714153.1100000003</v>
      </c>
      <c r="M58" s="57"/>
      <c r="N58" s="57">
        <v>4150694.98</v>
      </c>
      <c r="O58" s="57"/>
      <c r="P58" s="57">
        <v>4150694.98</v>
      </c>
      <c r="Q58" s="57"/>
      <c r="R58" s="57"/>
      <c r="S58" s="57"/>
      <c r="T58" s="57"/>
      <c r="U58" s="57">
        <v>1042863.01</v>
      </c>
      <c r="V58" s="57">
        <v>3107831.97</v>
      </c>
      <c r="W58" s="57"/>
    </row>
    <row r="59" spans="1:23">
      <c r="A59" s="15" t="s">
        <v>274</v>
      </c>
      <c r="B59" s="31">
        <v>200</v>
      </c>
      <c r="C59" s="31" t="s">
        <v>317</v>
      </c>
      <c r="D59" s="57">
        <v>324069.51</v>
      </c>
      <c r="E59" s="57"/>
      <c r="F59" s="57">
        <v>324069.51</v>
      </c>
      <c r="G59" s="57"/>
      <c r="H59" s="57"/>
      <c r="I59" s="57"/>
      <c r="J59" s="57"/>
      <c r="K59" s="57">
        <v>164380.51</v>
      </c>
      <c r="L59" s="57">
        <v>159689</v>
      </c>
      <c r="M59" s="57"/>
      <c r="N59" s="57">
        <v>109330.55</v>
      </c>
      <c r="O59" s="57"/>
      <c r="P59" s="57">
        <v>109330.55</v>
      </c>
      <c r="Q59" s="57"/>
      <c r="R59" s="57"/>
      <c r="S59" s="57"/>
      <c r="T59" s="57"/>
      <c r="U59" s="57">
        <v>81830.55</v>
      </c>
      <c r="V59" s="57">
        <v>27500</v>
      </c>
      <c r="W59" s="57"/>
    </row>
    <row r="60" spans="1:23">
      <c r="A60" s="15" t="s">
        <v>1045</v>
      </c>
      <c r="B60" s="31">
        <v>200</v>
      </c>
      <c r="C60" s="31" t="s">
        <v>318</v>
      </c>
      <c r="D60" s="57">
        <v>4244345.58</v>
      </c>
      <c r="E60" s="57"/>
      <c r="F60" s="57">
        <v>4244345.58</v>
      </c>
      <c r="G60" s="57"/>
      <c r="H60" s="57"/>
      <c r="I60" s="57"/>
      <c r="J60" s="57"/>
      <c r="K60" s="57">
        <v>595800</v>
      </c>
      <c r="L60" s="57">
        <v>3648545.58</v>
      </c>
      <c r="M60" s="57"/>
      <c r="N60" s="57">
        <v>1257532.0900000001</v>
      </c>
      <c r="O60" s="57"/>
      <c r="P60" s="57">
        <v>1257532.0900000001</v>
      </c>
      <c r="Q60" s="57"/>
      <c r="R60" s="57"/>
      <c r="S60" s="57"/>
      <c r="T60" s="57"/>
      <c r="U60" s="57">
        <v>165398.54999999999</v>
      </c>
      <c r="V60" s="57">
        <v>1092133.54</v>
      </c>
      <c r="W60" s="57"/>
    </row>
    <row r="61" spans="1:23">
      <c r="A61" s="15" t="s">
        <v>1046</v>
      </c>
      <c r="B61" s="31">
        <v>200</v>
      </c>
      <c r="C61" s="31" t="s">
        <v>319</v>
      </c>
      <c r="D61" s="57">
        <v>10295121.43</v>
      </c>
      <c r="E61" s="57"/>
      <c r="F61" s="57">
        <v>10295121.43</v>
      </c>
      <c r="G61" s="57"/>
      <c r="H61" s="57"/>
      <c r="I61" s="57"/>
      <c r="J61" s="57"/>
      <c r="K61" s="57">
        <v>5201562.45</v>
      </c>
      <c r="L61" s="57">
        <v>5093558.9800000004</v>
      </c>
      <c r="M61" s="57"/>
      <c r="N61" s="57">
        <v>3733689.01</v>
      </c>
      <c r="O61" s="57"/>
      <c r="P61" s="57">
        <v>3733689.01</v>
      </c>
      <c r="Q61" s="57"/>
      <c r="R61" s="57"/>
      <c r="S61" s="57"/>
      <c r="T61" s="57"/>
      <c r="U61" s="57">
        <v>1502387.07</v>
      </c>
      <c r="V61" s="57">
        <v>2231301.94</v>
      </c>
      <c r="W61" s="57"/>
    </row>
    <row r="62" spans="1:23">
      <c r="A62" s="15" t="s">
        <v>1047</v>
      </c>
      <c r="B62" s="31">
        <v>200</v>
      </c>
      <c r="C62" s="31" t="s">
        <v>320</v>
      </c>
      <c r="D62" s="57">
        <v>0</v>
      </c>
      <c r="E62" s="57"/>
      <c r="F62" s="57">
        <v>0</v>
      </c>
      <c r="G62" s="57">
        <v>930424</v>
      </c>
      <c r="H62" s="57"/>
      <c r="I62" s="57"/>
      <c r="J62" s="57"/>
      <c r="K62" s="57"/>
      <c r="L62" s="57">
        <v>930424</v>
      </c>
      <c r="M62" s="57"/>
      <c r="N62" s="57">
        <v>0</v>
      </c>
      <c r="O62" s="57"/>
      <c r="P62" s="57">
        <v>0</v>
      </c>
      <c r="Q62" s="57">
        <v>915427</v>
      </c>
      <c r="R62" s="57"/>
      <c r="S62" s="57"/>
      <c r="T62" s="57"/>
      <c r="U62" s="57"/>
      <c r="V62" s="57">
        <v>915427</v>
      </c>
      <c r="W62" s="57"/>
    </row>
    <row r="63" spans="1:23">
      <c r="A63" s="15" t="s">
        <v>279</v>
      </c>
      <c r="B63" s="31">
        <v>200</v>
      </c>
      <c r="C63" s="31" t="s">
        <v>321</v>
      </c>
      <c r="D63" s="57">
        <v>0</v>
      </c>
      <c r="E63" s="57"/>
      <c r="F63" s="57">
        <v>0</v>
      </c>
      <c r="G63" s="57">
        <v>930424</v>
      </c>
      <c r="H63" s="57"/>
      <c r="I63" s="57"/>
      <c r="J63" s="57"/>
      <c r="K63" s="57"/>
      <c r="L63" s="57">
        <v>930424</v>
      </c>
      <c r="M63" s="57"/>
      <c r="N63" s="57">
        <v>0</v>
      </c>
      <c r="O63" s="57"/>
      <c r="P63" s="57">
        <v>0</v>
      </c>
      <c r="Q63" s="57">
        <v>915427</v>
      </c>
      <c r="R63" s="57"/>
      <c r="S63" s="57"/>
      <c r="T63" s="57"/>
      <c r="U63" s="57"/>
      <c r="V63" s="57">
        <v>915427</v>
      </c>
      <c r="W63" s="57"/>
    </row>
    <row r="64" spans="1:23">
      <c r="A64" s="15" t="s">
        <v>281</v>
      </c>
      <c r="B64" s="31">
        <v>200</v>
      </c>
      <c r="C64" s="31" t="s">
        <v>322</v>
      </c>
      <c r="D64" s="57">
        <v>767937.45</v>
      </c>
      <c r="E64" s="57"/>
      <c r="F64" s="57">
        <v>767937.45</v>
      </c>
      <c r="G64" s="57"/>
      <c r="H64" s="57"/>
      <c r="I64" s="57"/>
      <c r="J64" s="57"/>
      <c r="K64" s="57">
        <v>280000</v>
      </c>
      <c r="L64" s="57">
        <v>487937.45</v>
      </c>
      <c r="M64" s="57"/>
      <c r="N64" s="57">
        <v>281412</v>
      </c>
      <c r="O64" s="57"/>
      <c r="P64" s="57">
        <v>281412</v>
      </c>
      <c r="Q64" s="57"/>
      <c r="R64" s="57"/>
      <c r="S64" s="57"/>
      <c r="T64" s="57"/>
      <c r="U64" s="57">
        <v>147512.85999999999</v>
      </c>
      <c r="V64" s="57">
        <v>133899.14000000001</v>
      </c>
      <c r="W64" s="57"/>
    </row>
    <row r="65" spans="1:23">
      <c r="A65" s="15" t="s">
        <v>283</v>
      </c>
      <c r="B65" s="31">
        <v>200</v>
      </c>
      <c r="C65" s="31" t="s">
        <v>323</v>
      </c>
      <c r="D65" s="57">
        <v>15722087.93</v>
      </c>
      <c r="E65" s="57"/>
      <c r="F65" s="57">
        <v>15722087.93</v>
      </c>
      <c r="G65" s="57"/>
      <c r="H65" s="57"/>
      <c r="I65" s="57"/>
      <c r="J65" s="57"/>
      <c r="K65" s="57">
        <v>2291314.86</v>
      </c>
      <c r="L65" s="57">
        <v>13430773.07</v>
      </c>
      <c r="M65" s="57"/>
      <c r="N65" s="57">
        <v>4762277.07</v>
      </c>
      <c r="O65" s="57"/>
      <c r="P65" s="57">
        <v>4762277.07</v>
      </c>
      <c r="Q65" s="57"/>
      <c r="R65" s="57"/>
      <c r="S65" s="57"/>
      <c r="T65" s="57"/>
      <c r="U65" s="57">
        <v>723051.89</v>
      </c>
      <c r="V65" s="57">
        <v>4039225.18</v>
      </c>
      <c r="W65" s="57"/>
    </row>
    <row r="66" spans="1:23">
      <c r="A66" s="15" t="s">
        <v>59</v>
      </c>
      <c r="B66" s="31">
        <v>200</v>
      </c>
      <c r="C66" s="31" t="s">
        <v>324</v>
      </c>
      <c r="D66" s="57">
        <v>5123802.2699999996</v>
      </c>
      <c r="E66" s="57"/>
      <c r="F66" s="57">
        <v>5123802.2699999996</v>
      </c>
      <c r="G66" s="57"/>
      <c r="H66" s="57"/>
      <c r="I66" s="57"/>
      <c r="J66" s="57"/>
      <c r="K66" s="57">
        <v>272932.86</v>
      </c>
      <c r="L66" s="57">
        <v>4850869.41</v>
      </c>
      <c r="M66" s="57"/>
      <c r="N66" s="57">
        <v>1122210.7</v>
      </c>
      <c r="O66" s="57"/>
      <c r="P66" s="57">
        <v>1122210.7</v>
      </c>
      <c r="Q66" s="57"/>
      <c r="R66" s="57"/>
      <c r="S66" s="57"/>
      <c r="T66" s="57"/>
      <c r="U66" s="57"/>
      <c r="V66" s="57">
        <v>1122210.7</v>
      </c>
      <c r="W66" s="57"/>
    </row>
    <row r="67" spans="1:23">
      <c r="A67" s="15" t="s">
        <v>286</v>
      </c>
      <c r="B67" s="31">
        <v>200</v>
      </c>
      <c r="C67" s="31" t="s">
        <v>325</v>
      </c>
      <c r="D67" s="57">
        <v>10598285.66</v>
      </c>
      <c r="E67" s="57"/>
      <c r="F67" s="57">
        <v>10598285.66</v>
      </c>
      <c r="G67" s="57"/>
      <c r="H67" s="57"/>
      <c r="I67" s="57"/>
      <c r="J67" s="57"/>
      <c r="K67" s="57">
        <v>2018382</v>
      </c>
      <c r="L67" s="57">
        <v>8579903.6600000001</v>
      </c>
      <c r="M67" s="57"/>
      <c r="N67" s="57">
        <v>3640066.37</v>
      </c>
      <c r="O67" s="57"/>
      <c r="P67" s="57">
        <v>3640066.37</v>
      </c>
      <c r="Q67" s="57"/>
      <c r="R67" s="57"/>
      <c r="S67" s="57"/>
      <c r="T67" s="57"/>
      <c r="U67" s="57">
        <v>723051.89</v>
      </c>
      <c r="V67" s="57">
        <v>2917014.48</v>
      </c>
      <c r="W67" s="57"/>
    </row>
    <row r="68" spans="1:23">
      <c r="A68" s="15" t="s">
        <v>102</v>
      </c>
      <c r="B68" s="31">
        <v>200</v>
      </c>
      <c r="C68" s="31" t="s">
        <v>326</v>
      </c>
      <c r="D68" s="57">
        <v>13995939</v>
      </c>
      <c r="E68" s="57"/>
      <c r="F68" s="57">
        <v>13995939</v>
      </c>
      <c r="G68" s="57">
        <v>258878</v>
      </c>
      <c r="H68" s="57"/>
      <c r="I68" s="57"/>
      <c r="J68" s="57"/>
      <c r="K68" s="57">
        <v>13995939</v>
      </c>
      <c r="L68" s="57">
        <v>258878</v>
      </c>
      <c r="M68" s="57"/>
      <c r="N68" s="57">
        <v>5280831.51</v>
      </c>
      <c r="O68" s="57"/>
      <c r="P68" s="57">
        <v>5280831.51</v>
      </c>
      <c r="Q68" s="57">
        <v>127842</v>
      </c>
      <c r="R68" s="57"/>
      <c r="S68" s="57"/>
      <c r="T68" s="57"/>
      <c r="U68" s="57">
        <v>5280831.51</v>
      </c>
      <c r="V68" s="57">
        <v>127842</v>
      </c>
      <c r="W68" s="57"/>
    </row>
    <row r="69" spans="1:23">
      <c r="A69" s="15" t="s">
        <v>261</v>
      </c>
      <c r="B69" s="31">
        <v>200</v>
      </c>
      <c r="C69" s="31" t="s">
        <v>327</v>
      </c>
      <c r="D69" s="57">
        <v>12639285</v>
      </c>
      <c r="E69" s="57"/>
      <c r="F69" s="57">
        <v>12639285</v>
      </c>
      <c r="G69" s="57">
        <v>258878</v>
      </c>
      <c r="H69" s="57"/>
      <c r="I69" s="57"/>
      <c r="J69" s="57"/>
      <c r="K69" s="57">
        <v>12639285</v>
      </c>
      <c r="L69" s="57">
        <v>258878</v>
      </c>
      <c r="M69" s="57"/>
      <c r="N69" s="57">
        <v>5263438.51</v>
      </c>
      <c r="O69" s="57"/>
      <c r="P69" s="57">
        <v>5263438.51</v>
      </c>
      <c r="Q69" s="57">
        <v>127842</v>
      </c>
      <c r="R69" s="57"/>
      <c r="S69" s="57"/>
      <c r="T69" s="57"/>
      <c r="U69" s="57">
        <v>5263438.51</v>
      </c>
      <c r="V69" s="57">
        <v>127842</v>
      </c>
      <c r="W69" s="57"/>
    </row>
    <row r="70" spans="1:23">
      <c r="A70" s="15" t="s">
        <v>1043</v>
      </c>
      <c r="B70" s="31">
        <v>200</v>
      </c>
      <c r="C70" s="31" t="s">
        <v>328</v>
      </c>
      <c r="D70" s="57">
        <v>11089942.27</v>
      </c>
      <c r="E70" s="57"/>
      <c r="F70" s="57">
        <v>11089942.27</v>
      </c>
      <c r="G70" s="57"/>
      <c r="H70" s="57"/>
      <c r="I70" s="57"/>
      <c r="J70" s="57"/>
      <c r="K70" s="57">
        <v>11089942.27</v>
      </c>
      <c r="L70" s="57"/>
      <c r="M70" s="57"/>
      <c r="N70" s="57">
        <v>4641861.9400000004</v>
      </c>
      <c r="O70" s="57"/>
      <c r="P70" s="57">
        <v>4641861.9400000004</v>
      </c>
      <c r="Q70" s="57"/>
      <c r="R70" s="57"/>
      <c r="S70" s="57"/>
      <c r="T70" s="57"/>
      <c r="U70" s="57">
        <v>4641861.9400000004</v>
      </c>
      <c r="V70" s="57"/>
      <c r="W70" s="57"/>
    </row>
    <row r="71" spans="1:23">
      <c r="A71" s="15" t="s">
        <v>55</v>
      </c>
      <c r="B71" s="31">
        <v>200</v>
      </c>
      <c r="C71" s="31" t="s">
        <v>329</v>
      </c>
      <c r="D71" s="57">
        <v>8056354</v>
      </c>
      <c r="E71" s="57"/>
      <c r="F71" s="57">
        <v>8056354</v>
      </c>
      <c r="G71" s="57"/>
      <c r="H71" s="57"/>
      <c r="I71" s="57"/>
      <c r="J71" s="57"/>
      <c r="K71" s="57">
        <v>8056354</v>
      </c>
      <c r="L71" s="57"/>
      <c r="M71" s="57"/>
      <c r="N71" s="57">
        <v>3587043.95</v>
      </c>
      <c r="O71" s="57"/>
      <c r="P71" s="57">
        <v>3587043.95</v>
      </c>
      <c r="Q71" s="57"/>
      <c r="R71" s="57"/>
      <c r="S71" s="57"/>
      <c r="T71" s="57"/>
      <c r="U71" s="57">
        <v>3587043.95</v>
      </c>
      <c r="V71" s="57"/>
      <c r="W71" s="57"/>
    </row>
    <row r="72" spans="1:23">
      <c r="A72" s="15" t="s">
        <v>56</v>
      </c>
      <c r="B72" s="31">
        <v>200</v>
      </c>
      <c r="C72" s="31" t="s">
        <v>330</v>
      </c>
      <c r="D72" s="57">
        <v>600529.27</v>
      </c>
      <c r="E72" s="57"/>
      <c r="F72" s="57">
        <v>600529.27</v>
      </c>
      <c r="G72" s="57"/>
      <c r="H72" s="57"/>
      <c r="I72" s="57"/>
      <c r="J72" s="57"/>
      <c r="K72" s="57">
        <v>600529.27</v>
      </c>
      <c r="L72" s="57"/>
      <c r="M72" s="57"/>
      <c r="N72" s="57">
        <v>80536</v>
      </c>
      <c r="O72" s="57"/>
      <c r="P72" s="57">
        <v>80536</v>
      </c>
      <c r="Q72" s="57"/>
      <c r="R72" s="57"/>
      <c r="S72" s="57"/>
      <c r="T72" s="57"/>
      <c r="U72" s="57">
        <v>80536</v>
      </c>
      <c r="V72" s="57"/>
      <c r="W72" s="57"/>
    </row>
    <row r="73" spans="1:23">
      <c r="A73" s="15" t="s">
        <v>266</v>
      </c>
      <c r="B73" s="31">
        <v>200</v>
      </c>
      <c r="C73" s="31" t="s">
        <v>331</v>
      </c>
      <c r="D73" s="57">
        <v>2433059</v>
      </c>
      <c r="E73" s="57"/>
      <c r="F73" s="57">
        <v>2433059</v>
      </c>
      <c r="G73" s="57"/>
      <c r="H73" s="57"/>
      <c r="I73" s="57"/>
      <c r="J73" s="57"/>
      <c r="K73" s="57">
        <v>2433059</v>
      </c>
      <c r="L73" s="57"/>
      <c r="M73" s="57"/>
      <c r="N73" s="57">
        <v>974281.99</v>
      </c>
      <c r="O73" s="57"/>
      <c r="P73" s="57">
        <v>974281.99</v>
      </c>
      <c r="Q73" s="57"/>
      <c r="R73" s="57"/>
      <c r="S73" s="57"/>
      <c r="T73" s="57"/>
      <c r="U73" s="57">
        <v>974281.99</v>
      </c>
      <c r="V73" s="57"/>
      <c r="W73" s="57"/>
    </row>
    <row r="74" spans="1:23">
      <c r="A74" s="15" t="s">
        <v>1044</v>
      </c>
      <c r="B74" s="31">
        <v>200</v>
      </c>
      <c r="C74" s="31" t="s">
        <v>332</v>
      </c>
      <c r="D74" s="57">
        <v>1527152.73</v>
      </c>
      <c r="E74" s="57"/>
      <c r="F74" s="57">
        <v>1527152.73</v>
      </c>
      <c r="G74" s="57"/>
      <c r="H74" s="57"/>
      <c r="I74" s="57"/>
      <c r="J74" s="57"/>
      <c r="K74" s="57">
        <v>1527152.73</v>
      </c>
      <c r="L74" s="57"/>
      <c r="M74" s="57"/>
      <c r="N74" s="57">
        <v>607487.30000000005</v>
      </c>
      <c r="O74" s="57"/>
      <c r="P74" s="57">
        <v>607487.30000000005</v>
      </c>
      <c r="Q74" s="57"/>
      <c r="R74" s="57"/>
      <c r="S74" s="57"/>
      <c r="T74" s="57"/>
      <c r="U74" s="57">
        <v>607487.30000000005</v>
      </c>
      <c r="V74" s="57"/>
      <c r="W74" s="57"/>
    </row>
    <row r="75" spans="1:23">
      <c r="A75" s="15" t="s">
        <v>269</v>
      </c>
      <c r="B75" s="31">
        <v>200</v>
      </c>
      <c r="C75" s="31" t="s">
        <v>333</v>
      </c>
      <c r="D75" s="57">
        <v>313762</v>
      </c>
      <c r="E75" s="57"/>
      <c r="F75" s="57">
        <v>313762</v>
      </c>
      <c r="G75" s="57"/>
      <c r="H75" s="57"/>
      <c r="I75" s="57"/>
      <c r="J75" s="57"/>
      <c r="K75" s="57">
        <v>313762</v>
      </c>
      <c r="L75" s="57"/>
      <c r="M75" s="57"/>
      <c r="N75" s="57">
        <v>167267.68</v>
      </c>
      <c r="O75" s="57"/>
      <c r="P75" s="57">
        <v>167267.68</v>
      </c>
      <c r="Q75" s="57"/>
      <c r="R75" s="57"/>
      <c r="S75" s="57"/>
      <c r="T75" s="57"/>
      <c r="U75" s="57">
        <v>167267.68</v>
      </c>
      <c r="V75" s="57"/>
      <c r="W75" s="57"/>
    </row>
    <row r="76" spans="1:23">
      <c r="A76" s="15" t="s">
        <v>271</v>
      </c>
      <c r="B76" s="31">
        <v>200</v>
      </c>
      <c r="C76" s="31" t="s">
        <v>334</v>
      </c>
      <c r="D76" s="57">
        <v>37000</v>
      </c>
      <c r="E76" s="57"/>
      <c r="F76" s="57">
        <v>37000</v>
      </c>
      <c r="G76" s="57"/>
      <c r="H76" s="57"/>
      <c r="I76" s="57"/>
      <c r="J76" s="57"/>
      <c r="K76" s="57">
        <v>37000</v>
      </c>
      <c r="L76" s="57"/>
      <c r="M76" s="57"/>
      <c r="N76" s="57">
        <v>5946.2</v>
      </c>
      <c r="O76" s="57"/>
      <c r="P76" s="57">
        <v>5946.2</v>
      </c>
      <c r="Q76" s="57"/>
      <c r="R76" s="57"/>
      <c r="S76" s="57"/>
      <c r="T76" s="57"/>
      <c r="U76" s="57">
        <v>5946.2</v>
      </c>
      <c r="V76" s="57"/>
      <c r="W76" s="57"/>
    </row>
    <row r="77" spans="1:23">
      <c r="A77" s="15" t="s">
        <v>58</v>
      </c>
      <c r="B77" s="31">
        <v>200</v>
      </c>
      <c r="C77" s="31" t="s">
        <v>335</v>
      </c>
      <c r="D77" s="57">
        <v>473001.73</v>
      </c>
      <c r="E77" s="57"/>
      <c r="F77" s="57">
        <v>473001.73</v>
      </c>
      <c r="G77" s="57"/>
      <c r="H77" s="57"/>
      <c r="I77" s="57"/>
      <c r="J77" s="57"/>
      <c r="K77" s="57">
        <v>473001.73</v>
      </c>
      <c r="L77" s="57"/>
      <c r="M77" s="57"/>
      <c r="N77" s="57">
        <v>244249.1</v>
      </c>
      <c r="O77" s="57"/>
      <c r="P77" s="57">
        <v>244249.1</v>
      </c>
      <c r="Q77" s="57"/>
      <c r="R77" s="57"/>
      <c r="S77" s="57"/>
      <c r="T77" s="57"/>
      <c r="U77" s="57">
        <v>244249.1</v>
      </c>
      <c r="V77" s="57"/>
      <c r="W77" s="57"/>
    </row>
    <row r="78" spans="1:23">
      <c r="A78" s="15" t="s">
        <v>1045</v>
      </c>
      <c r="B78" s="31">
        <v>200</v>
      </c>
      <c r="C78" s="31" t="s">
        <v>336</v>
      </c>
      <c r="D78" s="57">
        <v>255699</v>
      </c>
      <c r="E78" s="57"/>
      <c r="F78" s="57">
        <v>255699</v>
      </c>
      <c r="G78" s="57"/>
      <c r="H78" s="57"/>
      <c r="I78" s="57"/>
      <c r="J78" s="57"/>
      <c r="K78" s="57">
        <v>255699</v>
      </c>
      <c r="L78" s="57"/>
      <c r="M78" s="57"/>
      <c r="N78" s="57">
        <v>20763.27</v>
      </c>
      <c r="O78" s="57"/>
      <c r="P78" s="57">
        <v>20763.27</v>
      </c>
      <c r="Q78" s="57"/>
      <c r="R78" s="57"/>
      <c r="S78" s="57"/>
      <c r="T78" s="57"/>
      <c r="U78" s="57">
        <v>20763.27</v>
      </c>
      <c r="V78" s="57"/>
      <c r="W78" s="57"/>
    </row>
    <row r="79" spans="1:23">
      <c r="A79" s="15" t="s">
        <v>1046</v>
      </c>
      <c r="B79" s="31">
        <v>200</v>
      </c>
      <c r="C79" s="31" t="s">
        <v>337</v>
      </c>
      <c r="D79" s="57">
        <v>447690</v>
      </c>
      <c r="E79" s="57"/>
      <c r="F79" s="57">
        <v>447690</v>
      </c>
      <c r="G79" s="57"/>
      <c r="H79" s="57"/>
      <c r="I79" s="57"/>
      <c r="J79" s="57"/>
      <c r="K79" s="57">
        <v>447690</v>
      </c>
      <c r="L79" s="57"/>
      <c r="M79" s="57"/>
      <c r="N79" s="57">
        <v>169261.05</v>
      </c>
      <c r="O79" s="57"/>
      <c r="P79" s="57">
        <v>169261.05</v>
      </c>
      <c r="Q79" s="57"/>
      <c r="R79" s="57"/>
      <c r="S79" s="57"/>
      <c r="T79" s="57"/>
      <c r="U79" s="57">
        <v>169261.05</v>
      </c>
      <c r="V79" s="57"/>
      <c r="W79" s="57"/>
    </row>
    <row r="80" spans="1:23">
      <c r="A80" s="15" t="s">
        <v>1047</v>
      </c>
      <c r="B80" s="31">
        <v>200</v>
      </c>
      <c r="C80" s="31" t="s">
        <v>1053</v>
      </c>
      <c r="D80" s="57">
        <v>0</v>
      </c>
      <c r="E80" s="57"/>
      <c r="F80" s="57">
        <v>0</v>
      </c>
      <c r="G80" s="57">
        <v>258878</v>
      </c>
      <c r="H80" s="57"/>
      <c r="I80" s="57"/>
      <c r="J80" s="57"/>
      <c r="K80" s="57"/>
      <c r="L80" s="57">
        <v>258878</v>
      </c>
      <c r="M80" s="57"/>
      <c r="N80" s="57">
        <v>0</v>
      </c>
      <c r="O80" s="57"/>
      <c r="P80" s="57">
        <v>0</v>
      </c>
      <c r="Q80" s="57">
        <v>127842</v>
      </c>
      <c r="R80" s="57"/>
      <c r="S80" s="57"/>
      <c r="T80" s="57"/>
      <c r="U80" s="57"/>
      <c r="V80" s="57">
        <v>127842</v>
      </c>
      <c r="W80" s="57"/>
    </row>
    <row r="81" spans="1:23">
      <c r="A81" s="15" t="s">
        <v>279</v>
      </c>
      <c r="B81" s="31">
        <v>200</v>
      </c>
      <c r="C81" s="31" t="s">
        <v>1054</v>
      </c>
      <c r="D81" s="57">
        <v>0</v>
      </c>
      <c r="E81" s="57"/>
      <c r="F81" s="57">
        <v>0</v>
      </c>
      <c r="G81" s="57">
        <v>258878</v>
      </c>
      <c r="H81" s="57"/>
      <c r="I81" s="57"/>
      <c r="J81" s="57"/>
      <c r="K81" s="57"/>
      <c r="L81" s="57">
        <v>258878</v>
      </c>
      <c r="M81" s="57"/>
      <c r="N81" s="57">
        <v>0</v>
      </c>
      <c r="O81" s="57"/>
      <c r="P81" s="57">
        <v>0</v>
      </c>
      <c r="Q81" s="57">
        <v>127842</v>
      </c>
      <c r="R81" s="57"/>
      <c r="S81" s="57"/>
      <c r="T81" s="57"/>
      <c r="U81" s="57"/>
      <c r="V81" s="57">
        <v>127842</v>
      </c>
      <c r="W81" s="57"/>
    </row>
    <row r="82" spans="1:23">
      <c r="A82" s="15" t="s">
        <v>281</v>
      </c>
      <c r="B82" s="31">
        <v>200</v>
      </c>
      <c r="C82" s="31" t="s">
        <v>338</v>
      </c>
      <c r="D82" s="57">
        <v>22190</v>
      </c>
      <c r="E82" s="57"/>
      <c r="F82" s="57">
        <v>22190</v>
      </c>
      <c r="G82" s="57"/>
      <c r="H82" s="57"/>
      <c r="I82" s="57"/>
      <c r="J82" s="57"/>
      <c r="K82" s="57">
        <v>22190</v>
      </c>
      <c r="L82" s="57"/>
      <c r="M82" s="57"/>
      <c r="N82" s="57">
        <v>14089.27</v>
      </c>
      <c r="O82" s="57"/>
      <c r="P82" s="57">
        <v>14089.27</v>
      </c>
      <c r="Q82" s="57"/>
      <c r="R82" s="57"/>
      <c r="S82" s="57"/>
      <c r="T82" s="57"/>
      <c r="U82" s="57">
        <v>14089.27</v>
      </c>
      <c r="V82" s="57"/>
      <c r="W82" s="57"/>
    </row>
    <row r="83" spans="1:23">
      <c r="A83" s="15" t="s">
        <v>283</v>
      </c>
      <c r="B83" s="31">
        <v>200</v>
      </c>
      <c r="C83" s="31" t="s">
        <v>339</v>
      </c>
      <c r="D83" s="57">
        <v>1356654</v>
      </c>
      <c r="E83" s="57"/>
      <c r="F83" s="57">
        <v>1356654</v>
      </c>
      <c r="G83" s="57"/>
      <c r="H83" s="57"/>
      <c r="I83" s="57"/>
      <c r="J83" s="57"/>
      <c r="K83" s="57">
        <v>1356654</v>
      </c>
      <c r="L83" s="57"/>
      <c r="M83" s="57"/>
      <c r="N83" s="57">
        <v>17393</v>
      </c>
      <c r="O83" s="57"/>
      <c r="P83" s="57">
        <v>17393</v>
      </c>
      <c r="Q83" s="57"/>
      <c r="R83" s="57"/>
      <c r="S83" s="57"/>
      <c r="T83" s="57"/>
      <c r="U83" s="57">
        <v>17393</v>
      </c>
      <c r="V83" s="57"/>
      <c r="W83" s="57"/>
    </row>
    <row r="84" spans="1:23">
      <c r="A84" s="15" t="s">
        <v>59</v>
      </c>
      <c r="B84" s="31">
        <v>200</v>
      </c>
      <c r="C84" s="31" t="s">
        <v>340</v>
      </c>
      <c r="D84" s="57">
        <v>953000</v>
      </c>
      <c r="E84" s="57"/>
      <c r="F84" s="57">
        <v>953000</v>
      </c>
      <c r="G84" s="57"/>
      <c r="H84" s="57"/>
      <c r="I84" s="57"/>
      <c r="J84" s="57"/>
      <c r="K84" s="57">
        <v>953000</v>
      </c>
      <c r="L84" s="57"/>
      <c r="M84" s="57"/>
      <c r="N84" s="57">
        <v>-35710</v>
      </c>
      <c r="O84" s="57"/>
      <c r="P84" s="57">
        <v>-35710</v>
      </c>
      <c r="Q84" s="57"/>
      <c r="R84" s="57"/>
      <c r="S84" s="57"/>
      <c r="T84" s="57"/>
      <c r="U84" s="57">
        <v>-35710</v>
      </c>
      <c r="V84" s="57"/>
      <c r="W84" s="57"/>
    </row>
    <row r="85" spans="1:23">
      <c r="A85" s="15" t="s">
        <v>286</v>
      </c>
      <c r="B85" s="31">
        <v>200</v>
      </c>
      <c r="C85" s="31" t="s">
        <v>341</v>
      </c>
      <c r="D85" s="57">
        <v>403654</v>
      </c>
      <c r="E85" s="57"/>
      <c r="F85" s="57">
        <v>403654</v>
      </c>
      <c r="G85" s="57"/>
      <c r="H85" s="57"/>
      <c r="I85" s="57"/>
      <c r="J85" s="57"/>
      <c r="K85" s="57">
        <v>403654</v>
      </c>
      <c r="L85" s="57"/>
      <c r="M85" s="57"/>
      <c r="N85" s="57">
        <v>53103</v>
      </c>
      <c r="O85" s="57"/>
      <c r="P85" s="57">
        <v>53103</v>
      </c>
      <c r="Q85" s="57"/>
      <c r="R85" s="57"/>
      <c r="S85" s="57"/>
      <c r="T85" s="57"/>
      <c r="U85" s="57">
        <v>53103</v>
      </c>
      <c r="V85" s="57"/>
      <c r="W85" s="57"/>
    </row>
    <row r="86" spans="1:23">
      <c r="A86" s="15" t="s">
        <v>27</v>
      </c>
      <c r="B86" s="31">
        <v>200</v>
      </c>
      <c r="C86" s="31" t="s">
        <v>342</v>
      </c>
      <c r="D86" s="57">
        <v>412298.8</v>
      </c>
      <c r="E86" s="57"/>
      <c r="F86" s="57">
        <v>412298.8</v>
      </c>
      <c r="G86" s="57"/>
      <c r="H86" s="57"/>
      <c r="I86" s="57"/>
      <c r="J86" s="57"/>
      <c r="K86" s="57"/>
      <c r="L86" s="57">
        <v>412298.8</v>
      </c>
      <c r="M86" s="57"/>
      <c r="N86" s="57"/>
      <c r="O86" s="57"/>
      <c r="P86" s="57"/>
      <c r="Q86" s="57"/>
      <c r="R86" s="57"/>
      <c r="S86" s="57"/>
      <c r="T86" s="57"/>
      <c r="U86" s="57"/>
      <c r="V86" s="57"/>
      <c r="W86" s="57"/>
    </row>
    <row r="87" spans="1:23">
      <c r="A87" s="15" t="s">
        <v>261</v>
      </c>
      <c r="B87" s="31">
        <v>200</v>
      </c>
      <c r="C87" s="31" t="s">
        <v>343</v>
      </c>
      <c r="D87" s="57">
        <v>412298.8</v>
      </c>
      <c r="E87" s="57"/>
      <c r="F87" s="57">
        <v>412298.8</v>
      </c>
      <c r="G87" s="57"/>
      <c r="H87" s="57"/>
      <c r="I87" s="57"/>
      <c r="J87" s="57"/>
      <c r="K87" s="57"/>
      <c r="L87" s="57">
        <v>412298.8</v>
      </c>
      <c r="M87" s="57"/>
      <c r="N87" s="57"/>
      <c r="O87" s="57"/>
      <c r="P87" s="57"/>
      <c r="Q87" s="57"/>
      <c r="R87" s="57"/>
      <c r="S87" s="57"/>
      <c r="T87" s="57"/>
      <c r="U87" s="57"/>
      <c r="V87" s="57"/>
      <c r="W87" s="57"/>
    </row>
    <row r="88" spans="1:23">
      <c r="A88" s="15" t="s">
        <v>281</v>
      </c>
      <c r="B88" s="31">
        <v>200</v>
      </c>
      <c r="C88" s="31" t="s">
        <v>344</v>
      </c>
      <c r="D88" s="57">
        <v>412298.8</v>
      </c>
      <c r="E88" s="57"/>
      <c r="F88" s="57">
        <v>412298.8</v>
      </c>
      <c r="G88" s="57"/>
      <c r="H88" s="57"/>
      <c r="I88" s="57"/>
      <c r="J88" s="57"/>
      <c r="K88" s="57"/>
      <c r="L88" s="57">
        <v>412298.8</v>
      </c>
      <c r="M88" s="57"/>
      <c r="N88" s="57"/>
      <c r="O88" s="57"/>
      <c r="P88" s="57"/>
      <c r="Q88" s="57"/>
      <c r="R88" s="57"/>
      <c r="S88" s="57"/>
      <c r="T88" s="57"/>
      <c r="U88" s="57"/>
      <c r="V88" s="57"/>
      <c r="W88" s="57"/>
    </row>
    <row r="89" spans="1:23">
      <c r="A89" s="15" t="s">
        <v>28</v>
      </c>
      <c r="B89" s="31">
        <v>200</v>
      </c>
      <c r="C89" s="31" t="s">
        <v>345</v>
      </c>
      <c r="D89" s="57">
        <v>436217.98</v>
      </c>
      <c r="E89" s="57"/>
      <c r="F89" s="57">
        <v>436217.98</v>
      </c>
      <c r="G89" s="57"/>
      <c r="H89" s="57"/>
      <c r="I89" s="57"/>
      <c r="J89" s="57"/>
      <c r="K89" s="57"/>
      <c r="L89" s="57">
        <v>436217.98</v>
      </c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</row>
    <row r="90" spans="1:23">
      <c r="A90" s="15" t="s">
        <v>261</v>
      </c>
      <c r="B90" s="31">
        <v>200</v>
      </c>
      <c r="C90" s="31" t="s">
        <v>346</v>
      </c>
      <c r="D90" s="57">
        <v>436217.98</v>
      </c>
      <c r="E90" s="57"/>
      <c r="F90" s="57">
        <v>436217.98</v>
      </c>
      <c r="G90" s="57"/>
      <c r="H90" s="57"/>
      <c r="I90" s="57"/>
      <c r="J90" s="57"/>
      <c r="K90" s="57"/>
      <c r="L90" s="57">
        <v>436217.98</v>
      </c>
      <c r="M90" s="57"/>
      <c r="N90" s="57"/>
      <c r="O90" s="57"/>
      <c r="P90" s="57"/>
      <c r="Q90" s="57"/>
      <c r="R90" s="57"/>
      <c r="S90" s="57"/>
      <c r="T90" s="57"/>
      <c r="U90" s="57"/>
      <c r="V90" s="57"/>
      <c r="W90" s="57"/>
    </row>
    <row r="91" spans="1:23">
      <c r="A91" s="15" t="s">
        <v>281</v>
      </c>
      <c r="B91" s="31">
        <v>200</v>
      </c>
      <c r="C91" s="31" t="s">
        <v>347</v>
      </c>
      <c r="D91" s="57">
        <v>436217.98</v>
      </c>
      <c r="E91" s="57"/>
      <c r="F91" s="57">
        <v>436217.98</v>
      </c>
      <c r="G91" s="57"/>
      <c r="H91" s="57"/>
      <c r="I91" s="57"/>
      <c r="J91" s="57"/>
      <c r="K91" s="57"/>
      <c r="L91" s="57">
        <v>436217.98</v>
      </c>
      <c r="M91" s="57"/>
      <c r="N91" s="57"/>
      <c r="O91" s="57"/>
      <c r="P91" s="57"/>
      <c r="Q91" s="57"/>
      <c r="R91" s="57"/>
      <c r="S91" s="57"/>
      <c r="T91" s="57"/>
      <c r="U91" s="57"/>
      <c r="V91" s="57"/>
      <c r="W91" s="57"/>
    </row>
    <row r="92" spans="1:23">
      <c r="A92" s="15" t="s">
        <v>29</v>
      </c>
      <c r="B92" s="31">
        <v>200</v>
      </c>
      <c r="C92" s="31" t="s">
        <v>348</v>
      </c>
      <c r="D92" s="57">
        <v>8015980.2300000004</v>
      </c>
      <c r="E92" s="57"/>
      <c r="F92" s="57">
        <v>8015980.2300000004</v>
      </c>
      <c r="G92" s="57">
        <v>179100</v>
      </c>
      <c r="H92" s="57"/>
      <c r="I92" s="57"/>
      <c r="J92" s="57"/>
      <c r="K92" s="57">
        <v>7033290</v>
      </c>
      <c r="L92" s="57">
        <v>1161790.23</v>
      </c>
      <c r="M92" s="57"/>
      <c r="N92" s="57">
        <v>293567.53999999998</v>
      </c>
      <c r="O92" s="57"/>
      <c r="P92" s="57">
        <v>293567.53999999998</v>
      </c>
      <c r="Q92" s="57">
        <v>44700</v>
      </c>
      <c r="R92" s="57"/>
      <c r="S92" s="57"/>
      <c r="T92" s="57"/>
      <c r="U92" s="57">
        <v>156804.29999999999</v>
      </c>
      <c r="V92" s="57">
        <v>181463.24</v>
      </c>
      <c r="W92" s="57"/>
    </row>
    <row r="93" spans="1:23">
      <c r="A93" s="15" t="s">
        <v>261</v>
      </c>
      <c r="B93" s="31">
        <v>200</v>
      </c>
      <c r="C93" s="31" t="s">
        <v>349</v>
      </c>
      <c r="D93" s="57">
        <v>7777199.3700000001</v>
      </c>
      <c r="E93" s="57"/>
      <c r="F93" s="57">
        <v>7777199.3700000001</v>
      </c>
      <c r="G93" s="57">
        <v>179100</v>
      </c>
      <c r="H93" s="57"/>
      <c r="I93" s="57"/>
      <c r="J93" s="57"/>
      <c r="K93" s="57">
        <v>6889910</v>
      </c>
      <c r="L93" s="57">
        <v>1066389.3700000001</v>
      </c>
      <c r="M93" s="57"/>
      <c r="N93" s="57">
        <v>286685.53999999998</v>
      </c>
      <c r="O93" s="57"/>
      <c r="P93" s="57">
        <v>286685.53999999998</v>
      </c>
      <c r="Q93" s="57">
        <v>44700</v>
      </c>
      <c r="R93" s="57"/>
      <c r="S93" s="57"/>
      <c r="T93" s="57"/>
      <c r="U93" s="57">
        <v>156804.29999999999</v>
      </c>
      <c r="V93" s="57">
        <v>174581.24</v>
      </c>
      <c r="W93" s="57"/>
    </row>
    <row r="94" spans="1:23">
      <c r="A94" s="15" t="s">
        <v>1043</v>
      </c>
      <c r="B94" s="31">
        <v>200</v>
      </c>
      <c r="C94" s="31" t="s">
        <v>350</v>
      </c>
      <c r="D94" s="57">
        <v>541295.05000000005</v>
      </c>
      <c r="E94" s="57"/>
      <c r="F94" s="57">
        <v>541295.05000000005</v>
      </c>
      <c r="G94" s="57"/>
      <c r="H94" s="57"/>
      <c r="I94" s="57"/>
      <c r="J94" s="57"/>
      <c r="K94" s="57">
        <v>42010</v>
      </c>
      <c r="L94" s="57">
        <v>499285.05</v>
      </c>
      <c r="M94" s="57"/>
      <c r="N94" s="57">
        <v>24504.3</v>
      </c>
      <c r="O94" s="57"/>
      <c r="P94" s="57">
        <v>24504.3</v>
      </c>
      <c r="Q94" s="57"/>
      <c r="R94" s="57"/>
      <c r="S94" s="57"/>
      <c r="T94" s="57"/>
      <c r="U94" s="57">
        <v>17504.3</v>
      </c>
      <c r="V94" s="57">
        <v>7000</v>
      </c>
      <c r="W94" s="57"/>
    </row>
    <row r="95" spans="1:23">
      <c r="A95" s="15" t="s">
        <v>55</v>
      </c>
      <c r="B95" s="31">
        <v>200</v>
      </c>
      <c r="C95" s="31" t="s">
        <v>351</v>
      </c>
      <c r="D95" s="57">
        <v>419706</v>
      </c>
      <c r="E95" s="57"/>
      <c r="F95" s="57">
        <v>419706</v>
      </c>
      <c r="G95" s="57"/>
      <c r="H95" s="57"/>
      <c r="I95" s="57"/>
      <c r="J95" s="57"/>
      <c r="K95" s="57">
        <v>32266</v>
      </c>
      <c r="L95" s="57">
        <v>387440</v>
      </c>
      <c r="M95" s="57"/>
      <c r="N95" s="57">
        <v>18820.150000000001</v>
      </c>
      <c r="O95" s="57"/>
      <c r="P95" s="57">
        <v>18820.150000000001</v>
      </c>
      <c r="Q95" s="57"/>
      <c r="R95" s="57"/>
      <c r="S95" s="57"/>
      <c r="T95" s="57"/>
      <c r="U95" s="57">
        <v>13444.15</v>
      </c>
      <c r="V95" s="57">
        <v>5376</v>
      </c>
      <c r="W95" s="57"/>
    </row>
    <row r="96" spans="1:23">
      <c r="A96" s="15" t="s">
        <v>266</v>
      </c>
      <c r="B96" s="31">
        <v>200</v>
      </c>
      <c r="C96" s="31" t="s">
        <v>352</v>
      </c>
      <c r="D96" s="57">
        <v>121589.05</v>
      </c>
      <c r="E96" s="57"/>
      <c r="F96" s="57">
        <v>121589.05</v>
      </c>
      <c r="G96" s="57"/>
      <c r="H96" s="57"/>
      <c r="I96" s="57"/>
      <c r="J96" s="57"/>
      <c r="K96" s="57">
        <v>9744</v>
      </c>
      <c r="L96" s="57">
        <v>111845.05</v>
      </c>
      <c r="M96" s="57"/>
      <c r="N96" s="57">
        <v>5684.15</v>
      </c>
      <c r="O96" s="57"/>
      <c r="P96" s="57">
        <v>5684.15</v>
      </c>
      <c r="Q96" s="57"/>
      <c r="R96" s="57"/>
      <c r="S96" s="57"/>
      <c r="T96" s="57"/>
      <c r="U96" s="57">
        <v>4060.15</v>
      </c>
      <c r="V96" s="57">
        <v>1624</v>
      </c>
      <c r="W96" s="57"/>
    </row>
    <row r="97" spans="1:23">
      <c r="A97" s="15" t="s">
        <v>1044</v>
      </c>
      <c r="B97" s="31">
        <v>200</v>
      </c>
      <c r="C97" s="31" t="s">
        <v>353</v>
      </c>
      <c r="D97" s="57">
        <v>4515904.32</v>
      </c>
      <c r="E97" s="57"/>
      <c r="F97" s="57">
        <v>4515904.32</v>
      </c>
      <c r="G97" s="57"/>
      <c r="H97" s="57"/>
      <c r="I97" s="57"/>
      <c r="J97" s="57"/>
      <c r="K97" s="57">
        <v>3958800</v>
      </c>
      <c r="L97" s="57">
        <v>557104.31999999995</v>
      </c>
      <c r="M97" s="57"/>
      <c r="N97" s="57">
        <v>262181.24</v>
      </c>
      <c r="O97" s="57"/>
      <c r="P97" s="57">
        <v>262181.24</v>
      </c>
      <c r="Q97" s="57"/>
      <c r="R97" s="57"/>
      <c r="S97" s="57"/>
      <c r="T97" s="57"/>
      <c r="U97" s="57">
        <v>94600</v>
      </c>
      <c r="V97" s="57">
        <v>167581.24</v>
      </c>
      <c r="W97" s="57"/>
    </row>
    <row r="98" spans="1:23">
      <c r="A98" s="15" t="s">
        <v>269</v>
      </c>
      <c r="B98" s="31">
        <v>200</v>
      </c>
      <c r="C98" s="31" t="s">
        <v>354</v>
      </c>
      <c r="D98" s="57">
        <v>12000</v>
      </c>
      <c r="E98" s="57"/>
      <c r="F98" s="57">
        <v>12000</v>
      </c>
      <c r="G98" s="57"/>
      <c r="H98" s="57"/>
      <c r="I98" s="57"/>
      <c r="J98" s="57"/>
      <c r="K98" s="57"/>
      <c r="L98" s="57">
        <v>12000</v>
      </c>
      <c r="M98" s="57"/>
      <c r="N98" s="57">
        <v>1019.63</v>
      </c>
      <c r="O98" s="57"/>
      <c r="P98" s="57">
        <v>1019.63</v>
      </c>
      <c r="Q98" s="57"/>
      <c r="R98" s="57"/>
      <c r="S98" s="57"/>
      <c r="T98" s="57"/>
      <c r="U98" s="57"/>
      <c r="V98" s="57">
        <v>1019.63</v>
      </c>
      <c r="W98" s="57"/>
    </row>
    <row r="99" spans="1:23">
      <c r="A99" s="15" t="s">
        <v>1046</v>
      </c>
      <c r="B99" s="31">
        <v>200</v>
      </c>
      <c r="C99" s="31" t="s">
        <v>355</v>
      </c>
      <c r="D99" s="57">
        <v>4503904.32</v>
      </c>
      <c r="E99" s="57"/>
      <c r="F99" s="57">
        <v>4503904.32</v>
      </c>
      <c r="G99" s="57"/>
      <c r="H99" s="57"/>
      <c r="I99" s="57"/>
      <c r="J99" s="57"/>
      <c r="K99" s="57">
        <v>3958800</v>
      </c>
      <c r="L99" s="57">
        <v>545104.31999999995</v>
      </c>
      <c r="M99" s="57"/>
      <c r="N99" s="57">
        <v>261161.61</v>
      </c>
      <c r="O99" s="57"/>
      <c r="P99" s="57">
        <v>261161.61</v>
      </c>
      <c r="Q99" s="57"/>
      <c r="R99" s="57"/>
      <c r="S99" s="57"/>
      <c r="T99" s="57"/>
      <c r="U99" s="57">
        <v>94600</v>
      </c>
      <c r="V99" s="57">
        <v>166561.60999999999</v>
      </c>
      <c r="W99" s="57"/>
    </row>
    <row r="100" spans="1:23">
      <c r="A100" s="15" t="s">
        <v>1047</v>
      </c>
      <c r="B100" s="31">
        <v>200</v>
      </c>
      <c r="C100" s="31" t="s">
        <v>356</v>
      </c>
      <c r="D100" s="57">
        <v>0</v>
      </c>
      <c r="E100" s="57"/>
      <c r="F100" s="57">
        <v>0</v>
      </c>
      <c r="G100" s="57">
        <v>179100</v>
      </c>
      <c r="H100" s="57"/>
      <c r="I100" s="57"/>
      <c r="J100" s="57"/>
      <c r="K100" s="57">
        <v>179100</v>
      </c>
      <c r="L100" s="57"/>
      <c r="M100" s="57"/>
      <c r="N100" s="57">
        <v>0</v>
      </c>
      <c r="O100" s="57"/>
      <c r="P100" s="57">
        <v>0</v>
      </c>
      <c r="Q100" s="57">
        <v>44700</v>
      </c>
      <c r="R100" s="57"/>
      <c r="S100" s="57"/>
      <c r="T100" s="57"/>
      <c r="U100" s="57">
        <v>44700</v>
      </c>
      <c r="V100" s="57"/>
      <c r="W100" s="57"/>
    </row>
    <row r="101" spans="1:23">
      <c r="A101" s="15" t="s">
        <v>279</v>
      </c>
      <c r="B101" s="31">
        <v>200</v>
      </c>
      <c r="C101" s="31" t="s">
        <v>357</v>
      </c>
      <c r="D101" s="57">
        <v>0</v>
      </c>
      <c r="E101" s="57"/>
      <c r="F101" s="57">
        <v>0</v>
      </c>
      <c r="G101" s="57">
        <v>179100</v>
      </c>
      <c r="H101" s="57"/>
      <c r="I101" s="57"/>
      <c r="J101" s="57"/>
      <c r="K101" s="57">
        <v>179100</v>
      </c>
      <c r="L101" s="57"/>
      <c r="M101" s="57"/>
      <c r="N101" s="57">
        <v>0</v>
      </c>
      <c r="O101" s="57"/>
      <c r="P101" s="57">
        <v>0</v>
      </c>
      <c r="Q101" s="57">
        <v>44700</v>
      </c>
      <c r="R101" s="57"/>
      <c r="S101" s="57"/>
      <c r="T101" s="57"/>
      <c r="U101" s="57">
        <v>44700</v>
      </c>
      <c r="V101" s="57"/>
      <c r="W101" s="57"/>
    </row>
    <row r="102" spans="1:23">
      <c r="A102" s="15" t="s">
        <v>281</v>
      </c>
      <c r="B102" s="31">
        <v>200</v>
      </c>
      <c r="C102" s="31" t="s">
        <v>358</v>
      </c>
      <c r="D102" s="57">
        <v>2720000</v>
      </c>
      <c r="E102" s="57"/>
      <c r="F102" s="57">
        <v>2720000</v>
      </c>
      <c r="G102" s="57"/>
      <c r="H102" s="57"/>
      <c r="I102" s="57"/>
      <c r="J102" s="57"/>
      <c r="K102" s="57">
        <v>2710000</v>
      </c>
      <c r="L102" s="57">
        <v>10000</v>
      </c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</row>
    <row r="103" spans="1:23">
      <c r="A103" s="15" t="s">
        <v>283</v>
      </c>
      <c r="B103" s="31">
        <v>200</v>
      </c>
      <c r="C103" s="31" t="s">
        <v>359</v>
      </c>
      <c r="D103" s="57">
        <v>238780.86</v>
      </c>
      <c r="E103" s="57"/>
      <c r="F103" s="57">
        <v>238780.86</v>
      </c>
      <c r="G103" s="57"/>
      <c r="H103" s="57"/>
      <c r="I103" s="57"/>
      <c r="J103" s="57"/>
      <c r="K103" s="57">
        <v>143380</v>
      </c>
      <c r="L103" s="57">
        <v>95400.86</v>
      </c>
      <c r="M103" s="57"/>
      <c r="N103" s="57">
        <v>6882</v>
      </c>
      <c r="O103" s="57"/>
      <c r="P103" s="57">
        <v>6882</v>
      </c>
      <c r="Q103" s="57"/>
      <c r="R103" s="57"/>
      <c r="S103" s="57"/>
      <c r="T103" s="57"/>
      <c r="U103" s="57"/>
      <c r="V103" s="57">
        <v>6882</v>
      </c>
      <c r="W103" s="57"/>
    </row>
    <row r="104" spans="1:23">
      <c r="A104" s="15" t="s">
        <v>59</v>
      </c>
      <c r="B104" s="31">
        <v>200</v>
      </c>
      <c r="C104" s="31" t="s">
        <v>360</v>
      </c>
      <c r="D104" s="57">
        <v>135290</v>
      </c>
      <c r="E104" s="57"/>
      <c r="F104" s="57">
        <v>135290</v>
      </c>
      <c r="G104" s="57"/>
      <c r="H104" s="57"/>
      <c r="I104" s="57"/>
      <c r="J104" s="57"/>
      <c r="K104" s="57">
        <v>134290</v>
      </c>
      <c r="L104" s="57">
        <v>1000</v>
      </c>
      <c r="M104" s="57"/>
      <c r="N104" s="57"/>
      <c r="O104" s="57"/>
      <c r="P104" s="57"/>
      <c r="Q104" s="57"/>
      <c r="R104" s="57"/>
      <c r="S104" s="57"/>
      <c r="T104" s="57"/>
      <c r="U104" s="57"/>
      <c r="V104" s="57"/>
      <c r="W104" s="57"/>
    </row>
    <row r="105" spans="1:23">
      <c r="A105" s="15" t="s">
        <v>286</v>
      </c>
      <c r="B105" s="31">
        <v>200</v>
      </c>
      <c r="C105" s="31" t="s">
        <v>361</v>
      </c>
      <c r="D105" s="57">
        <v>103490.86</v>
      </c>
      <c r="E105" s="57"/>
      <c r="F105" s="57">
        <v>103490.86</v>
      </c>
      <c r="G105" s="57"/>
      <c r="H105" s="57"/>
      <c r="I105" s="57"/>
      <c r="J105" s="57"/>
      <c r="K105" s="57">
        <v>9090</v>
      </c>
      <c r="L105" s="57">
        <v>94400.86</v>
      </c>
      <c r="M105" s="57"/>
      <c r="N105" s="57">
        <v>6882</v>
      </c>
      <c r="O105" s="57"/>
      <c r="P105" s="57">
        <v>6882</v>
      </c>
      <c r="Q105" s="57"/>
      <c r="R105" s="57"/>
      <c r="S105" s="57"/>
      <c r="T105" s="57"/>
      <c r="U105" s="57"/>
      <c r="V105" s="57">
        <v>6882</v>
      </c>
      <c r="W105" s="57"/>
    </row>
    <row r="106" spans="1:23">
      <c r="A106" s="15" t="s">
        <v>180</v>
      </c>
      <c r="B106" s="31">
        <v>200</v>
      </c>
      <c r="C106" s="31" t="s">
        <v>362</v>
      </c>
      <c r="D106" s="57">
        <v>4273900</v>
      </c>
      <c r="E106" s="57"/>
      <c r="F106" s="57">
        <v>4273900</v>
      </c>
      <c r="G106" s="57">
        <v>4273900</v>
      </c>
      <c r="H106" s="57"/>
      <c r="I106" s="57"/>
      <c r="J106" s="57"/>
      <c r="K106" s="57">
        <v>4273900</v>
      </c>
      <c r="L106" s="57">
        <v>4273900</v>
      </c>
      <c r="M106" s="57"/>
      <c r="N106" s="57">
        <v>1784991.86</v>
      </c>
      <c r="O106" s="57"/>
      <c r="P106" s="57">
        <v>1784991.86</v>
      </c>
      <c r="Q106" s="57">
        <v>1921307.04</v>
      </c>
      <c r="R106" s="57"/>
      <c r="S106" s="57"/>
      <c r="T106" s="57"/>
      <c r="U106" s="57">
        <v>1921307.04</v>
      </c>
      <c r="V106" s="57">
        <v>1784991.86</v>
      </c>
      <c r="W106" s="57"/>
    </row>
    <row r="107" spans="1:23">
      <c r="A107" s="15" t="s">
        <v>261</v>
      </c>
      <c r="B107" s="31">
        <v>200</v>
      </c>
      <c r="C107" s="31" t="s">
        <v>363</v>
      </c>
      <c r="D107" s="57">
        <v>4116855.24</v>
      </c>
      <c r="E107" s="57"/>
      <c r="F107" s="57">
        <v>4116855.24</v>
      </c>
      <c r="G107" s="57">
        <v>4273900</v>
      </c>
      <c r="H107" s="57"/>
      <c r="I107" s="57"/>
      <c r="J107" s="57"/>
      <c r="K107" s="57">
        <v>4273900</v>
      </c>
      <c r="L107" s="57">
        <v>4116855.24</v>
      </c>
      <c r="M107" s="57"/>
      <c r="N107" s="57">
        <v>1724214.86</v>
      </c>
      <c r="O107" s="57"/>
      <c r="P107" s="57">
        <v>1724214.86</v>
      </c>
      <c r="Q107" s="57">
        <v>1921307.04</v>
      </c>
      <c r="R107" s="57"/>
      <c r="S107" s="57"/>
      <c r="T107" s="57"/>
      <c r="U107" s="57">
        <v>1921307.04</v>
      </c>
      <c r="V107" s="57">
        <v>1724214.86</v>
      </c>
      <c r="W107" s="57"/>
    </row>
    <row r="108" spans="1:23">
      <c r="A108" s="15" t="s">
        <v>1043</v>
      </c>
      <c r="B108" s="31">
        <v>200</v>
      </c>
      <c r="C108" s="31" t="s">
        <v>364</v>
      </c>
      <c r="D108" s="57">
        <v>3901973.5</v>
      </c>
      <c r="E108" s="57"/>
      <c r="F108" s="57">
        <v>3901973.5</v>
      </c>
      <c r="G108" s="57"/>
      <c r="H108" s="57"/>
      <c r="I108" s="57"/>
      <c r="J108" s="57"/>
      <c r="K108" s="57"/>
      <c r="L108" s="57">
        <v>3901973.5</v>
      </c>
      <c r="M108" s="57"/>
      <c r="N108" s="57">
        <v>1678154.38</v>
      </c>
      <c r="O108" s="57"/>
      <c r="P108" s="57">
        <v>1678154.38</v>
      </c>
      <c r="Q108" s="57"/>
      <c r="R108" s="57"/>
      <c r="S108" s="57"/>
      <c r="T108" s="57"/>
      <c r="U108" s="57"/>
      <c r="V108" s="57">
        <v>1678154.38</v>
      </c>
      <c r="W108" s="57"/>
    </row>
    <row r="109" spans="1:23">
      <c r="A109" s="15" t="s">
        <v>55</v>
      </c>
      <c r="B109" s="31">
        <v>200</v>
      </c>
      <c r="C109" s="31" t="s">
        <v>365</v>
      </c>
      <c r="D109" s="57">
        <v>2876327.39</v>
      </c>
      <c r="E109" s="57"/>
      <c r="F109" s="57">
        <v>2876327.39</v>
      </c>
      <c r="G109" s="57"/>
      <c r="H109" s="57"/>
      <c r="I109" s="57"/>
      <c r="J109" s="57"/>
      <c r="K109" s="57"/>
      <c r="L109" s="57">
        <v>2876327.39</v>
      </c>
      <c r="M109" s="57"/>
      <c r="N109" s="57">
        <v>1289034.56</v>
      </c>
      <c r="O109" s="57"/>
      <c r="P109" s="57">
        <v>1289034.56</v>
      </c>
      <c r="Q109" s="57"/>
      <c r="R109" s="57"/>
      <c r="S109" s="57"/>
      <c r="T109" s="57"/>
      <c r="U109" s="57"/>
      <c r="V109" s="57">
        <v>1289034.56</v>
      </c>
      <c r="W109" s="57"/>
    </row>
    <row r="110" spans="1:23">
      <c r="A110" s="15" t="s">
        <v>56</v>
      </c>
      <c r="B110" s="31">
        <v>200</v>
      </c>
      <c r="C110" s="31" t="s">
        <v>366</v>
      </c>
      <c r="D110" s="57">
        <v>141543.24</v>
      </c>
      <c r="E110" s="57"/>
      <c r="F110" s="57">
        <v>141543.24</v>
      </c>
      <c r="G110" s="57"/>
      <c r="H110" s="57"/>
      <c r="I110" s="57"/>
      <c r="J110" s="57"/>
      <c r="K110" s="57"/>
      <c r="L110" s="57">
        <v>141543.24</v>
      </c>
      <c r="M110" s="57"/>
      <c r="N110" s="57"/>
      <c r="O110" s="57"/>
      <c r="P110" s="57"/>
      <c r="Q110" s="57"/>
      <c r="R110" s="57"/>
      <c r="S110" s="57"/>
      <c r="T110" s="57"/>
      <c r="U110" s="57"/>
      <c r="V110" s="57"/>
      <c r="W110" s="57"/>
    </row>
    <row r="111" spans="1:23">
      <c r="A111" s="15" t="s">
        <v>266</v>
      </c>
      <c r="B111" s="31">
        <v>200</v>
      </c>
      <c r="C111" s="31" t="s">
        <v>367</v>
      </c>
      <c r="D111" s="57">
        <v>884102.87</v>
      </c>
      <c r="E111" s="57"/>
      <c r="F111" s="57">
        <v>884102.87</v>
      </c>
      <c r="G111" s="57"/>
      <c r="H111" s="57"/>
      <c r="I111" s="57"/>
      <c r="J111" s="57"/>
      <c r="K111" s="57"/>
      <c r="L111" s="57">
        <v>884102.87</v>
      </c>
      <c r="M111" s="57"/>
      <c r="N111" s="57">
        <v>389119.82</v>
      </c>
      <c r="O111" s="57"/>
      <c r="P111" s="57">
        <v>389119.82</v>
      </c>
      <c r="Q111" s="57"/>
      <c r="R111" s="57"/>
      <c r="S111" s="57"/>
      <c r="T111" s="57"/>
      <c r="U111" s="57"/>
      <c r="V111" s="57">
        <v>389119.82</v>
      </c>
      <c r="W111" s="57"/>
    </row>
    <row r="112" spans="1:23">
      <c r="A112" s="15" t="s">
        <v>1044</v>
      </c>
      <c r="B112" s="31">
        <v>200</v>
      </c>
      <c r="C112" s="31" t="s">
        <v>368</v>
      </c>
      <c r="D112" s="57">
        <v>214881.74</v>
      </c>
      <c r="E112" s="57"/>
      <c r="F112" s="57">
        <v>214881.74</v>
      </c>
      <c r="G112" s="57"/>
      <c r="H112" s="57"/>
      <c r="I112" s="57"/>
      <c r="J112" s="57"/>
      <c r="K112" s="57"/>
      <c r="L112" s="57">
        <v>214881.74</v>
      </c>
      <c r="M112" s="57"/>
      <c r="N112" s="57">
        <v>46060.480000000003</v>
      </c>
      <c r="O112" s="57"/>
      <c r="P112" s="57">
        <v>46060.480000000003</v>
      </c>
      <c r="Q112" s="57"/>
      <c r="R112" s="57"/>
      <c r="S112" s="57"/>
      <c r="T112" s="57"/>
      <c r="U112" s="57"/>
      <c r="V112" s="57">
        <v>46060.480000000003</v>
      </c>
      <c r="W112" s="57"/>
    </row>
    <row r="113" spans="1:23">
      <c r="A113" s="15" t="s">
        <v>269</v>
      </c>
      <c r="B113" s="31">
        <v>200</v>
      </c>
      <c r="C113" s="31" t="s">
        <v>369</v>
      </c>
      <c r="D113" s="57">
        <v>71953.52</v>
      </c>
      <c r="E113" s="57"/>
      <c r="F113" s="57">
        <v>71953.52</v>
      </c>
      <c r="G113" s="57"/>
      <c r="H113" s="57"/>
      <c r="I113" s="57"/>
      <c r="J113" s="57"/>
      <c r="K113" s="57"/>
      <c r="L113" s="57">
        <v>71953.52</v>
      </c>
      <c r="M113" s="57"/>
      <c r="N113" s="57">
        <v>23921.77</v>
      </c>
      <c r="O113" s="57"/>
      <c r="P113" s="57">
        <v>23921.77</v>
      </c>
      <c r="Q113" s="57"/>
      <c r="R113" s="57"/>
      <c r="S113" s="57"/>
      <c r="T113" s="57"/>
      <c r="U113" s="57"/>
      <c r="V113" s="57">
        <v>23921.77</v>
      </c>
      <c r="W113" s="57"/>
    </row>
    <row r="114" spans="1:23">
      <c r="A114" s="15" t="s">
        <v>271</v>
      </c>
      <c r="B114" s="31">
        <v>200</v>
      </c>
      <c r="C114" s="31" t="s">
        <v>370</v>
      </c>
      <c r="D114" s="57">
        <v>7000</v>
      </c>
      <c r="E114" s="57"/>
      <c r="F114" s="57">
        <v>7000</v>
      </c>
      <c r="G114" s="57"/>
      <c r="H114" s="57"/>
      <c r="I114" s="57"/>
      <c r="J114" s="57"/>
      <c r="K114" s="57"/>
      <c r="L114" s="57">
        <v>7000</v>
      </c>
      <c r="M114" s="57"/>
      <c r="N114" s="57"/>
      <c r="O114" s="57"/>
      <c r="P114" s="57"/>
      <c r="Q114" s="57"/>
      <c r="R114" s="57"/>
      <c r="S114" s="57"/>
      <c r="T114" s="57"/>
      <c r="U114" s="57"/>
      <c r="V114" s="57"/>
      <c r="W114" s="57"/>
    </row>
    <row r="115" spans="1:23">
      <c r="A115" s="15" t="s">
        <v>58</v>
      </c>
      <c r="B115" s="31">
        <v>200</v>
      </c>
      <c r="C115" s="31" t="s">
        <v>371</v>
      </c>
      <c r="D115" s="57">
        <v>97425.48</v>
      </c>
      <c r="E115" s="57"/>
      <c r="F115" s="57">
        <v>97425.48</v>
      </c>
      <c r="G115" s="57"/>
      <c r="H115" s="57"/>
      <c r="I115" s="57"/>
      <c r="J115" s="57"/>
      <c r="K115" s="57"/>
      <c r="L115" s="57">
        <v>97425.48</v>
      </c>
      <c r="M115" s="57"/>
      <c r="N115" s="57">
        <v>20638.71</v>
      </c>
      <c r="O115" s="57"/>
      <c r="P115" s="57">
        <v>20638.71</v>
      </c>
      <c r="Q115" s="57"/>
      <c r="R115" s="57"/>
      <c r="S115" s="57"/>
      <c r="T115" s="57"/>
      <c r="U115" s="57"/>
      <c r="V115" s="57">
        <v>20638.71</v>
      </c>
      <c r="W115" s="57"/>
    </row>
    <row r="116" spans="1:23">
      <c r="A116" s="15" t="s">
        <v>1045</v>
      </c>
      <c r="B116" s="31">
        <v>200</v>
      </c>
      <c r="C116" s="31" t="s">
        <v>372</v>
      </c>
      <c r="D116" s="57">
        <v>29002.74</v>
      </c>
      <c r="E116" s="57"/>
      <c r="F116" s="57">
        <v>29002.74</v>
      </c>
      <c r="G116" s="57"/>
      <c r="H116" s="57"/>
      <c r="I116" s="57"/>
      <c r="J116" s="57"/>
      <c r="K116" s="57"/>
      <c r="L116" s="57">
        <v>29002.74</v>
      </c>
      <c r="M116" s="57"/>
      <c r="N116" s="57"/>
      <c r="O116" s="57"/>
      <c r="P116" s="57"/>
      <c r="Q116" s="57"/>
      <c r="R116" s="57"/>
      <c r="S116" s="57"/>
      <c r="T116" s="57"/>
      <c r="U116" s="57"/>
      <c r="V116" s="57"/>
      <c r="W116" s="57"/>
    </row>
    <row r="117" spans="1:23">
      <c r="A117" s="15" t="s">
        <v>1046</v>
      </c>
      <c r="B117" s="31">
        <v>200</v>
      </c>
      <c r="C117" s="31" t="s">
        <v>373</v>
      </c>
      <c r="D117" s="57">
        <v>9500</v>
      </c>
      <c r="E117" s="57"/>
      <c r="F117" s="57">
        <v>9500</v>
      </c>
      <c r="G117" s="57"/>
      <c r="H117" s="57"/>
      <c r="I117" s="57"/>
      <c r="J117" s="57"/>
      <c r="K117" s="57"/>
      <c r="L117" s="57">
        <v>9500</v>
      </c>
      <c r="M117" s="57"/>
      <c r="N117" s="57">
        <v>1500</v>
      </c>
      <c r="O117" s="57"/>
      <c r="P117" s="57">
        <v>1500</v>
      </c>
      <c r="Q117" s="57"/>
      <c r="R117" s="57"/>
      <c r="S117" s="57"/>
      <c r="T117" s="57"/>
      <c r="U117" s="57"/>
      <c r="V117" s="57">
        <v>1500</v>
      </c>
      <c r="W117" s="57"/>
    </row>
    <row r="118" spans="1:23">
      <c r="A118" s="15" t="s">
        <v>1047</v>
      </c>
      <c r="B118" s="31">
        <v>200</v>
      </c>
      <c r="C118" s="31" t="s">
        <v>374</v>
      </c>
      <c r="D118" s="57">
        <v>0</v>
      </c>
      <c r="E118" s="57"/>
      <c r="F118" s="57">
        <v>0</v>
      </c>
      <c r="G118" s="57">
        <v>4273900</v>
      </c>
      <c r="H118" s="57"/>
      <c r="I118" s="57"/>
      <c r="J118" s="57"/>
      <c r="K118" s="57">
        <v>4273900</v>
      </c>
      <c r="L118" s="57"/>
      <c r="M118" s="57"/>
      <c r="N118" s="57">
        <v>0</v>
      </c>
      <c r="O118" s="57"/>
      <c r="P118" s="57">
        <v>0</v>
      </c>
      <c r="Q118" s="57">
        <v>1921307.04</v>
      </c>
      <c r="R118" s="57"/>
      <c r="S118" s="57"/>
      <c r="T118" s="57"/>
      <c r="U118" s="57">
        <v>1921307.04</v>
      </c>
      <c r="V118" s="57"/>
      <c r="W118" s="57"/>
    </row>
    <row r="119" spans="1:23">
      <c r="A119" s="15" t="s">
        <v>279</v>
      </c>
      <c r="B119" s="31">
        <v>200</v>
      </c>
      <c r="C119" s="31" t="s">
        <v>375</v>
      </c>
      <c r="D119" s="57">
        <v>0</v>
      </c>
      <c r="E119" s="57"/>
      <c r="F119" s="57">
        <v>0</v>
      </c>
      <c r="G119" s="57">
        <v>4273900</v>
      </c>
      <c r="H119" s="57"/>
      <c r="I119" s="57"/>
      <c r="J119" s="57"/>
      <c r="K119" s="57">
        <v>4273900</v>
      </c>
      <c r="L119" s="57"/>
      <c r="M119" s="57"/>
      <c r="N119" s="57">
        <v>0</v>
      </c>
      <c r="O119" s="57"/>
      <c r="P119" s="57">
        <v>0</v>
      </c>
      <c r="Q119" s="57">
        <v>1921307.04</v>
      </c>
      <c r="R119" s="57"/>
      <c r="S119" s="57"/>
      <c r="T119" s="57"/>
      <c r="U119" s="57">
        <v>1921307.04</v>
      </c>
      <c r="V119" s="57"/>
      <c r="W119" s="57"/>
    </row>
    <row r="120" spans="1:23">
      <c r="A120" s="15" t="s">
        <v>283</v>
      </c>
      <c r="B120" s="31">
        <v>200</v>
      </c>
      <c r="C120" s="31" t="s">
        <v>376</v>
      </c>
      <c r="D120" s="57">
        <v>157044.76</v>
      </c>
      <c r="E120" s="57"/>
      <c r="F120" s="57">
        <v>157044.76</v>
      </c>
      <c r="G120" s="57"/>
      <c r="H120" s="57"/>
      <c r="I120" s="57"/>
      <c r="J120" s="57"/>
      <c r="K120" s="57"/>
      <c r="L120" s="57">
        <v>157044.76</v>
      </c>
      <c r="M120" s="57"/>
      <c r="N120" s="57">
        <v>60777</v>
      </c>
      <c r="O120" s="57"/>
      <c r="P120" s="57">
        <v>60777</v>
      </c>
      <c r="Q120" s="57"/>
      <c r="R120" s="57"/>
      <c r="S120" s="57"/>
      <c r="T120" s="57"/>
      <c r="U120" s="57"/>
      <c r="V120" s="57">
        <v>60777</v>
      </c>
      <c r="W120" s="57"/>
    </row>
    <row r="121" spans="1:23">
      <c r="A121" s="15" t="s">
        <v>59</v>
      </c>
      <c r="B121" s="31">
        <v>200</v>
      </c>
      <c r="C121" s="31" t="s">
        <v>377</v>
      </c>
      <c r="D121" s="57">
        <v>75584.39</v>
      </c>
      <c r="E121" s="57"/>
      <c r="F121" s="57">
        <v>75584.39</v>
      </c>
      <c r="G121" s="57"/>
      <c r="H121" s="57"/>
      <c r="I121" s="57"/>
      <c r="J121" s="57"/>
      <c r="K121" s="57"/>
      <c r="L121" s="57">
        <v>75584.39</v>
      </c>
      <c r="M121" s="57"/>
      <c r="N121" s="57">
        <v>47678</v>
      </c>
      <c r="O121" s="57"/>
      <c r="P121" s="57">
        <v>47678</v>
      </c>
      <c r="Q121" s="57"/>
      <c r="R121" s="57"/>
      <c r="S121" s="57"/>
      <c r="T121" s="57"/>
      <c r="U121" s="57"/>
      <c r="V121" s="57">
        <v>47678</v>
      </c>
      <c r="W121" s="57"/>
    </row>
    <row r="122" spans="1:23">
      <c r="A122" s="15" t="s">
        <v>286</v>
      </c>
      <c r="B122" s="31">
        <v>200</v>
      </c>
      <c r="C122" s="31" t="s">
        <v>378</v>
      </c>
      <c r="D122" s="57">
        <v>81460.37</v>
      </c>
      <c r="E122" s="57"/>
      <c r="F122" s="57">
        <v>81460.37</v>
      </c>
      <c r="G122" s="57"/>
      <c r="H122" s="57"/>
      <c r="I122" s="57"/>
      <c r="J122" s="57"/>
      <c r="K122" s="57"/>
      <c r="L122" s="57">
        <v>81460.37</v>
      </c>
      <c r="M122" s="57"/>
      <c r="N122" s="57">
        <v>13099</v>
      </c>
      <c r="O122" s="57"/>
      <c r="P122" s="57">
        <v>13099</v>
      </c>
      <c r="Q122" s="57"/>
      <c r="R122" s="57"/>
      <c r="S122" s="57"/>
      <c r="T122" s="57"/>
      <c r="U122" s="57"/>
      <c r="V122" s="57">
        <v>13099</v>
      </c>
      <c r="W122" s="57"/>
    </row>
    <row r="123" spans="1:23">
      <c r="A123" s="15" t="s">
        <v>192</v>
      </c>
      <c r="B123" s="31">
        <v>200</v>
      </c>
      <c r="C123" s="31" t="s">
        <v>379</v>
      </c>
      <c r="D123" s="57">
        <v>4273900</v>
      </c>
      <c r="E123" s="57"/>
      <c r="F123" s="57">
        <v>4273900</v>
      </c>
      <c r="G123" s="57">
        <v>4273900</v>
      </c>
      <c r="H123" s="57"/>
      <c r="I123" s="57"/>
      <c r="J123" s="57"/>
      <c r="K123" s="57">
        <v>4273900</v>
      </c>
      <c r="L123" s="57">
        <v>4273900</v>
      </c>
      <c r="M123" s="57"/>
      <c r="N123" s="57">
        <v>1784991.86</v>
      </c>
      <c r="O123" s="57"/>
      <c r="P123" s="57">
        <v>1784991.86</v>
      </c>
      <c r="Q123" s="57">
        <v>1921307.04</v>
      </c>
      <c r="R123" s="57"/>
      <c r="S123" s="57"/>
      <c r="T123" s="57"/>
      <c r="U123" s="57">
        <v>1921307.04</v>
      </c>
      <c r="V123" s="57">
        <v>1784991.86</v>
      </c>
      <c r="W123" s="57"/>
    </row>
    <row r="124" spans="1:23">
      <c r="A124" s="15" t="s">
        <v>261</v>
      </c>
      <c r="B124" s="31">
        <v>200</v>
      </c>
      <c r="C124" s="31" t="s">
        <v>380</v>
      </c>
      <c r="D124" s="57">
        <v>4116855.24</v>
      </c>
      <c r="E124" s="57"/>
      <c r="F124" s="57">
        <v>4116855.24</v>
      </c>
      <c r="G124" s="57">
        <v>4273900</v>
      </c>
      <c r="H124" s="57"/>
      <c r="I124" s="57"/>
      <c r="J124" s="57"/>
      <c r="K124" s="57">
        <v>4273900</v>
      </c>
      <c r="L124" s="57">
        <v>4116855.24</v>
      </c>
      <c r="M124" s="57"/>
      <c r="N124" s="57">
        <v>1724214.86</v>
      </c>
      <c r="O124" s="57"/>
      <c r="P124" s="57">
        <v>1724214.86</v>
      </c>
      <c r="Q124" s="57">
        <v>1921307.04</v>
      </c>
      <c r="R124" s="57"/>
      <c r="S124" s="57"/>
      <c r="T124" s="57"/>
      <c r="U124" s="57">
        <v>1921307.04</v>
      </c>
      <c r="V124" s="57">
        <v>1724214.86</v>
      </c>
      <c r="W124" s="57"/>
    </row>
    <row r="125" spans="1:23">
      <c r="A125" s="15" t="s">
        <v>1043</v>
      </c>
      <c r="B125" s="31">
        <v>200</v>
      </c>
      <c r="C125" s="31" t="s">
        <v>381</v>
      </c>
      <c r="D125" s="57">
        <v>3901973.5</v>
      </c>
      <c r="E125" s="57"/>
      <c r="F125" s="57">
        <v>3901973.5</v>
      </c>
      <c r="G125" s="57"/>
      <c r="H125" s="57"/>
      <c r="I125" s="57"/>
      <c r="J125" s="57"/>
      <c r="K125" s="57"/>
      <c r="L125" s="57">
        <v>3901973.5</v>
      </c>
      <c r="M125" s="57"/>
      <c r="N125" s="57">
        <v>1678154.38</v>
      </c>
      <c r="O125" s="57"/>
      <c r="P125" s="57">
        <v>1678154.38</v>
      </c>
      <c r="Q125" s="57"/>
      <c r="R125" s="57"/>
      <c r="S125" s="57"/>
      <c r="T125" s="57"/>
      <c r="U125" s="57"/>
      <c r="V125" s="57">
        <v>1678154.38</v>
      </c>
      <c r="W125" s="57"/>
    </row>
    <row r="126" spans="1:23">
      <c r="A126" s="15" t="s">
        <v>55</v>
      </c>
      <c r="B126" s="31">
        <v>200</v>
      </c>
      <c r="C126" s="31" t="s">
        <v>382</v>
      </c>
      <c r="D126" s="57">
        <v>2876327.39</v>
      </c>
      <c r="E126" s="57"/>
      <c r="F126" s="57">
        <v>2876327.39</v>
      </c>
      <c r="G126" s="57"/>
      <c r="H126" s="57"/>
      <c r="I126" s="57"/>
      <c r="J126" s="57"/>
      <c r="K126" s="57"/>
      <c r="L126" s="57">
        <v>2876327.39</v>
      </c>
      <c r="M126" s="57"/>
      <c r="N126" s="57">
        <v>1289034.56</v>
      </c>
      <c r="O126" s="57"/>
      <c r="P126" s="57">
        <v>1289034.56</v>
      </c>
      <c r="Q126" s="57"/>
      <c r="R126" s="57"/>
      <c r="S126" s="57"/>
      <c r="T126" s="57"/>
      <c r="U126" s="57"/>
      <c r="V126" s="57">
        <v>1289034.56</v>
      </c>
      <c r="W126" s="57"/>
    </row>
    <row r="127" spans="1:23">
      <c r="A127" s="15" t="s">
        <v>56</v>
      </c>
      <c r="B127" s="31">
        <v>200</v>
      </c>
      <c r="C127" s="31" t="s">
        <v>383</v>
      </c>
      <c r="D127" s="57">
        <v>141543.24</v>
      </c>
      <c r="E127" s="57"/>
      <c r="F127" s="57">
        <v>141543.24</v>
      </c>
      <c r="G127" s="57"/>
      <c r="H127" s="57"/>
      <c r="I127" s="57"/>
      <c r="J127" s="57"/>
      <c r="K127" s="57"/>
      <c r="L127" s="57">
        <v>141543.24</v>
      </c>
      <c r="M127" s="57"/>
      <c r="N127" s="57"/>
      <c r="O127" s="57"/>
      <c r="P127" s="57"/>
      <c r="Q127" s="57"/>
      <c r="R127" s="57"/>
      <c r="S127" s="57"/>
      <c r="T127" s="57"/>
      <c r="U127" s="57"/>
      <c r="V127" s="57"/>
      <c r="W127" s="57"/>
    </row>
    <row r="128" spans="1:23">
      <c r="A128" s="15" t="s">
        <v>266</v>
      </c>
      <c r="B128" s="31">
        <v>200</v>
      </c>
      <c r="C128" s="31" t="s">
        <v>384</v>
      </c>
      <c r="D128" s="57">
        <v>884102.87</v>
      </c>
      <c r="E128" s="57"/>
      <c r="F128" s="57">
        <v>884102.87</v>
      </c>
      <c r="G128" s="57"/>
      <c r="H128" s="57"/>
      <c r="I128" s="57"/>
      <c r="J128" s="57"/>
      <c r="K128" s="57"/>
      <c r="L128" s="57">
        <v>884102.87</v>
      </c>
      <c r="M128" s="57"/>
      <c r="N128" s="57">
        <v>389119.82</v>
      </c>
      <c r="O128" s="57"/>
      <c r="P128" s="57">
        <v>389119.82</v>
      </c>
      <c r="Q128" s="57"/>
      <c r="R128" s="57"/>
      <c r="S128" s="57"/>
      <c r="T128" s="57"/>
      <c r="U128" s="57"/>
      <c r="V128" s="57">
        <v>389119.82</v>
      </c>
      <c r="W128" s="57"/>
    </row>
    <row r="129" spans="1:23">
      <c r="A129" s="15" t="s">
        <v>1044</v>
      </c>
      <c r="B129" s="31">
        <v>200</v>
      </c>
      <c r="C129" s="31" t="s">
        <v>385</v>
      </c>
      <c r="D129" s="57">
        <v>214881.74</v>
      </c>
      <c r="E129" s="57"/>
      <c r="F129" s="57">
        <v>214881.74</v>
      </c>
      <c r="G129" s="57"/>
      <c r="H129" s="57"/>
      <c r="I129" s="57"/>
      <c r="J129" s="57"/>
      <c r="K129" s="57"/>
      <c r="L129" s="57">
        <v>214881.74</v>
      </c>
      <c r="M129" s="57"/>
      <c r="N129" s="57">
        <v>46060.480000000003</v>
      </c>
      <c r="O129" s="57"/>
      <c r="P129" s="57">
        <v>46060.480000000003</v>
      </c>
      <c r="Q129" s="57"/>
      <c r="R129" s="57"/>
      <c r="S129" s="57"/>
      <c r="T129" s="57"/>
      <c r="U129" s="57"/>
      <c r="V129" s="57">
        <v>46060.480000000003</v>
      </c>
      <c r="W129" s="57"/>
    </row>
    <row r="130" spans="1:23">
      <c r="A130" s="15" t="s">
        <v>269</v>
      </c>
      <c r="B130" s="31">
        <v>200</v>
      </c>
      <c r="C130" s="31" t="s">
        <v>386</v>
      </c>
      <c r="D130" s="57">
        <v>71953.52</v>
      </c>
      <c r="E130" s="57"/>
      <c r="F130" s="57">
        <v>71953.52</v>
      </c>
      <c r="G130" s="57"/>
      <c r="H130" s="57"/>
      <c r="I130" s="57"/>
      <c r="J130" s="57"/>
      <c r="K130" s="57"/>
      <c r="L130" s="57">
        <v>71953.52</v>
      </c>
      <c r="M130" s="57"/>
      <c r="N130" s="57">
        <v>23921.77</v>
      </c>
      <c r="O130" s="57"/>
      <c r="P130" s="57">
        <v>23921.77</v>
      </c>
      <c r="Q130" s="57"/>
      <c r="R130" s="57"/>
      <c r="S130" s="57"/>
      <c r="T130" s="57"/>
      <c r="U130" s="57"/>
      <c r="V130" s="57">
        <v>23921.77</v>
      </c>
      <c r="W130" s="57"/>
    </row>
    <row r="131" spans="1:23">
      <c r="A131" s="15" t="s">
        <v>271</v>
      </c>
      <c r="B131" s="31">
        <v>200</v>
      </c>
      <c r="C131" s="31" t="s">
        <v>387</v>
      </c>
      <c r="D131" s="57">
        <v>7000</v>
      </c>
      <c r="E131" s="57"/>
      <c r="F131" s="57">
        <v>7000</v>
      </c>
      <c r="G131" s="57"/>
      <c r="H131" s="57"/>
      <c r="I131" s="57"/>
      <c r="J131" s="57"/>
      <c r="K131" s="57"/>
      <c r="L131" s="57">
        <v>7000</v>
      </c>
      <c r="M131" s="57"/>
      <c r="N131" s="57"/>
      <c r="O131" s="57"/>
      <c r="P131" s="57"/>
      <c r="Q131" s="57"/>
      <c r="R131" s="57"/>
      <c r="S131" s="57"/>
      <c r="T131" s="57"/>
      <c r="U131" s="57"/>
      <c r="V131" s="57"/>
      <c r="W131" s="57"/>
    </row>
    <row r="132" spans="1:23">
      <c r="A132" s="15" t="s">
        <v>58</v>
      </c>
      <c r="B132" s="31">
        <v>200</v>
      </c>
      <c r="C132" s="31" t="s">
        <v>388</v>
      </c>
      <c r="D132" s="57">
        <v>97425.48</v>
      </c>
      <c r="E132" s="57"/>
      <c r="F132" s="57">
        <v>97425.48</v>
      </c>
      <c r="G132" s="57"/>
      <c r="H132" s="57"/>
      <c r="I132" s="57"/>
      <c r="J132" s="57"/>
      <c r="K132" s="57"/>
      <c r="L132" s="57">
        <v>97425.48</v>
      </c>
      <c r="M132" s="57"/>
      <c r="N132" s="57">
        <v>20638.71</v>
      </c>
      <c r="O132" s="57"/>
      <c r="P132" s="57">
        <v>20638.71</v>
      </c>
      <c r="Q132" s="57"/>
      <c r="R132" s="57"/>
      <c r="S132" s="57"/>
      <c r="T132" s="57"/>
      <c r="U132" s="57"/>
      <c r="V132" s="57">
        <v>20638.71</v>
      </c>
      <c r="W132" s="57"/>
    </row>
    <row r="133" spans="1:23">
      <c r="A133" s="15" t="s">
        <v>1045</v>
      </c>
      <c r="B133" s="31">
        <v>200</v>
      </c>
      <c r="C133" s="31" t="s">
        <v>389</v>
      </c>
      <c r="D133" s="57">
        <v>29002.74</v>
      </c>
      <c r="E133" s="57"/>
      <c r="F133" s="57">
        <v>29002.74</v>
      </c>
      <c r="G133" s="57"/>
      <c r="H133" s="57"/>
      <c r="I133" s="57"/>
      <c r="J133" s="57"/>
      <c r="K133" s="57"/>
      <c r="L133" s="57">
        <v>29002.74</v>
      </c>
      <c r="M133" s="57"/>
      <c r="N133" s="57"/>
      <c r="O133" s="57"/>
      <c r="P133" s="57"/>
      <c r="Q133" s="57"/>
      <c r="R133" s="57"/>
      <c r="S133" s="57"/>
      <c r="T133" s="57"/>
      <c r="U133" s="57"/>
      <c r="V133" s="57"/>
      <c r="W133" s="57"/>
    </row>
    <row r="134" spans="1:23">
      <c r="A134" s="15" t="s">
        <v>1046</v>
      </c>
      <c r="B134" s="31">
        <v>200</v>
      </c>
      <c r="C134" s="31" t="s">
        <v>390</v>
      </c>
      <c r="D134" s="57">
        <v>9500</v>
      </c>
      <c r="E134" s="57"/>
      <c r="F134" s="57">
        <v>9500</v>
      </c>
      <c r="G134" s="57"/>
      <c r="H134" s="57"/>
      <c r="I134" s="57"/>
      <c r="J134" s="57"/>
      <c r="K134" s="57"/>
      <c r="L134" s="57">
        <v>9500</v>
      </c>
      <c r="M134" s="57"/>
      <c r="N134" s="57">
        <v>1500</v>
      </c>
      <c r="O134" s="57"/>
      <c r="P134" s="57">
        <v>1500</v>
      </c>
      <c r="Q134" s="57"/>
      <c r="R134" s="57"/>
      <c r="S134" s="57"/>
      <c r="T134" s="57"/>
      <c r="U134" s="57"/>
      <c r="V134" s="57">
        <v>1500</v>
      </c>
      <c r="W134" s="57"/>
    </row>
    <row r="135" spans="1:23">
      <c r="A135" s="15" t="s">
        <v>1047</v>
      </c>
      <c r="B135" s="31">
        <v>200</v>
      </c>
      <c r="C135" s="31" t="s">
        <v>391</v>
      </c>
      <c r="D135" s="57">
        <v>0</v>
      </c>
      <c r="E135" s="57"/>
      <c r="F135" s="57">
        <v>0</v>
      </c>
      <c r="G135" s="57">
        <v>4273900</v>
      </c>
      <c r="H135" s="57"/>
      <c r="I135" s="57"/>
      <c r="J135" s="57"/>
      <c r="K135" s="57">
        <v>4273900</v>
      </c>
      <c r="L135" s="57"/>
      <c r="M135" s="57"/>
      <c r="N135" s="57">
        <v>0</v>
      </c>
      <c r="O135" s="57"/>
      <c r="P135" s="57">
        <v>0</v>
      </c>
      <c r="Q135" s="57">
        <v>1921307.04</v>
      </c>
      <c r="R135" s="57"/>
      <c r="S135" s="57"/>
      <c r="T135" s="57"/>
      <c r="U135" s="57">
        <v>1921307.04</v>
      </c>
      <c r="V135" s="57"/>
      <c r="W135" s="57"/>
    </row>
    <row r="136" spans="1:23">
      <c r="A136" s="15" t="s">
        <v>279</v>
      </c>
      <c r="B136" s="31">
        <v>200</v>
      </c>
      <c r="C136" s="31" t="s">
        <v>392</v>
      </c>
      <c r="D136" s="57">
        <v>0</v>
      </c>
      <c r="E136" s="57"/>
      <c r="F136" s="57">
        <v>0</v>
      </c>
      <c r="G136" s="57">
        <v>4273900</v>
      </c>
      <c r="H136" s="57"/>
      <c r="I136" s="57"/>
      <c r="J136" s="57"/>
      <c r="K136" s="57">
        <v>4273900</v>
      </c>
      <c r="L136" s="57"/>
      <c r="M136" s="57"/>
      <c r="N136" s="57">
        <v>0</v>
      </c>
      <c r="O136" s="57"/>
      <c r="P136" s="57">
        <v>0</v>
      </c>
      <c r="Q136" s="57">
        <v>1921307.04</v>
      </c>
      <c r="R136" s="57"/>
      <c r="S136" s="57"/>
      <c r="T136" s="57"/>
      <c r="U136" s="57">
        <v>1921307.04</v>
      </c>
      <c r="V136" s="57"/>
      <c r="W136" s="57"/>
    </row>
    <row r="137" spans="1:23">
      <c r="A137" s="15" t="s">
        <v>283</v>
      </c>
      <c r="B137" s="31">
        <v>200</v>
      </c>
      <c r="C137" s="31" t="s">
        <v>393</v>
      </c>
      <c r="D137" s="57">
        <v>157044.76</v>
      </c>
      <c r="E137" s="57"/>
      <c r="F137" s="57">
        <v>157044.76</v>
      </c>
      <c r="G137" s="57"/>
      <c r="H137" s="57"/>
      <c r="I137" s="57"/>
      <c r="J137" s="57"/>
      <c r="K137" s="57"/>
      <c r="L137" s="57">
        <v>157044.76</v>
      </c>
      <c r="M137" s="57"/>
      <c r="N137" s="57">
        <v>60777</v>
      </c>
      <c r="O137" s="57"/>
      <c r="P137" s="57">
        <v>60777</v>
      </c>
      <c r="Q137" s="57"/>
      <c r="R137" s="57"/>
      <c r="S137" s="57"/>
      <c r="T137" s="57"/>
      <c r="U137" s="57"/>
      <c r="V137" s="57">
        <v>60777</v>
      </c>
      <c r="W137" s="57"/>
    </row>
    <row r="138" spans="1:23">
      <c r="A138" s="15" t="s">
        <v>59</v>
      </c>
      <c r="B138" s="31">
        <v>200</v>
      </c>
      <c r="C138" s="31" t="s">
        <v>394</v>
      </c>
      <c r="D138" s="57">
        <v>75584.39</v>
      </c>
      <c r="E138" s="57"/>
      <c r="F138" s="57">
        <v>75584.39</v>
      </c>
      <c r="G138" s="57"/>
      <c r="H138" s="57"/>
      <c r="I138" s="57"/>
      <c r="J138" s="57"/>
      <c r="K138" s="57"/>
      <c r="L138" s="57">
        <v>75584.39</v>
      </c>
      <c r="M138" s="57"/>
      <c r="N138" s="57">
        <v>47678</v>
      </c>
      <c r="O138" s="57"/>
      <c r="P138" s="57">
        <v>47678</v>
      </c>
      <c r="Q138" s="57"/>
      <c r="R138" s="57"/>
      <c r="S138" s="57"/>
      <c r="T138" s="57"/>
      <c r="U138" s="57"/>
      <c r="V138" s="57">
        <v>47678</v>
      </c>
      <c r="W138" s="57"/>
    </row>
    <row r="139" spans="1:23">
      <c r="A139" s="15" t="s">
        <v>286</v>
      </c>
      <c r="B139" s="31">
        <v>200</v>
      </c>
      <c r="C139" s="31" t="s">
        <v>395</v>
      </c>
      <c r="D139" s="57">
        <v>81460.37</v>
      </c>
      <c r="E139" s="57"/>
      <c r="F139" s="57">
        <v>81460.37</v>
      </c>
      <c r="G139" s="57"/>
      <c r="H139" s="57"/>
      <c r="I139" s="57"/>
      <c r="J139" s="57"/>
      <c r="K139" s="57"/>
      <c r="L139" s="57">
        <v>81460.37</v>
      </c>
      <c r="M139" s="57"/>
      <c r="N139" s="57">
        <v>13099</v>
      </c>
      <c r="O139" s="57"/>
      <c r="P139" s="57">
        <v>13099</v>
      </c>
      <c r="Q139" s="57"/>
      <c r="R139" s="57"/>
      <c r="S139" s="57"/>
      <c r="T139" s="57"/>
      <c r="U139" s="57"/>
      <c r="V139" s="57">
        <v>13099</v>
      </c>
      <c r="W139" s="57"/>
    </row>
    <row r="140" spans="1:23">
      <c r="A140" s="15" t="s">
        <v>30</v>
      </c>
      <c r="B140" s="31">
        <v>200</v>
      </c>
      <c r="C140" s="31" t="s">
        <v>396</v>
      </c>
      <c r="D140" s="57">
        <v>23076406.670000002</v>
      </c>
      <c r="E140" s="57"/>
      <c r="F140" s="57">
        <v>23076406.670000002</v>
      </c>
      <c r="G140" s="57"/>
      <c r="H140" s="57"/>
      <c r="I140" s="57"/>
      <c r="J140" s="57"/>
      <c r="K140" s="57">
        <v>20696892</v>
      </c>
      <c r="L140" s="57">
        <v>2379514.67</v>
      </c>
      <c r="M140" s="57"/>
      <c r="N140" s="57">
        <v>11432492.529999999</v>
      </c>
      <c r="O140" s="57"/>
      <c r="P140" s="57">
        <v>11432492.529999999</v>
      </c>
      <c r="Q140" s="57"/>
      <c r="R140" s="57"/>
      <c r="S140" s="57"/>
      <c r="T140" s="57"/>
      <c r="U140" s="57">
        <v>10745924.609999999</v>
      </c>
      <c r="V140" s="57">
        <v>686567.92</v>
      </c>
      <c r="W140" s="57"/>
    </row>
    <row r="141" spans="1:23">
      <c r="A141" s="15" t="s">
        <v>261</v>
      </c>
      <c r="B141" s="31">
        <v>200</v>
      </c>
      <c r="C141" s="31" t="s">
        <v>397</v>
      </c>
      <c r="D141" s="57">
        <v>20977566.670000002</v>
      </c>
      <c r="E141" s="57"/>
      <c r="F141" s="57">
        <v>20977566.670000002</v>
      </c>
      <c r="G141" s="57"/>
      <c r="H141" s="57"/>
      <c r="I141" s="57"/>
      <c r="J141" s="57"/>
      <c r="K141" s="57">
        <v>18945852</v>
      </c>
      <c r="L141" s="57">
        <v>2031714.67</v>
      </c>
      <c r="M141" s="57"/>
      <c r="N141" s="57">
        <v>9959238.5299999993</v>
      </c>
      <c r="O141" s="57"/>
      <c r="P141" s="57">
        <v>9959238.5299999993</v>
      </c>
      <c r="Q141" s="57"/>
      <c r="R141" s="57"/>
      <c r="S141" s="57"/>
      <c r="T141" s="57"/>
      <c r="U141" s="57">
        <v>9345924.6099999994</v>
      </c>
      <c r="V141" s="57">
        <v>613313.92000000004</v>
      </c>
      <c r="W141" s="57"/>
    </row>
    <row r="142" spans="1:23">
      <c r="A142" s="15" t="s">
        <v>1043</v>
      </c>
      <c r="B142" s="31">
        <v>200</v>
      </c>
      <c r="C142" s="31" t="s">
        <v>398</v>
      </c>
      <c r="D142" s="57">
        <v>1240800</v>
      </c>
      <c r="E142" s="57"/>
      <c r="F142" s="57">
        <v>1240800</v>
      </c>
      <c r="G142" s="57"/>
      <c r="H142" s="57"/>
      <c r="I142" s="57"/>
      <c r="J142" s="57"/>
      <c r="K142" s="57">
        <v>1240800</v>
      </c>
      <c r="L142" s="57"/>
      <c r="M142" s="57"/>
      <c r="N142" s="57">
        <v>515049.61</v>
      </c>
      <c r="O142" s="57"/>
      <c r="P142" s="57">
        <v>515049.61</v>
      </c>
      <c r="Q142" s="57"/>
      <c r="R142" s="57"/>
      <c r="S142" s="57"/>
      <c r="T142" s="57"/>
      <c r="U142" s="57">
        <v>515049.61</v>
      </c>
      <c r="V142" s="57"/>
      <c r="W142" s="57"/>
    </row>
    <row r="143" spans="1:23">
      <c r="A143" s="15" t="s">
        <v>55</v>
      </c>
      <c r="B143" s="31">
        <v>200</v>
      </c>
      <c r="C143" s="31" t="s">
        <v>399</v>
      </c>
      <c r="D143" s="57">
        <v>952995</v>
      </c>
      <c r="E143" s="57"/>
      <c r="F143" s="57">
        <v>952995</v>
      </c>
      <c r="G143" s="57"/>
      <c r="H143" s="57"/>
      <c r="I143" s="57"/>
      <c r="J143" s="57"/>
      <c r="K143" s="57">
        <v>952995</v>
      </c>
      <c r="L143" s="57"/>
      <c r="M143" s="57"/>
      <c r="N143" s="57">
        <v>399219.94</v>
      </c>
      <c r="O143" s="57"/>
      <c r="P143" s="57">
        <v>399219.94</v>
      </c>
      <c r="Q143" s="57"/>
      <c r="R143" s="57"/>
      <c r="S143" s="57"/>
      <c r="T143" s="57"/>
      <c r="U143" s="57">
        <v>399219.94</v>
      </c>
      <c r="V143" s="57"/>
      <c r="W143" s="57"/>
    </row>
    <row r="144" spans="1:23">
      <c r="A144" s="15" t="s">
        <v>266</v>
      </c>
      <c r="B144" s="31">
        <v>200</v>
      </c>
      <c r="C144" s="31" t="s">
        <v>400</v>
      </c>
      <c r="D144" s="57">
        <v>287805</v>
      </c>
      <c r="E144" s="57"/>
      <c r="F144" s="57">
        <v>287805</v>
      </c>
      <c r="G144" s="57"/>
      <c r="H144" s="57"/>
      <c r="I144" s="57"/>
      <c r="J144" s="57"/>
      <c r="K144" s="57">
        <v>287805</v>
      </c>
      <c r="L144" s="57"/>
      <c r="M144" s="57"/>
      <c r="N144" s="57">
        <v>115829.67</v>
      </c>
      <c r="O144" s="57"/>
      <c r="P144" s="57">
        <v>115829.67</v>
      </c>
      <c r="Q144" s="57"/>
      <c r="R144" s="57"/>
      <c r="S144" s="57"/>
      <c r="T144" s="57"/>
      <c r="U144" s="57">
        <v>115829.67</v>
      </c>
      <c r="V144" s="57"/>
      <c r="W144" s="57"/>
    </row>
    <row r="145" spans="1:23">
      <c r="A145" s="15" t="s">
        <v>1044</v>
      </c>
      <c r="B145" s="31">
        <v>200</v>
      </c>
      <c r="C145" s="31" t="s">
        <v>401</v>
      </c>
      <c r="D145" s="57">
        <v>2047266.67</v>
      </c>
      <c r="E145" s="57"/>
      <c r="F145" s="57">
        <v>2047266.67</v>
      </c>
      <c r="G145" s="57"/>
      <c r="H145" s="57"/>
      <c r="I145" s="57"/>
      <c r="J145" s="57"/>
      <c r="K145" s="57">
        <v>45552</v>
      </c>
      <c r="L145" s="57">
        <v>2001714.67</v>
      </c>
      <c r="M145" s="57"/>
      <c r="N145" s="57">
        <v>613313.92000000004</v>
      </c>
      <c r="O145" s="57"/>
      <c r="P145" s="57">
        <v>613313.92000000004</v>
      </c>
      <c r="Q145" s="57"/>
      <c r="R145" s="57"/>
      <c r="S145" s="57"/>
      <c r="T145" s="57"/>
      <c r="U145" s="57"/>
      <c r="V145" s="57">
        <v>613313.92000000004</v>
      </c>
      <c r="W145" s="57"/>
    </row>
    <row r="146" spans="1:23">
      <c r="A146" s="15" t="s">
        <v>269</v>
      </c>
      <c r="B146" s="31">
        <v>200</v>
      </c>
      <c r="C146" s="31" t="s">
        <v>402</v>
      </c>
      <c r="D146" s="57">
        <v>6252</v>
      </c>
      <c r="E146" s="57"/>
      <c r="F146" s="57">
        <v>6252</v>
      </c>
      <c r="G146" s="57"/>
      <c r="H146" s="57"/>
      <c r="I146" s="57"/>
      <c r="J146" s="57"/>
      <c r="K146" s="57">
        <v>6252</v>
      </c>
      <c r="L146" s="57"/>
      <c r="M146" s="57"/>
      <c r="N146" s="57"/>
      <c r="O146" s="57"/>
      <c r="P146" s="57"/>
      <c r="Q146" s="57"/>
      <c r="R146" s="57"/>
      <c r="S146" s="57"/>
      <c r="T146" s="57"/>
      <c r="U146" s="57"/>
      <c r="V146" s="57"/>
      <c r="W146" s="57"/>
    </row>
    <row r="147" spans="1:23">
      <c r="A147" s="15" t="s">
        <v>1045</v>
      </c>
      <c r="B147" s="31">
        <v>200</v>
      </c>
      <c r="C147" s="31" t="s">
        <v>403</v>
      </c>
      <c r="D147" s="57">
        <v>1031106.41</v>
      </c>
      <c r="E147" s="57"/>
      <c r="F147" s="57">
        <v>1031106.41</v>
      </c>
      <c r="G147" s="57"/>
      <c r="H147" s="57"/>
      <c r="I147" s="57"/>
      <c r="J147" s="57"/>
      <c r="K147" s="57">
        <v>9500</v>
      </c>
      <c r="L147" s="57">
        <v>1021606.41</v>
      </c>
      <c r="M147" s="57"/>
      <c r="N147" s="57">
        <v>219776.7</v>
      </c>
      <c r="O147" s="57"/>
      <c r="P147" s="57">
        <v>219776.7</v>
      </c>
      <c r="Q147" s="57"/>
      <c r="R147" s="57"/>
      <c r="S147" s="57"/>
      <c r="T147" s="57"/>
      <c r="U147" s="57"/>
      <c r="V147" s="57">
        <v>219776.7</v>
      </c>
      <c r="W147" s="57"/>
    </row>
    <row r="148" spans="1:23">
      <c r="A148" s="15" t="s">
        <v>1046</v>
      </c>
      <c r="B148" s="31">
        <v>200</v>
      </c>
      <c r="C148" s="31" t="s">
        <v>404</v>
      </c>
      <c r="D148" s="57">
        <v>1009908.26</v>
      </c>
      <c r="E148" s="57"/>
      <c r="F148" s="57">
        <v>1009908.26</v>
      </c>
      <c r="G148" s="57"/>
      <c r="H148" s="57"/>
      <c r="I148" s="57"/>
      <c r="J148" s="57"/>
      <c r="K148" s="57">
        <v>29800</v>
      </c>
      <c r="L148" s="57">
        <v>980108.26</v>
      </c>
      <c r="M148" s="57"/>
      <c r="N148" s="57">
        <v>393537.22</v>
      </c>
      <c r="O148" s="57"/>
      <c r="P148" s="57">
        <v>393537.22</v>
      </c>
      <c r="Q148" s="57"/>
      <c r="R148" s="57"/>
      <c r="S148" s="57"/>
      <c r="T148" s="57"/>
      <c r="U148" s="57"/>
      <c r="V148" s="57">
        <v>393537.22</v>
      </c>
      <c r="W148" s="57"/>
    </row>
    <row r="149" spans="1:23">
      <c r="A149" s="15" t="s">
        <v>405</v>
      </c>
      <c r="B149" s="31">
        <v>200</v>
      </c>
      <c r="C149" s="31" t="s">
        <v>406</v>
      </c>
      <c r="D149" s="57">
        <v>17659500</v>
      </c>
      <c r="E149" s="57"/>
      <c r="F149" s="57">
        <v>17659500</v>
      </c>
      <c r="G149" s="57"/>
      <c r="H149" s="57"/>
      <c r="I149" s="57"/>
      <c r="J149" s="57"/>
      <c r="K149" s="57">
        <v>17659500</v>
      </c>
      <c r="L149" s="57"/>
      <c r="M149" s="57"/>
      <c r="N149" s="57">
        <v>8830875</v>
      </c>
      <c r="O149" s="57"/>
      <c r="P149" s="57">
        <v>8830875</v>
      </c>
      <c r="Q149" s="57"/>
      <c r="R149" s="57"/>
      <c r="S149" s="57"/>
      <c r="T149" s="57"/>
      <c r="U149" s="57">
        <v>8830875</v>
      </c>
      <c r="V149" s="57"/>
      <c r="W149" s="57"/>
    </row>
    <row r="150" spans="1:23">
      <c r="A150" s="15" t="s">
        <v>1055</v>
      </c>
      <c r="B150" s="31">
        <v>200</v>
      </c>
      <c r="C150" s="31" t="s">
        <v>407</v>
      </c>
      <c r="D150" s="57">
        <v>17659500</v>
      </c>
      <c r="E150" s="57"/>
      <c r="F150" s="57">
        <v>17659500</v>
      </c>
      <c r="G150" s="57"/>
      <c r="H150" s="57"/>
      <c r="I150" s="57"/>
      <c r="J150" s="57"/>
      <c r="K150" s="57">
        <v>17659500</v>
      </c>
      <c r="L150" s="57"/>
      <c r="M150" s="57"/>
      <c r="N150" s="57">
        <v>8830875</v>
      </c>
      <c r="O150" s="57"/>
      <c r="P150" s="57">
        <v>8830875</v>
      </c>
      <c r="Q150" s="57"/>
      <c r="R150" s="57"/>
      <c r="S150" s="57"/>
      <c r="T150" s="57"/>
      <c r="U150" s="57">
        <v>8830875</v>
      </c>
      <c r="V150" s="57"/>
      <c r="W150" s="57"/>
    </row>
    <row r="151" spans="1:23">
      <c r="A151" s="15" t="s">
        <v>281</v>
      </c>
      <c r="B151" s="31">
        <v>200</v>
      </c>
      <c r="C151" s="31" t="s">
        <v>408</v>
      </c>
      <c r="D151" s="57">
        <v>30000</v>
      </c>
      <c r="E151" s="57"/>
      <c r="F151" s="57">
        <v>30000</v>
      </c>
      <c r="G151" s="57"/>
      <c r="H151" s="57"/>
      <c r="I151" s="57"/>
      <c r="J151" s="57"/>
      <c r="K151" s="57"/>
      <c r="L151" s="57">
        <v>30000</v>
      </c>
      <c r="M151" s="57"/>
      <c r="N151" s="57"/>
      <c r="O151" s="57"/>
      <c r="P151" s="57"/>
      <c r="Q151" s="57"/>
      <c r="R151" s="57"/>
      <c r="S151" s="57"/>
      <c r="T151" s="57"/>
      <c r="U151" s="57"/>
      <c r="V151" s="57"/>
      <c r="W151" s="57"/>
    </row>
    <row r="152" spans="1:23">
      <c r="A152" s="15" t="s">
        <v>283</v>
      </c>
      <c r="B152" s="31">
        <v>200</v>
      </c>
      <c r="C152" s="31" t="s">
        <v>409</v>
      </c>
      <c r="D152" s="57">
        <v>2098840</v>
      </c>
      <c r="E152" s="57"/>
      <c r="F152" s="57">
        <v>2098840</v>
      </c>
      <c r="G152" s="57"/>
      <c r="H152" s="57"/>
      <c r="I152" s="57"/>
      <c r="J152" s="57"/>
      <c r="K152" s="57">
        <v>1751040</v>
      </c>
      <c r="L152" s="57">
        <v>347800</v>
      </c>
      <c r="M152" s="57"/>
      <c r="N152" s="57">
        <v>1473254</v>
      </c>
      <c r="O152" s="57"/>
      <c r="P152" s="57">
        <v>1473254</v>
      </c>
      <c r="Q152" s="57"/>
      <c r="R152" s="57"/>
      <c r="S152" s="57"/>
      <c r="T152" s="57"/>
      <c r="U152" s="57">
        <v>1400000</v>
      </c>
      <c r="V152" s="57">
        <v>73254</v>
      </c>
      <c r="W152" s="57"/>
    </row>
    <row r="153" spans="1:23">
      <c r="A153" s="15" t="s">
        <v>59</v>
      </c>
      <c r="B153" s="31">
        <v>200</v>
      </c>
      <c r="C153" s="31" t="s">
        <v>410</v>
      </c>
      <c r="D153" s="57">
        <v>1862240</v>
      </c>
      <c r="E153" s="57"/>
      <c r="F153" s="57">
        <v>1862240</v>
      </c>
      <c r="G153" s="57"/>
      <c r="H153" s="57"/>
      <c r="I153" s="57"/>
      <c r="J153" s="57"/>
      <c r="K153" s="57">
        <v>1751040</v>
      </c>
      <c r="L153" s="57">
        <v>111200</v>
      </c>
      <c r="M153" s="57"/>
      <c r="N153" s="57">
        <v>1465000</v>
      </c>
      <c r="O153" s="57"/>
      <c r="P153" s="57">
        <v>1465000</v>
      </c>
      <c r="Q153" s="57"/>
      <c r="R153" s="57"/>
      <c r="S153" s="57"/>
      <c r="T153" s="57"/>
      <c r="U153" s="57">
        <v>1400000</v>
      </c>
      <c r="V153" s="57">
        <v>65000</v>
      </c>
      <c r="W153" s="57"/>
    </row>
    <row r="154" spans="1:23">
      <c r="A154" s="15" t="s">
        <v>286</v>
      </c>
      <c r="B154" s="31">
        <v>200</v>
      </c>
      <c r="C154" s="31" t="s">
        <v>411</v>
      </c>
      <c r="D154" s="57">
        <v>236600</v>
      </c>
      <c r="E154" s="57"/>
      <c r="F154" s="57">
        <v>236600</v>
      </c>
      <c r="G154" s="57"/>
      <c r="H154" s="57"/>
      <c r="I154" s="57"/>
      <c r="J154" s="57"/>
      <c r="K154" s="57"/>
      <c r="L154" s="57">
        <v>236600</v>
      </c>
      <c r="M154" s="57"/>
      <c r="N154" s="57">
        <v>8254</v>
      </c>
      <c r="O154" s="57"/>
      <c r="P154" s="57">
        <v>8254</v>
      </c>
      <c r="Q154" s="57"/>
      <c r="R154" s="57"/>
      <c r="S154" s="57"/>
      <c r="T154" s="57"/>
      <c r="U154" s="57"/>
      <c r="V154" s="57">
        <v>8254</v>
      </c>
      <c r="W154" s="57"/>
    </row>
    <row r="155" spans="1:23">
      <c r="A155" s="15" t="s">
        <v>194</v>
      </c>
      <c r="B155" s="31">
        <v>200</v>
      </c>
      <c r="C155" s="31" t="s">
        <v>412</v>
      </c>
      <c r="D155" s="57">
        <v>1463552</v>
      </c>
      <c r="E155" s="57"/>
      <c r="F155" s="57">
        <v>1463552</v>
      </c>
      <c r="G155" s="57"/>
      <c r="H155" s="57"/>
      <c r="I155" s="57"/>
      <c r="J155" s="57"/>
      <c r="K155" s="57">
        <v>1317052</v>
      </c>
      <c r="L155" s="57">
        <v>146500</v>
      </c>
      <c r="M155" s="57"/>
      <c r="N155" s="57">
        <v>515049.61</v>
      </c>
      <c r="O155" s="57"/>
      <c r="P155" s="57">
        <v>515049.61</v>
      </c>
      <c r="Q155" s="57"/>
      <c r="R155" s="57"/>
      <c r="S155" s="57"/>
      <c r="T155" s="57"/>
      <c r="U155" s="57">
        <v>515049.61</v>
      </c>
      <c r="V155" s="57"/>
      <c r="W155" s="57"/>
    </row>
    <row r="156" spans="1:23">
      <c r="A156" s="15" t="s">
        <v>261</v>
      </c>
      <c r="B156" s="31">
        <v>200</v>
      </c>
      <c r="C156" s="31" t="s">
        <v>413</v>
      </c>
      <c r="D156" s="57">
        <v>1287052</v>
      </c>
      <c r="E156" s="57"/>
      <c r="F156" s="57">
        <v>1287052</v>
      </c>
      <c r="G156" s="57"/>
      <c r="H156" s="57"/>
      <c r="I156" s="57"/>
      <c r="J156" s="57"/>
      <c r="K156" s="57">
        <v>1247052</v>
      </c>
      <c r="L156" s="57">
        <v>40000</v>
      </c>
      <c r="M156" s="57"/>
      <c r="N156" s="57">
        <v>515049.61</v>
      </c>
      <c r="O156" s="57"/>
      <c r="P156" s="57">
        <v>515049.61</v>
      </c>
      <c r="Q156" s="57"/>
      <c r="R156" s="57"/>
      <c r="S156" s="57"/>
      <c r="T156" s="57"/>
      <c r="U156" s="57">
        <v>515049.61</v>
      </c>
      <c r="V156" s="57"/>
      <c r="W156" s="57"/>
    </row>
    <row r="157" spans="1:23">
      <c r="A157" s="15" t="s">
        <v>1043</v>
      </c>
      <c r="B157" s="31">
        <v>200</v>
      </c>
      <c r="C157" s="31" t="s">
        <v>414</v>
      </c>
      <c r="D157" s="57">
        <v>1240800</v>
      </c>
      <c r="E157" s="57"/>
      <c r="F157" s="57">
        <v>1240800</v>
      </c>
      <c r="G157" s="57"/>
      <c r="H157" s="57"/>
      <c r="I157" s="57"/>
      <c r="J157" s="57"/>
      <c r="K157" s="57">
        <v>1240800</v>
      </c>
      <c r="L157" s="57"/>
      <c r="M157" s="57"/>
      <c r="N157" s="57">
        <v>515049.61</v>
      </c>
      <c r="O157" s="57"/>
      <c r="P157" s="57">
        <v>515049.61</v>
      </c>
      <c r="Q157" s="57"/>
      <c r="R157" s="57"/>
      <c r="S157" s="57"/>
      <c r="T157" s="57"/>
      <c r="U157" s="57">
        <v>515049.61</v>
      </c>
      <c r="V157" s="57"/>
      <c r="W157" s="57"/>
    </row>
    <row r="158" spans="1:23">
      <c r="A158" s="15" t="s">
        <v>55</v>
      </c>
      <c r="B158" s="31">
        <v>200</v>
      </c>
      <c r="C158" s="31" t="s">
        <v>415</v>
      </c>
      <c r="D158" s="57">
        <v>952995</v>
      </c>
      <c r="E158" s="57"/>
      <c r="F158" s="57">
        <v>952995</v>
      </c>
      <c r="G158" s="57"/>
      <c r="H158" s="57"/>
      <c r="I158" s="57"/>
      <c r="J158" s="57"/>
      <c r="K158" s="57">
        <v>952995</v>
      </c>
      <c r="L158" s="57"/>
      <c r="M158" s="57"/>
      <c r="N158" s="57">
        <v>399219.94</v>
      </c>
      <c r="O158" s="57"/>
      <c r="P158" s="57">
        <v>399219.94</v>
      </c>
      <c r="Q158" s="57"/>
      <c r="R158" s="57"/>
      <c r="S158" s="57"/>
      <c r="T158" s="57"/>
      <c r="U158" s="57">
        <v>399219.94</v>
      </c>
      <c r="V158" s="57"/>
      <c r="W158" s="57"/>
    </row>
    <row r="159" spans="1:23">
      <c r="A159" s="15" t="s">
        <v>266</v>
      </c>
      <c r="B159" s="31">
        <v>200</v>
      </c>
      <c r="C159" s="31" t="s">
        <v>416</v>
      </c>
      <c r="D159" s="57">
        <v>287805</v>
      </c>
      <c r="E159" s="57"/>
      <c r="F159" s="57">
        <v>287805</v>
      </c>
      <c r="G159" s="57"/>
      <c r="H159" s="57"/>
      <c r="I159" s="57"/>
      <c r="J159" s="57"/>
      <c r="K159" s="57">
        <v>287805</v>
      </c>
      <c r="L159" s="57"/>
      <c r="M159" s="57"/>
      <c r="N159" s="57">
        <v>115829.67</v>
      </c>
      <c r="O159" s="57"/>
      <c r="P159" s="57">
        <v>115829.67</v>
      </c>
      <c r="Q159" s="57"/>
      <c r="R159" s="57"/>
      <c r="S159" s="57"/>
      <c r="T159" s="57"/>
      <c r="U159" s="57">
        <v>115829.67</v>
      </c>
      <c r="V159" s="57"/>
      <c r="W159" s="57"/>
    </row>
    <row r="160" spans="1:23">
      <c r="A160" s="15" t="s">
        <v>1044</v>
      </c>
      <c r="B160" s="31">
        <v>200</v>
      </c>
      <c r="C160" s="31" t="s">
        <v>417</v>
      </c>
      <c r="D160" s="57">
        <v>16252</v>
      </c>
      <c r="E160" s="57"/>
      <c r="F160" s="57">
        <v>16252</v>
      </c>
      <c r="G160" s="57"/>
      <c r="H160" s="57"/>
      <c r="I160" s="57"/>
      <c r="J160" s="57"/>
      <c r="K160" s="57">
        <v>6252</v>
      </c>
      <c r="L160" s="57">
        <v>10000</v>
      </c>
      <c r="M160" s="57"/>
      <c r="N160" s="57"/>
      <c r="O160" s="57"/>
      <c r="P160" s="57"/>
      <c r="Q160" s="57"/>
      <c r="R160" s="57"/>
      <c r="S160" s="57"/>
      <c r="T160" s="57"/>
      <c r="U160" s="57"/>
      <c r="V160" s="57"/>
      <c r="W160" s="57"/>
    </row>
    <row r="161" spans="1:23">
      <c r="A161" s="15" t="s">
        <v>269</v>
      </c>
      <c r="B161" s="31">
        <v>200</v>
      </c>
      <c r="C161" s="31" t="s">
        <v>418</v>
      </c>
      <c r="D161" s="57">
        <v>6252</v>
      </c>
      <c r="E161" s="57"/>
      <c r="F161" s="57">
        <v>6252</v>
      </c>
      <c r="G161" s="57"/>
      <c r="H161" s="57"/>
      <c r="I161" s="57"/>
      <c r="J161" s="57"/>
      <c r="K161" s="57">
        <v>6252</v>
      </c>
      <c r="L161" s="57"/>
      <c r="M161" s="57"/>
      <c r="N161" s="57"/>
      <c r="O161" s="57"/>
      <c r="P161" s="57"/>
      <c r="Q161" s="57"/>
      <c r="R161" s="57"/>
      <c r="S161" s="57"/>
      <c r="T161" s="57"/>
      <c r="U161" s="57"/>
      <c r="V161" s="57"/>
      <c r="W161" s="57"/>
    </row>
    <row r="162" spans="1:23">
      <c r="A162" s="15" t="s">
        <v>1046</v>
      </c>
      <c r="B162" s="31">
        <v>200</v>
      </c>
      <c r="C162" s="31" t="s">
        <v>1056</v>
      </c>
      <c r="D162" s="57">
        <v>10000</v>
      </c>
      <c r="E162" s="57"/>
      <c r="F162" s="57">
        <v>10000</v>
      </c>
      <c r="G162" s="57"/>
      <c r="H162" s="57"/>
      <c r="I162" s="57"/>
      <c r="J162" s="57"/>
      <c r="K162" s="57"/>
      <c r="L162" s="57">
        <v>10000</v>
      </c>
      <c r="M162" s="57"/>
      <c r="N162" s="57"/>
      <c r="O162" s="57"/>
      <c r="P162" s="57"/>
      <c r="Q162" s="57"/>
      <c r="R162" s="57"/>
      <c r="S162" s="57"/>
      <c r="T162" s="57"/>
      <c r="U162" s="57"/>
      <c r="V162" s="57"/>
      <c r="W162" s="57"/>
    </row>
    <row r="163" spans="1:23">
      <c r="A163" s="15" t="s">
        <v>281</v>
      </c>
      <c r="B163" s="31">
        <v>200</v>
      </c>
      <c r="C163" s="31" t="s">
        <v>419</v>
      </c>
      <c r="D163" s="57">
        <v>30000</v>
      </c>
      <c r="E163" s="57"/>
      <c r="F163" s="57">
        <v>30000</v>
      </c>
      <c r="G163" s="57"/>
      <c r="H163" s="57"/>
      <c r="I163" s="57"/>
      <c r="J163" s="57"/>
      <c r="K163" s="57"/>
      <c r="L163" s="57">
        <v>30000</v>
      </c>
      <c r="M163" s="57"/>
      <c r="N163" s="57"/>
      <c r="O163" s="57"/>
      <c r="P163" s="57"/>
      <c r="Q163" s="57"/>
      <c r="R163" s="57"/>
      <c r="S163" s="57"/>
      <c r="T163" s="57"/>
      <c r="U163" s="57"/>
      <c r="V163" s="57"/>
      <c r="W163" s="57"/>
    </row>
    <row r="164" spans="1:23">
      <c r="A164" s="15" t="s">
        <v>283</v>
      </c>
      <c r="B164" s="31">
        <v>200</v>
      </c>
      <c r="C164" s="31" t="s">
        <v>420</v>
      </c>
      <c r="D164" s="57">
        <v>176500</v>
      </c>
      <c r="E164" s="57"/>
      <c r="F164" s="57">
        <v>176500</v>
      </c>
      <c r="G164" s="57"/>
      <c r="H164" s="57"/>
      <c r="I164" s="57"/>
      <c r="J164" s="57"/>
      <c r="K164" s="57">
        <v>70000</v>
      </c>
      <c r="L164" s="57">
        <v>106500</v>
      </c>
      <c r="M164" s="57"/>
      <c r="N164" s="57"/>
      <c r="O164" s="57"/>
      <c r="P164" s="57"/>
      <c r="Q164" s="57"/>
      <c r="R164" s="57"/>
      <c r="S164" s="57"/>
      <c r="T164" s="57"/>
      <c r="U164" s="57"/>
      <c r="V164" s="57"/>
      <c r="W164" s="57"/>
    </row>
    <row r="165" spans="1:23">
      <c r="A165" s="15" t="s">
        <v>59</v>
      </c>
      <c r="B165" s="31">
        <v>200</v>
      </c>
      <c r="C165" s="31" t="s">
        <v>1057</v>
      </c>
      <c r="D165" s="57">
        <v>70000</v>
      </c>
      <c r="E165" s="57"/>
      <c r="F165" s="57">
        <v>70000</v>
      </c>
      <c r="G165" s="57"/>
      <c r="H165" s="57"/>
      <c r="I165" s="57"/>
      <c r="J165" s="57"/>
      <c r="K165" s="57">
        <v>70000</v>
      </c>
      <c r="L165" s="57"/>
      <c r="M165" s="57"/>
      <c r="N165" s="57"/>
      <c r="O165" s="57"/>
      <c r="P165" s="57"/>
      <c r="Q165" s="57"/>
      <c r="R165" s="57"/>
      <c r="S165" s="57"/>
      <c r="T165" s="57"/>
      <c r="U165" s="57"/>
      <c r="V165" s="57"/>
      <c r="W165" s="57"/>
    </row>
    <row r="166" spans="1:23">
      <c r="A166" s="15" t="s">
        <v>286</v>
      </c>
      <c r="B166" s="31">
        <v>200</v>
      </c>
      <c r="C166" s="31" t="s">
        <v>421</v>
      </c>
      <c r="D166" s="57">
        <v>106500</v>
      </c>
      <c r="E166" s="57"/>
      <c r="F166" s="57">
        <v>106500</v>
      </c>
      <c r="G166" s="57"/>
      <c r="H166" s="57"/>
      <c r="I166" s="57"/>
      <c r="J166" s="57"/>
      <c r="K166" s="57"/>
      <c r="L166" s="57">
        <v>106500</v>
      </c>
      <c r="M166" s="57"/>
      <c r="N166" s="57"/>
      <c r="O166" s="57"/>
      <c r="P166" s="57"/>
      <c r="Q166" s="57"/>
      <c r="R166" s="57"/>
      <c r="S166" s="57"/>
      <c r="T166" s="57"/>
      <c r="U166" s="57"/>
      <c r="V166" s="57"/>
      <c r="W166" s="57"/>
    </row>
    <row r="167" spans="1:23">
      <c r="A167" s="15" t="s">
        <v>103</v>
      </c>
      <c r="B167" s="31">
        <v>200</v>
      </c>
      <c r="C167" s="31" t="s">
        <v>422</v>
      </c>
      <c r="D167" s="57">
        <v>21341014.670000002</v>
      </c>
      <c r="E167" s="57"/>
      <c r="F167" s="57">
        <v>21341014.670000002</v>
      </c>
      <c r="G167" s="57"/>
      <c r="H167" s="57"/>
      <c r="I167" s="57"/>
      <c r="J167" s="57"/>
      <c r="K167" s="57">
        <v>19108000</v>
      </c>
      <c r="L167" s="57">
        <v>2233014.67</v>
      </c>
      <c r="M167" s="57"/>
      <c r="N167" s="57">
        <v>10917442.92</v>
      </c>
      <c r="O167" s="57"/>
      <c r="P167" s="57">
        <v>10917442.92</v>
      </c>
      <c r="Q167" s="57"/>
      <c r="R167" s="57"/>
      <c r="S167" s="57"/>
      <c r="T167" s="57"/>
      <c r="U167" s="57">
        <v>10230875</v>
      </c>
      <c r="V167" s="57">
        <v>686567.92</v>
      </c>
      <c r="W167" s="57"/>
    </row>
    <row r="168" spans="1:23">
      <c r="A168" s="15" t="s">
        <v>261</v>
      </c>
      <c r="B168" s="31">
        <v>200</v>
      </c>
      <c r="C168" s="31" t="s">
        <v>423</v>
      </c>
      <c r="D168" s="57">
        <v>19690514.670000002</v>
      </c>
      <c r="E168" s="57"/>
      <c r="F168" s="57">
        <v>19690514.670000002</v>
      </c>
      <c r="G168" s="57"/>
      <c r="H168" s="57"/>
      <c r="I168" s="57"/>
      <c r="J168" s="57"/>
      <c r="K168" s="57">
        <v>17698800</v>
      </c>
      <c r="L168" s="57">
        <v>1991714.67</v>
      </c>
      <c r="M168" s="57"/>
      <c r="N168" s="57">
        <v>9444188.9199999999</v>
      </c>
      <c r="O168" s="57"/>
      <c r="P168" s="57">
        <v>9444188.9199999999</v>
      </c>
      <c r="Q168" s="57"/>
      <c r="R168" s="57"/>
      <c r="S168" s="57"/>
      <c r="T168" s="57"/>
      <c r="U168" s="57">
        <v>8830875</v>
      </c>
      <c r="V168" s="57">
        <v>613313.92000000004</v>
      </c>
      <c r="W168" s="57"/>
    </row>
    <row r="169" spans="1:23">
      <c r="A169" s="15" t="s">
        <v>1044</v>
      </c>
      <c r="B169" s="31">
        <v>200</v>
      </c>
      <c r="C169" s="31" t="s">
        <v>424</v>
      </c>
      <c r="D169" s="57">
        <v>2031014.67</v>
      </c>
      <c r="E169" s="57"/>
      <c r="F169" s="57">
        <v>2031014.67</v>
      </c>
      <c r="G169" s="57"/>
      <c r="H169" s="57"/>
      <c r="I169" s="57"/>
      <c r="J169" s="57"/>
      <c r="K169" s="57">
        <v>39300</v>
      </c>
      <c r="L169" s="57">
        <v>1991714.67</v>
      </c>
      <c r="M169" s="57"/>
      <c r="N169" s="57">
        <v>613313.92000000004</v>
      </c>
      <c r="O169" s="57"/>
      <c r="P169" s="57">
        <v>613313.92000000004</v>
      </c>
      <c r="Q169" s="57"/>
      <c r="R169" s="57"/>
      <c r="S169" s="57"/>
      <c r="T169" s="57"/>
      <c r="U169" s="57"/>
      <c r="V169" s="57">
        <v>613313.92000000004</v>
      </c>
      <c r="W169" s="57"/>
    </row>
    <row r="170" spans="1:23">
      <c r="A170" s="15" t="s">
        <v>1045</v>
      </c>
      <c r="B170" s="31">
        <v>200</v>
      </c>
      <c r="C170" s="31" t="s">
        <v>425</v>
      </c>
      <c r="D170" s="57">
        <v>1031106.41</v>
      </c>
      <c r="E170" s="57"/>
      <c r="F170" s="57">
        <v>1031106.41</v>
      </c>
      <c r="G170" s="57"/>
      <c r="H170" s="57"/>
      <c r="I170" s="57"/>
      <c r="J170" s="57"/>
      <c r="K170" s="57">
        <v>9500</v>
      </c>
      <c r="L170" s="57">
        <v>1021606.41</v>
      </c>
      <c r="M170" s="57"/>
      <c r="N170" s="57">
        <v>219776.7</v>
      </c>
      <c r="O170" s="57"/>
      <c r="P170" s="57">
        <v>219776.7</v>
      </c>
      <c r="Q170" s="57"/>
      <c r="R170" s="57"/>
      <c r="S170" s="57"/>
      <c r="T170" s="57"/>
      <c r="U170" s="57"/>
      <c r="V170" s="57">
        <v>219776.7</v>
      </c>
      <c r="W170" s="57"/>
    </row>
    <row r="171" spans="1:23">
      <c r="A171" s="15" t="s">
        <v>1046</v>
      </c>
      <c r="B171" s="31">
        <v>200</v>
      </c>
      <c r="C171" s="31" t="s">
        <v>426</v>
      </c>
      <c r="D171" s="57">
        <v>999908.26</v>
      </c>
      <c r="E171" s="57"/>
      <c r="F171" s="57">
        <v>999908.26</v>
      </c>
      <c r="G171" s="57"/>
      <c r="H171" s="57"/>
      <c r="I171" s="57"/>
      <c r="J171" s="57"/>
      <c r="K171" s="57">
        <v>29800</v>
      </c>
      <c r="L171" s="57">
        <v>970108.26</v>
      </c>
      <c r="M171" s="57"/>
      <c r="N171" s="57">
        <v>393537.22</v>
      </c>
      <c r="O171" s="57"/>
      <c r="P171" s="57">
        <v>393537.22</v>
      </c>
      <c r="Q171" s="57"/>
      <c r="R171" s="57"/>
      <c r="S171" s="57"/>
      <c r="T171" s="57"/>
      <c r="U171" s="57"/>
      <c r="V171" s="57">
        <v>393537.22</v>
      </c>
      <c r="W171" s="57"/>
    </row>
    <row r="172" spans="1:23">
      <c r="A172" s="15" t="s">
        <v>405</v>
      </c>
      <c r="B172" s="31">
        <v>200</v>
      </c>
      <c r="C172" s="31" t="s">
        <v>427</v>
      </c>
      <c r="D172" s="57">
        <v>17659500</v>
      </c>
      <c r="E172" s="57"/>
      <c r="F172" s="57">
        <v>17659500</v>
      </c>
      <c r="G172" s="57"/>
      <c r="H172" s="57"/>
      <c r="I172" s="57"/>
      <c r="J172" s="57"/>
      <c r="K172" s="57">
        <v>17659500</v>
      </c>
      <c r="L172" s="57"/>
      <c r="M172" s="57"/>
      <c r="N172" s="57">
        <v>8830875</v>
      </c>
      <c r="O172" s="57"/>
      <c r="P172" s="57">
        <v>8830875</v>
      </c>
      <c r="Q172" s="57"/>
      <c r="R172" s="57"/>
      <c r="S172" s="57"/>
      <c r="T172" s="57"/>
      <c r="U172" s="57">
        <v>8830875</v>
      </c>
      <c r="V172" s="57"/>
      <c r="W172" s="57"/>
    </row>
    <row r="173" spans="1:23">
      <c r="A173" s="15" t="s">
        <v>1055</v>
      </c>
      <c r="B173" s="31">
        <v>200</v>
      </c>
      <c r="C173" s="31" t="s">
        <v>428</v>
      </c>
      <c r="D173" s="57">
        <v>17659500</v>
      </c>
      <c r="E173" s="57"/>
      <c r="F173" s="57">
        <v>17659500</v>
      </c>
      <c r="G173" s="57"/>
      <c r="H173" s="57"/>
      <c r="I173" s="57"/>
      <c r="J173" s="57"/>
      <c r="K173" s="57">
        <v>17659500</v>
      </c>
      <c r="L173" s="57"/>
      <c r="M173" s="57"/>
      <c r="N173" s="57">
        <v>8830875</v>
      </c>
      <c r="O173" s="57"/>
      <c r="P173" s="57">
        <v>8830875</v>
      </c>
      <c r="Q173" s="57"/>
      <c r="R173" s="57"/>
      <c r="S173" s="57"/>
      <c r="T173" s="57"/>
      <c r="U173" s="57">
        <v>8830875</v>
      </c>
      <c r="V173" s="57"/>
      <c r="W173" s="57"/>
    </row>
    <row r="174" spans="1:23">
      <c r="A174" s="15" t="s">
        <v>283</v>
      </c>
      <c r="B174" s="31">
        <v>200</v>
      </c>
      <c r="C174" s="31" t="s">
        <v>429</v>
      </c>
      <c r="D174" s="57">
        <v>1650500</v>
      </c>
      <c r="E174" s="57"/>
      <c r="F174" s="57">
        <v>1650500</v>
      </c>
      <c r="G174" s="57"/>
      <c r="H174" s="57"/>
      <c r="I174" s="57"/>
      <c r="J174" s="57"/>
      <c r="K174" s="57">
        <v>1409200</v>
      </c>
      <c r="L174" s="57">
        <v>241300</v>
      </c>
      <c r="M174" s="57"/>
      <c r="N174" s="57">
        <v>1473254</v>
      </c>
      <c r="O174" s="57"/>
      <c r="P174" s="57">
        <v>1473254</v>
      </c>
      <c r="Q174" s="57"/>
      <c r="R174" s="57"/>
      <c r="S174" s="57"/>
      <c r="T174" s="57"/>
      <c r="U174" s="57">
        <v>1400000</v>
      </c>
      <c r="V174" s="57">
        <v>73254</v>
      </c>
      <c r="W174" s="57"/>
    </row>
    <row r="175" spans="1:23">
      <c r="A175" s="15" t="s">
        <v>59</v>
      </c>
      <c r="B175" s="31">
        <v>200</v>
      </c>
      <c r="C175" s="31" t="s">
        <v>430</v>
      </c>
      <c r="D175" s="57">
        <v>1520400</v>
      </c>
      <c r="E175" s="57"/>
      <c r="F175" s="57">
        <v>1520400</v>
      </c>
      <c r="G175" s="57"/>
      <c r="H175" s="57"/>
      <c r="I175" s="57"/>
      <c r="J175" s="57"/>
      <c r="K175" s="57">
        <v>1409200</v>
      </c>
      <c r="L175" s="57">
        <v>111200</v>
      </c>
      <c r="M175" s="57"/>
      <c r="N175" s="57">
        <v>1465000</v>
      </c>
      <c r="O175" s="57"/>
      <c r="P175" s="57">
        <v>1465000</v>
      </c>
      <c r="Q175" s="57"/>
      <c r="R175" s="57"/>
      <c r="S175" s="57"/>
      <c r="T175" s="57"/>
      <c r="U175" s="57">
        <v>1400000</v>
      </c>
      <c r="V175" s="57">
        <v>65000</v>
      </c>
      <c r="W175" s="57"/>
    </row>
    <row r="176" spans="1:23">
      <c r="A176" s="15" t="s">
        <v>286</v>
      </c>
      <c r="B176" s="31">
        <v>200</v>
      </c>
      <c r="C176" s="31" t="s">
        <v>431</v>
      </c>
      <c r="D176" s="57">
        <v>130100</v>
      </c>
      <c r="E176" s="57"/>
      <c r="F176" s="57">
        <v>130100</v>
      </c>
      <c r="G176" s="57"/>
      <c r="H176" s="57"/>
      <c r="I176" s="57"/>
      <c r="J176" s="57"/>
      <c r="K176" s="57"/>
      <c r="L176" s="57">
        <v>130100</v>
      </c>
      <c r="M176" s="57"/>
      <c r="N176" s="57">
        <v>8254</v>
      </c>
      <c r="O176" s="57"/>
      <c r="P176" s="57">
        <v>8254</v>
      </c>
      <c r="Q176" s="57"/>
      <c r="R176" s="57"/>
      <c r="S176" s="57"/>
      <c r="T176" s="57"/>
      <c r="U176" s="57"/>
      <c r="V176" s="57">
        <v>8254</v>
      </c>
      <c r="W176" s="57"/>
    </row>
    <row r="177" spans="1:23">
      <c r="A177" s="15" t="s">
        <v>126</v>
      </c>
      <c r="B177" s="31">
        <v>200</v>
      </c>
      <c r="C177" s="31" t="s">
        <v>432</v>
      </c>
      <c r="D177" s="57">
        <v>271840</v>
      </c>
      <c r="E177" s="57"/>
      <c r="F177" s="57">
        <v>271840</v>
      </c>
      <c r="G177" s="57"/>
      <c r="H177" s="57"/>
      <c r="I177" s="57"/>
      <c r="J177" s="57"/>
      <c r="K177" s="57">
        <v>271840</v>
      </c>
      <c r="L177" s="57"/>
      <c r="M177" s="57"/>
      <c r="N177" s="57"/>
      <c r="O177" s="57"/>
      <c r="P177" s="57"/>
      <c r="Q177" s="57"/>
      <c r="R177" s="57"/>
      <c r="S177" s="57"/>
      <c r="T177" s="57"/>
      <c r="U177" s="57"/>
      <c r="V177" s="57"/>
      <c r="W177" s="57"/>
    </row>
    <row r="178" spans="1:23">
      <c r="A178" s="15" t="s">
        <v>283</v>
      </c>
      <c r="B178" s="31">
        <v>200</v>
      </c>
      <c r="C178" s="31" t="s">
        <v>433</v>
      </c>
      <c r="D178" s="57">
        <v>271840</v>
      </c>
      <c r="E178" s="57"/>
      <c r="F178" s="57">
        <v>271840</v>
      </c>
      <c r="G178" s="57"/>
      <c r="H178" s="57"/>
      <c r="I178" s="57"/>
      <c r="J178" s="57"/>
      <c r="K178" s="57">
        <v>271840</v>
      </c>
      <c r="L178" s="57"/>
      <c r="M178" s="57"/>
      <c r="N178" s="57"/>
      <c r="O178" s="57"/>
      <c r="P178" s="57"/>
      <c r="Q178" s="57"/>
      <c r="R178" s="57"/>
      <c r="S178" s="57"/>
      <c r="T178" s="57"/>
      <c r="U178" s="57"/>
      <c r="V178" s="57"/>
      <c r="W178" s="57"/>
    </row>
    <row r="179" spans="1:23">
      <c r="A179" s="15" t="s">
        <v>59</v>
      </c>
      <c r="B179" s="31">
        <v>200</v>
      </c>
      <c r="C179" s="31" t="s">
        <v>434</v>
      </c>
      <c r="D179" s="57">
        <v>271840</v>
      </c>
      <c r="E179" s="57"/>
      <c r="F179" s="57">
        <v>271840</v>
      </c>
      <c r="G179" s="57"/>
      <c r="H179" s="57"/>
      <c r="I179" s="57"/>
      <c r="J179" s="57"/>
      <c r="K179" s="57">
        <v>271840</v>
      </c>
      <c r="L179" s="57"/>
      <c r="M179" s="57"/>
      <c r="N179" s="57"/>
      <c r="O179" s="57"/>
      <c r="P179" s="57"/>
      <c r="Q179" s="57"/>
      <c r="R179" s="57"/>
      <c r="S179" s="57"/>
      <c r="T179" s="57"/>
      <c r="U179" s="57"/>
      <c r="V179" s="57"/>
      <c r="W179" s="57"/>
    </row>
    <row r="180" spans="1:23">
      <c r="A180" s="15" t="s">
        <v>177</v>
      </c>
      <c r="B180" s="31">
        <v>200</v>
      </c>
      <c r="C180" s="31" t="s">
        <v>435</v>
      </c>
      <c r="D180" s="57">
        <v>63180981.310000002</v>
      </c>
      <c r="E180" s="57"/>
      <c r="F180" s="57">
        <v>63180981.310000002</v>
      </c>
      <c r="G180" s="57">
        <v>4112700</v>
      </c>
      <c r="H180" s="57"/>
      <c r="I180" s="57"/>
      <c r="J180" s="57"/>
      <c r="K180" s="57">
        <v>32137325.210000001</v>
      </c>
      <c r="L180" s="57">
        <v>35156356.100000001</v>
      </c>
      <c r="M180" s="57"/>
      <c r="N180" s="57">
        <v>19674161.43</v>
      </c>
      <c r="O180" s="57"/>
      <c r="P180" s="57">
        <v>19674161.43</v>
      </c>
      <c r="Q180" s="57">
        <v>244747</v>
      </c>
      <c r="R180" s="57"/>
      <c r="S180" s="57"/>
      <c r="T180" s="57"/>
      <c r="U180" s="57">
        <v>10551324.800000001</v>
      </c>
      <c r="V180" s="57">
        <v>9367583.6300000008</v>
      </c>
      <c r="W180" s="57"/>
    </row>
    <row r="181" spans="1:23">
      <c r="A181" s="15" t="s">
        <v>261</v>
      </c>
      <c r="B181" s="31">
        <v>200</v>
      </c>
      <c r="C181" s="31" t="s">
        <v>436</v>
      </c>
      <c r="D181" s="57">
        <v>60351304.109999999</v>
      </c>
      <c r="E181" s="57"/>
      <c r="F181" s="57">
        <v>60351304.109999999</v>
      </c>
      <c r="G181" s="57">
        <v>4112700</v>
      </c>
      <c r="H181" s="57"/>
      <c r="I181" s="57"/>
      <c r="J181" s="57"/>
      <c r="K181" s="57">
        <v>32061575.210000001</v>
      </c>
      <c r="L181" s="57">
        <v>32402428.899999999</v>
      </c>
      <c r="M181" s="57"/>
      <c r="N181" s="57">
        <v>18790449.829999998</v>
      </c>
      <c r="O181" s="57"/>
      <c r="P181" s="57">
        <v>18790449.829999998</v>
      </c>
      <c r="Q181" s="57">
        <v>244747</v>
      </c>
      <c r="R181" s="57"/>
      <c r="S181" s="57"/>
      <c r="T181" s="57"/>
      <c r="U181" s="57">
        <v>10551324.800000001</v>
      </c>
      <c r="V181" s="57">
        <v>8483872.0299999993</v>
      </c>
      <c r="W181" s="57"/>
    </row>
    <row r="182" spans="1:23">
      <c r="A182" s="15" t="s">
        <v>1043</v>
      </c>
      <c r="B182" s="31">
        <v>200</v>
      </c>
      <c r="C182" s="31" t="s">
        <v>437</v>
      </c>
      <c r="D182" s="57">
        <v>994150</v>
      </c>
      <c r="E182" s="57"/>
      <c r="F182" s="57">
        <v>994150</v>
      </c>
      <c r="G182" s="57"/>
      <c r="H182" s="57"/>
      <c r="I182" s="57"/>
      <c r="J182" s="57"/>
      <c r="K182" s="57">
        <v>994150</v>
      </c>
      <c r="L182" s="57"/>
      <c r="M182" s="57"/>
      <c r="N182" s="57">
        <v>346097.94</v>
      </c>
      <c r="O182" s="57"/>
      <c r="P182" s="57">
        <v>346097.94</v>
      </c>
      <c r="Q182" s="57"/>
      <c r="R182" s="57"/>
      <c r="S182" s="57"/>
      <c r="T182" s="57"/>
      <c r="U182" s="57">
        <v>346097.94</v>
      </c>
      <c r="V182" s="57"/>
      <c r="W182" s="57"/>
    </row>
    <row r="183" spans="1:23">
      <c r="A183" s="15" t="s">
        <v>55</v>
      </c>
      <c r="B183" s="31">
        <v>200</v>
      </c>
      <c r="C183" s="31" t="s">
        <v>438</v>
      </c>
      <c r="D183" s="57">
        <v>715361</v>
      </c>
      <c r="E183" s="57"/>
      <c r="F183" s="57">
        <v>715361</v>
      </c>
      <c r="G183" s="57"/>
      <c r="H183" s="57"/>
      <c r="I183" s="57"/>
      <c r="J183" s="57"/>
      <c r="K183" s="57">
        <v>715361</v>
      </c>
      <c r="L183" s="57"/>
      <c r="M183" s="57"/>
      <c r="N183" s="57">
        <v>269049.28000000003</v>
      </c>
      <c r="O183" s="57"/>
      <c r="P183" s="57">
        <v>269049.28000000003</v>
      </c>
      <c r="Q183" s="57"/>
      <c r="R183" s="57"/>
      <c r="S183" s="57"/>
      <c r="T183" s="57"/>
      <c r="U183" s="57">
        <v>269049.28000000003</v>
      </c>
      <c r="V183" s="57"/>
      <c r="W183" s="57"/>
    </row>
    <row r="184" spans="1:23">
      <c r="A184" s="15" t="s">
        <v>56</v>
      </c>
      <c r="B184" s="31">
        <v>200</v>
      </c>
      <c r="C184" s="31" t="s">
        <v>439</v>
      </c>
      <c r="D184" s="57">
        <v>62750</v>
      </c>
      <c r="E184" s="57"/>
      <c r="F184" s="57">
        <v>62750</v>
      </c>
      <c r="G184" s="57"/>
      <c r="H184" s="57"/>
      <c r="I184" s="57"/>
      <c r="J184" s="57"/>
      <c r="K184" s="57">
        <v>62750</v>
      </c>
      <c r="L184" s="57"/>
      <c r="M184" s="57"/>
      <c r="N184" s="57">
        <v>2100</v>
      </c>
      <c r="O184" s="57"/>
      <c r="P184" s="57">
        <v>2100</v>
      </c>
      <c r="Q184" s="57"/>
      <c r="R184" s="57"/>
      <c r="S184" s="57"/>
      <c r="T184" s="57"/>
      <c r="U184" s="57">
        <v>2100</v>
      </c>
      <c r="V184" s="57"/>
      <c r="W184" s="57"/>
    </row>
    <row r="185" spans="1:23">
      <c r="A185" s="15" t="s">
        <v>266</v>
      </c>
      <c r="B185" s="31">
        <v>200</v>
      </c>
      <c r="C185" s="31" t="s">
        <v>440</v>
      </c>
      <c r="D185" s="57">
        <v>216039</v>
      </c>
      <c r="E185" s="57"/>
      <c r="F185" s="57">
        <v>216039</v>
      </c>
      <c r="G185" s="57"/>
      <c r="H185" s="57"/>
      <c r="I185" s="57"/>
      <c r="J185" s="57"/>
      <c r="K185" s="57">
        <v>216039</v>
      </c>
      <c r="L185" s="57"/>
      <c r="M185" s="57"/>
      <c r="N185" s="57">
        <v>74948.66</v>
      </c>
      <c r="O185" s="57"/>
      <c r="P185" s="57">
        <v>74948.66</v>
      </c>
      <c r="Q185" s="57"/>
      <c r="R185" s="57"/>
      <c r="S185" s="57"/>
      <c r="T185" s="57"/>
      <c r="U185" s="57">
        <v>74948.66</v>
      </c>
      <c r="V185" s="57"/>
      <c r="W185" s="57"/>
    </row>
    <row r="186" spans="1:23">
      <c r="A186" s="15" t="s">
        <v>1044</v>
      </c>
      <c r="B186" s="31">
        <v>200</v>
      </c>
      <c r="C186" s="31" t="s">
        <v>441</v>
      </c>
      <c r="D186" s="57">
        <v>26470825.350000001</v>
      </c>
      <c r="E186" s="57"/>
      <c r="F186" s="57">
        <v>26470825.350000001</v>
      </c>
      <c r="G186" s="57"/>
      <c r="H186" s="57"/>
      <c r="I186" s="57"/>
      <c r="J186" s="57"/>
      <c r="K186" s="57">
        <v>2710707</v>
      </c>
      <c r="L186" s="57">
        <v>23760118.350000001</v>
      </c>
      <c r="M186" s="57"/>
      <c r="N186" s="57">
        <v>5660742.0999999996</v>
      </c>
      <c r="O186" s="57"/>
      <c r="P186" s="57">
        <v>5660742.0999999996</v>
      </c>
      <c r="Q186" s="57"/>
      <c r="R186" s="57"/>
      <c r="S186" s="57"/>
      <c r="T186" s="57"/>
      <c r="U186" s="57">
        <v>711149.09</v>
      </c>
      <c r="V186" s="57">
        <v>4949593.01</v>
      </c>
      <c r="W186" s="57"/>
    </row>
    <row r="187" spans="1:23">
      <c r="A187" s="15" t="s">
        <v>269</v>
      </c>
      <c r="B187" s="31">
        <v>200</v>
      </c>
      <c r="C187" s="31" t="s">
        <v>442</v>
      </c>
      <c r="D187" s="57">
        <v>36000</v>
      </c>
      <c r="E187" s="57"/>
      <c r="F187" s="57">
        <v>36000</v>
      </c>
      <c r="G187" s="57"/>
      <c r="H187" s="57"/>
      <c r="I187" s="57"/>
      <c r="J187" s="57"/>
      <c r="K187" s="57">
        <v>36000</v>
      </c>
      <c r="L187" s="57"/>
      <c r="M187" s="57"/>
      <c r="N187" s="57">
        <v>5517.64</v>
      </c>
      <c r="O187" s="57"/>
      <c r="P187" s="57">
        <v>5517.64</v>
      </c>
      <c r="Q187" s="57"/>
      <c r="R187" s="57"/>
      <c r="S187" s="57"/>
      <c r="T187" s="57"/>
      <c r="U187" s="57">
        <v>5517.64</v>
      </c>
      <c r="V187" s="57"/>
      <c r="W187" s="57"/>
    </row>
    <row r="188" spans="1:23">
      <c r="A188" s="15" t="s">
        <v>271</v>
      </c>
      <c r="B188" s="31">
        <v>200</v>
      </c>
      <c r="C188" s="31" t="s">
        <v>443</v>
      </c>
      <c r="D188" s="57">
        <v>12000</v>
      </c>
      <c r="E188" s="57"/>
      <c r="F188" s="57">
        <v>12000</v>
      </c>
      <c r="G188" s="57"/>
      <c r="H188" s="57"/>
      <c r="I188" s="57"/>
      <c r="J188" s="57"/>
      <c r="K188" s="57">
        <v>12000</v>
      </c>
      <c r="L188" s="57"/>
      <c r="M188" s="57"/>
      <c r="N188" s="57">
        <v>4971.3999999999996</v>
      </c>
      <c r="O188" s="57"/>
      <c r="P188" s="57">
        <v>4971.3999999999996</v>
      </c>
      <c r="Q188" s="57"/>
      <c r="R188" s="57"/>
      <c r="S188" s="57"/>
      <c r="T188" s="57"/>
      <c r="U188" s="57">
        <v>4971.3999999999996</v>
      </c>
      <c r="V188" s="57"/>
      <c r="W188" s="57"/>
    </row>
    <row r="189" spans="1:23">
      <c r="A189" s="15" t="s">
        <v>58</v>
      </c>
      <c r="B189" s="31">
        <v>200</v>
      </c>
      <c r="C189" s="31" t="s">
        <v>1058</v>
      </c>
      <c r="D189" s="57">
        <v>43709</v>
      </c>
      <c r="E189" s="57"/>
      <c r="F189" s="57">
        <v>43709</v>
      </c>
      <c r="G189" s="57"/>
      <c r="H189" s="57"/>
      <c r="I189" s="57"/>
      <c r="J189" s="57"/>
      <c r="K189" s="57"/>
      <c r="L189" s="57">
        <v>43709</v>
      </c>
      <c r="M189" s="57"/>
      <c r="N189" s="57">
        <v>12360.76</v>
      </c>
      <c r="O189" s="57"/>
      <c r="P189" s="57">
        <v>12360.76</v>
      </c>
      <c r="Q189" s="57"/>
      <c r="R189" s="57"/>
      <c r="S189" s="57"/>
      <c r="T189" s="57"/>
      <c r="U189" s="57"/>
      <c r="V189" s="57">
        <v>12360.76</v>
      </c>
      <c r="W189" s="57"/>
    </row>
    <row r="190" spans="1:23">
      <c r="A190" s="15" t="s">
        <v>1045</v>
      </c>
      <c r="B190" s="31">
        <v>200</v>
      </c>
      <c r="C190" s="31" t="s">
        <v>444</v>
      </c>
      <c r="D190" s="57">
        <v>20326652.210000001</v>
      </c>
      <c r="E190" s="57"/>
      <c r="F190" s="57">
        <v>20326652.210000001</v>
      </c>
      <c r="G190" s="57"/>
      <c r="H190" s="57"/>
      <c r="I190" s="57"/>
      <c r="J190" s="57"/>
      <c r="K190" s="57">
        <v>29700</v>
      </c>
      <c r="L190" s="57">
        <v>20296952.210000001</v>
      </c>
      <c r="M190" s="57"/>
      <c r="N190" s="57">
        <v>4034226.19</v>
      </c>
      <c r="O190" s="57"/>
      <c r="P190" s="57">
        <v>4034226.19</v>
      </c>
      <c r="Q190" s="57"/>
      <c r="R190" s="57"/>
      <c r="S190" s="57"/>
      <c r="T190" s="57"/>
      <c r="U190" s="57"/>
      <c r="V190" s="57">
        <v>4034226.19</v>
      </c>
      <c r="W190" s="57"/>
    </row>
    <row r="191" spans="1:23">
      <c r="A191" s="15" t="s">
        <v>1046</v>
      </c>
      <c r="B191" s="31">
        <v>200</v>
      </c>
      <c r="C191" s="31" t="s">
        <v>445</v>
      </c>
      <c r="D191" s="57">
        <v>6052464.1399999997</v>
      </c>
      <c r="E191" s="57"/>
      <c r="F191" s="57">
        <v>6052464.1399999997</v>
      </c>
      <c r="G191" s="57"/>
      <c r="H191" s="57"/>
      <c r="I191" s="57"/>
      <c r="J191" s="57"/>
      <c r="K191" s="57">
        <v>2633007</v>
      </c>
      <c r="L191" s="57">
        <v>3419457.14</v>
      </c>
      <c r="M191" s="57"/>
      <c r="N191" s="57">
        <v>1603666.11</v>
      </c>
      <c r="O191" s="57"/>
      <c r="P191" s="57">
        <v>1603666.11</v>
      </c>
      <c r="Q191" s="57"/>
      <c r="R191" s="57"/>
      <c r="S191" s="57"/>
      <c r="T191" s="57"/>
      <c r="U191" s="57">
        <v>700660.05</v>
      </c>
      <c r="V191" s="57">
        <v>903006.06</v>
      </c>
      <c r="W191" s="57"/>
    </row>
    <row r="192" spans="1:23">
      <c r="A192" s="15" t="s">
        <v>405</v>
      </c>
      <c r="B192" s="31">
        <v>200</v>
      </c>
      <c r="C192" s="31" t="s">
        <v>446</v>
      </c>
      <c r="D192" s="57">
        <v>32883328.760000002</v>
      </c>
      <c r="E192" s="57"/>
      <c r="F192" s="57">
        <v>32883328.760000002</v>
      </c>
      <c r="G192" s="57"/>
      <c r="H192" s="57"/>
      <c r="I192" s="57"/>
      <c r="J192" s="57"/>
      <c r="K192" s="57">
        <v>24241018.210000001</v>
      </c>
      <c r="L192" s="57">
        <v>8642310.5500000007</v>
      </c>
      <c r="M192" s="57"/>
      <c r="N192" s="57">
        <v>12783609.789999999</v>
      </c>
      <c r="O192" s="57"/>
      <c r="P192" s="57">
        <v>12783609.789999999</v>
      </c>
      <c r="Q192" s="57"/>
      <c r="R192" s="57"/>
      <c r="S192" s="57"/>
      <c r="T192" s="57"/>
      <c r="U192" s="57">
        <v>9249330.7699999996</v>
      </c>
      <c r="V192" s="57">
        <v>3534279.02</v>
      </c>
      <c r="W192" s="57"/>
    </row>
    <row r="193" spans="1:23">
      <c r="A193" s="15" t="s">
        <v>1055</v>
      </c>
      <c r="B193" s="31">
        <v>200</v>
      </c>
      <c r="C193" s="31" t="s">
        <v>447</v>
      </c>
      <c r="D193" s="57">
        <v>29926235.399999999</v>
      </c>
      <c r="E193" s="57"/>
      <c r="F193" s="57">
        <v>29926235.399999999</v>
      </c>
      <c r="G193" s="57"/>
      <c r="H193" s="57"/>
      <c r="I193" s="57"/>
      <c r="J193" s="57"/>
      <c r="K193" s="57">
        <v>22910600</v>
      </c>
      <c r="L193" s="57">
        <v>7015635.4000000004</v>
      </c>
      <c r="M193" s="57"/>
      <c r="N193" s="57">
        <v>12080396.560000001</v>
      </c>
      <c r="O193" s="57"/>
      <c r="P193" s="57">
        <v>12080396.560000001</v>
      </c>
      <c r="Q193" s="57"/>
      <c r="R193" s="57"/>
      <c r="S193" s="57"/>
      <c r="T193" s="57"/>
      <c r="U193" s="57">
        <v>9222750.2899999991</v>
      </c>
      <c r="V193" s="57">
        <v>2857646.27</v>
      </c>
      <c r="W193" s="57"/>
    </row>
    <row r="194" spans="1:23">
      <c r="A194" s="15" t="s">
        <v>1059</v>
      </c>
      <c r="B194" s="31">
        <v>200</v>
      </c>
      <c r="C194" s="31" t="s">
        <v>448</v>
      </c>
      <c r="D194" s="57">
        <v>2957093.36</v>
      </c>
      <c r="E194" s="57"/>
      <c r="F194" s="57">
        <v>2957093.36</v>
      </c>
      <c r="G194" s="57"/>
      <c r="H194" s="57"/>
      <c r="I194" s="57"/>
      <c r="J194" s="57"/>
      <c r="K194" s="57">
        <v>1330418.21</v>
      </c>
      <c r="L194" s="57">
        <v>1626675.15</v>
      </c>
      <c r="M194" s="57"/>
      <c r="N194" s="57">
        <v>703213.23</v>
      </c>
      <c r="O194" s="57"/>
      <c r="P194" s="57">
        <v>703213.23</v>
      </c>
      <c r="Q194" s="57"/>
      <c r="R194" s="57"/>
      <c r="S194" s="57"/>
      <c r="T194" s="57"/>
      <c r="U194" s="57">
        <v>26580.48</v>
      </c>
      <c r="V194" s="57">
        <v>676632.75</v>
      </c>
      <c r="W194" s="57"/>
    </row>
    <row r="195" spans="1:23">
      <c r="A195" s="15" t="s">
        <v>1047</v>
      </c>
      <c r="B195" s="31">
        <v>200</v>
      </c>
      <c r="C195" s="31" t="s">
        <v>449</v>
      </c>
      <c r="D195" s="57">
        <v>0</v>
      </c>
      <c r="E195" s="57"/>
      <c r="F195" s="57">
        <v>0</v>
      </c>
      <c r="G195" s="57">
        <v>4112700</v>
      </c>
      <c r="H195" s="57"/>
      <c r="I195" s="57"/>
      <c r="J195" s="57"/>
      <c r="K195" s="57">
        <v>4112700</v>
      </c>
      <c r="L195" s="57"/>
      <c r="M195" s="57"/>
      <c r="N195" s="57">
        <v>0</v>
      </c>
      <c r="O195" s="57"/>
      <c r="P195" s="57">
        <v>0</v>
      </c>
      <c r="Q195" s="57">
        <v>244747</v>
      </c>
      <c r="R195" s="57"/>
      <c r="S195" s="57"/>
      <c r="T195" s="57"/>
      <c r="U195" s="57">
        <v>244747</v>
      </c>
      <c r="V195" s="57"/>
      <c r="W195" s="57"/>
    </row>
    <row r="196" spans="1:23">
      <c r="A196" s="15" t="s">
        <v>279</v>
      </c>
      <c r="B196" s="31">
        <v>200</v>
      </c>
      <c r="C196" s="31" t="s">
        <v>450</v>
      </c>
      <c r="D196" s="57">
        <v>0</v>
      </c>
      <c r="E196" s="57"/>
      <c r="F196" s="57">
        <v>0</v>
      </c>
      <c r="G196" s="57">
        <v>4112700</v>
      </c>
      <c r="H196" s="57"/>
      <c r="I196" s="57"/>
      <c r="J196" s="57"/>
      <c r="K196" s="57">
        <v>4112700</v>
      </c>
      <c r="L196" s="57"/>
      <c r="M196" s="57"/>
      <c r="N196" s="57">
        <v>0</v>
      </c>
      <c r="O196" s="57"/>
      <c r="P196" s="57">
        <v>0</v>
      </c>
      <c r="Q196" s="57">
        <v>244747</v>
      </c>
      <c r="R196" s="57"/>
      <c r="S196" s="57"/>
      <c r="T196" s="57"/>
      <c r="U196" s="57">
        <v>244747</v>
      </c>
      <c r="V196" s="57"/>
      <c r="W196" s="57"/>
    </row>
    <row r="197" spans="1:23">
      <c r="A197" s="15" t="s">
        <v>281</v>
      </c>
      <c r="B197" s="31">
        <v>200</v>
      </c>
      <c r="C197" s="31" t="s">
        <v>1114</v>
      </c>
      <c r="D197" s="57">
        <v>3000</v>
      </c>
      <c r="E197" s="57"/>
      <c r="F197" s="57">
        <v>3000</v>
      </c>
      <c r="G197" s="57"/>
      <c r="H197" s="57"/>
      <c r="I197" s="57"/>
      <c r="J197" s="57"/>
      <c r="K197" s="57">
        <v>3000</v>
      </c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</row>
    <row r="198" spans="1:23">
      <c r="A198" s="15" t="s">
        <v>283</v>
      </c>
      <c r="B198" s="31">
        <v>200</v>
      </c>
      <c r="C198" s="31" t="s">
        <v>451</v>
      </c>
      <c r="D198" s="57">
        <v>2829677.2</v>
      </c>
      <c r="E198" s="57"/>
      <c r="F198" s="57">
        <v>2829677.2</v>
      </c>
      <c r="G198" s="57"/>
      <c r="H198" s="57"/>
      <c r="I198" s="57"/>
      <c r="J198" s="57"/>
      <c r="K198" s="57">
        <v>75750</v>
      </c>
      <c r="L198" s="57">
        <v>2753927.2</v>
      </c>
      <c r="M198" s="57"/>
      <c r="N198" s="57">
        <v>883711.6</v>
      </c>
      <c r="O198" s="57"/>
      <c r="P198" s="57">
        <v>883711.6</v>
      </c>
      <c r="Q198" s="57"/>
      <c r="R198" s="57"/>
      <c r="S198" s="57"/>
      <c r="T198" s="57"/>
      <c r="U198" s="57"/>
      <c r="V198" s="57">
        <v>883711.6</v>
      </c>
      <c r="W198" s="57"/>
    </row>
    <row r="199" spans="1:23">
      <c r="A199" s="15" t="s">
        <v>59</v>
      </c>
      <c r="B199" s="31">
        <v>200</v>
      </c>
      <c r="C199" s="31" t="s">
        <v>452</v>
      </c>
      <c r="D199" s="57">
        <v>1208886.2</v>
      </c>
      <c r="E199" s="57"/>
      <c r="F199" s="57">
        <v>1208886.2</v>
      </c>
      <c r="G199" s="57"/>
      <c r="H199" s="57"/>
      <c r="I199" s="57"/>
      <c r="J199" s="57"/>
      <c r="K199" s="57">
        <v>45800</v>
      </c>
      <c r="L199" s="57">
        <v>1163086.2</v>
      </c>
      <c r="M199" s="57"/>
      <c r="N199" s="57">
        <v>459481.59999999998</v>
      </c>
      <c r="O199" s="57"/>
      <c r="P199" s="57">
        <v>459481.59999999998</v>
      </c>
      <c r="Q199" s="57"/>
      <c r="R199" s="57"/>
      <c r="S199" s="57"/>
      <c r="T199" s="57"/>
      <c r="U199" s="57"/>
      <c r="V199" s="57">
        <v>459481.59999999998</v>
      </c>
      <c r="W199" s="57"/>
    </row>
    <row r="200" spans="1:23">
      <c r="A200" s="15" t="s">
        <v>286</v>
      </c>
      <c r="B200" s="31">
        <v>200</v>
      </c>
      <c r="C200" s="31" t="s">
        <v>453</v>
      </c>
      <c r="D200" s="57">
        <v>1620791</v>
      </c>
      <c r="E200" s="57"/>
      <c r="F200" s="57">
        <v>1620791</v>
      </c>
      <c r="G200" s="57"/>
      <c r="H200" s="57"/>
      <c r="I200" s="57"/>
      <c r="J200" s="57"/>
      <c r="K200" s="57">
        <v>29950</v>
      </c>
      <c r="L200" s="57">
        <v>1590841</v>
      </c>
      <c r="M200" s="57"/>
      <c r="N200" s="57">
        <v>424230</v>
      </c>
      <c r="O200" s="57"/>
      <c r="P200" s="57">
        <v>424230</v>
      </c>
      <c r="Q200" s="57"/>
      <c r="R200" s="57"/>
      <c r="S200" s="57"/>
      <c r="T200" s="57"/>
      <c r="U200" s="57"/>
      <c r="V200" s="57">
        <v>424230</v>
      </c>
      <c r="W200" s="57"/>
    </row>
    <row r="201" spans="1:23">
      <c r="A201" s="15" t="s">
        <v>32</v>
      </c>
      <c r="B201" s="31">
        <v>200</v>
      </c>
      <c r="C201" s="31" t="s">
        <v>454</v>
      </c>
      <c r="D201" s="57">
        <v>1196818.21</v>
      </c>
      <c r="E201" s="57"/>
      <c r="F201" s="57">
        <v>1196818.21</v>
      </c>
      <c r="G201" s="57"/>
      <c r="H201" s="57"/>
      <c r="I201" s="57"/>
      <c r="J201" s="57"/>
      <c r="K201" s="57">
        <v>1196818.21</v>
      </c>
      <c r="L201" s="57"/>
      <c r="M201" s="57"/>
      <c r="N201" s="57">
        <v>383167.46</v>
      </c>
      <c r="O201" s="57"/>
      <c r="P201" s="57">
        <v>383167.46</v>
      </c>
      <c r="Q201" s="57"/>
      <c r="R201" s="57"/>
      <c r="S201" s="57"/>
      <c r="T201" s="57"/>
      <c r="U201" s="57">
        <v>383167.46</v>
      </c>
      <c r="V201" s="57"/>
      <c r="W201" s="57"/>
    </row>
    <row r="202" spans="1:23">
      <c r="A202" s="15" t="s">
        <v>261</v>
      </c>
      <c r="B202" s="31">
        <v>200</v>
      </c>
      <c r="C202" s="31" t="s">
        <v>455</v>
      </c>
      <c r="D202" s="57">
        <v>1121068.21</v>
      </c>
      <c r="E202" s="57"/>
      <c r="F202" s="57">
        <v>1121068.21</v>
      </c>
      <c r="G202" s="57"/>
      <c r="H202" s="57"/>
      <c r="I202" s="57"/>
      <c r="J202" s="57"/>
      <c r="K202" s="57">
        <v>1121068.21</v>
      </c>
      <c r="L202" s="57"/>
      <c r="M202" s="57"/>
      <c r="N202" s="57">
        <v>383167.46</v>
      </c>
      <c r="O202" s="57"/>
      <c r="P202" s="57">
        <v>383167.46</v>
      </c>
      <c r="Q202" s="57"/>
      <c r="R202" s="57"/>
      <c r="S202" s="57"/>
      <c r="T202" s="57"/>
      <c r="U202" s="57">
        <v>383167.46</v>
      </c>
      <c r="V202" s="57"/>
      <c r="W202" s="57"/>
    </row>
    <row r="203" spans="1:23">
      <c r="A203" s="15" t="s">
        <v>1043</v>
      </c>
      <c r="B203" s="31">
        <v>200</v>
      </c>
      <c r="C203" s="31" t="s">
        <v>456</v>
      </c>
      <c r="D203" s="57">
        <v>994150</v>
      </c>
      <c r="E203" s="57"/>
      <c r="F203" s="57">
        <v>994150</v>
      </c>
      <c r="G203" s="57"/>
      <c r="H203" s="57"/>
      <c r="I203" s="57"/>
      <c r="J203" s="57"/>
      <c r="K203" s="57">
        <v>994150</v>
      </c>
      <c r="L203" s="57"/>
      <c r="M203" s="57"/>
      <c r="N203" s="57">
        <v>346097.94</v>
      </c>
      <c r="O203" s="57"/>
      <c r="P203" s="57">
        <v>346097.94</v>
      </c>
      <c r="Q203" s="57"/>
      <c r="R203" s="57"/>
      <c r="S203" s="57"/>
      <c r="T203" s="57"/>
      <c r="U203" s="57">
        <v>346097.94</v>
      </c>
      <c r="V203" s="57"/>
      <c r="W203" s="57"/>
    </row>
    <row r="204" spans="1:23">
      <c r="A204" s="15" t="s">
        <v>55</v>
      </c>
      <c r="B204" s="31">
        <v>200</v>
      </c>
      <c r="C204" s="31" t="s">
        <v>457</v>
      </c>
      <c r="D204" s="57">
        <v>715361</v>
      </c>
      <c r="E204" s="57"/>
      <c r="F204" s="57">
        <v>715361</v>
      </c>
      <c r="G204" s="57"/>
      <c r="H204" s="57"/>
      <c r="I204" s="57"/>
      <c r="J204" s="57"/>
      <c r="K204" s="57">
        <v>715361</v>
      </c>
      <c r="L204" s="57"/>
      <c r="M204" s="57"/>
      <c r="N204" s="57">
        <v>269049.28000000003</v>
      </c>
      <c r="O204" s="57"/>
      <c r="P204" s="57">
        <v>269049.28000000003</v>
      </c>
      <c r="Q204" s="57"/>
      <c r="R204" s="57"/>
      <c r="S204" s="57"/>
      <c r="T204" s="57"/>
      <c r="U204" s="57">
        <v>269049.28000000003</v>
      </c>
      <c r="V204" s="57"/>
      <c r="W204" s="57"/>
    </row>
    <row r="205" spans="1:23">
      <c r="A205" s="15" t="s">
        <v>56</v>
      </c>
      <c r="B205" s="31">
        <v>200</v>
      </c>
      <c r="C205" s="31" t="s">
        <v>458</v>
      </c>
      <c r="D205" s="57">
        <v>62750</v>
      </c>
      <c r="E205" s="57"/>
      <c r="F205" s="57">
        <v>62750</v>
      </c>
      <c r="G205" s="57"/>
      <c r="H205" s="57"/>
      <c r="I205" s="57"/>
      <c r="J205" s="57"/>
      <c r="K205" s="57">
        <v>62750</v>
      </c>
      <c r="L205" s="57"/>
      <c r="M205" s="57"/>
      <c r="N205" s="57">
        <v>2100</v>
      </c>
      <c r="O205" s="57"/>
      <c r="P205" s="57">
        <v>2100</v>
      </c>
      <c r="Q205" s="57"/>
      <c r="R205" s="57"/>
      <c r="S205" s="57"/>
      <c r="T205" s="57"/>
      <c r="U205" s="57">
        <v>2100</v>
      </c>
      <c r="V205" s="57"/>
      <c r="W205" s="57"/>
    </row>
    <row r="206" spans="1:23">
      <c r="A206" s="15" t="s">
        <v>266</v>
      </c>
      <c r="B206" s="31">
        <v>200</v>
      </c>
      <c r="C206" s="31" t="s">
        <v>459</v>
      </c>
      <c r="D206" s="57">
        <v>216039</v>
      </c>
      <c r="E206" s="57"/>
      <c r="F206" s="57">
        <v>216039</v>
      </c>
      <c r="G206" s="57"/>
      <c r="H206" s="57"/>
      <c r="I206" s="57"/>
      <c r="J206" s="57"/>
      <c r="K206" s="57">
        <v>216039</v>
      </c>
      <c r="L206" s="57"/>
      <c r="M206" s="57"/>
      <c r="N206" s="57">
        <v>74948.66</v>
      </c>
      <c r="O206" s="57"/>
      <c r="P206" s="57">
        <v>74948.66</v>
      </c>
      <c r="Q206" s="57"/>
      <c r="R206" s="57"/>
      <c r="S206" s="57"/>
      <c r="T206" s="57"/>
      <c r="U206" s="57">
        <v>74948.66</v>
      </c>
      <c r="V206" s="57"/>
      <c r="W206" s="57"/>
    </row>
    <row r="207" spans="1:23">
      <c r="A207" s="15" t="s">
        <v>1044</v>
      </c>
      <c r="B207" s="31">
        <v>200</v>
      </c>
      <c r="C207" s="31" t="s">
        <v>460</v>
      </c>
      <c r="D207" s="57">
        <v>52900</v>
      </c>
      <c r="E207" s="57"/>
      <c r="F207" s="57">
        <v>52900</v>
      </c>
      <c r="G207" s="57"/>
      <c r="H207" s="57"/>
      <c r="I207" s="57"/>
      <c r="J207" s="57"/>
      <c r="K207" s="57">
        <v>52900</v>
      </c>
      <c r="L207" s="57"/>
      <c r="M207" s="57"/>
      <c r="N207" s="57">
        <v>10489.04</v>
      </c>
      <c r="O207" s="57"/>
      <c r="P207" s="57">
        <v>10489.04</v>
      </c>
      <c r="Q207" s="57"/>
      <c r="R207" s="57"/>
      <c r="S207" s="57"/>
      <c r="T207" s="57"/>
      <c r="U207" s="57">
        <v>10489.04</v>
      </c>
      <c r="V207" s="57"/>
      <c r="W207" s="57"/>
    </row>
    <row r="208" spans="1:23">
      <c r="A208" s="15" t="s">
        <v>269</v>
      </c>
      <c r="B208" s="31">
        <v>200</v>
      </c>
      <c r="C208" s="31" t="s">
        <v>461</v>
      </c>
      <c r="D208" s="57">
        <v>36000</v>
      </c>
      <c r="E208" s="57"/>
      <c r="F208" s="57">
        <v>36000</v>
      </c>
      <c r="G208" s="57"/>
      <c r="H208" s="57"/>
      <c r="I208" s="57"/>
      <c r="J208" s="57"/>
      <c r="K208" s="57">
        <v>36000</v>
      </c>
      <c r="L208" s="57"/>
      <c r="M208" s="57"/>
      <c r="N208" s="57">
        <v>5517.64</v>
      </c>
      <c r="O208" s="57"/>
      <c r="P208" s="57">
        <v>5517.64</v>
      </c>
      <c r="Q208" s="57"/>
      <c r="R208" s="57"/>
      <c r="S208" s="57"/>
      <c r="T208" s="57"/>
      <c r="U208" s="57">
        <v>5517.64</v>
      </c>
      <c r="V208" s="57"/>
      <c r="W208" s="57"/>
    </row>
    <row r="209" spans="1:23">
      <c r="A209" s="15" t="s">
        <v>271</v>
      </c>
      <c r="B209" s="31">
        <v>200</v>
      </c>
      <c r="C209" s="31" t="s">
        <v>462</v>
      </c>
      <c r="D209" s="57">
        <v>12000</v>
      </c>
      <c r="E209" s="57"/>
      <c r="F209" s="57">
        <v>12000</v>
      </c>
      <c r="G209" s="57"/>
      <c r="H209" s="57"/>
      <c r="I209" s="57"/>
      <c r="J209" s="57"/>
      <c r="K209" s="57">
        <v>12000</v>
      </c>
      <c r="L209" s="57"/>
      <c r="M209" s="57"/>
      <c r="N209" s="57">
        <v>4971.3999999999996</v>
      </c>
      <c r="O209" s="57"/>
      <c r="P209" s="57">
        <v>4971.3999999999996</v>
      </c>
      <c r="Q209" s="57"/>
      <c r="R209" s="57"/>
      <c r="S209" s="57"/>
      <c r="T209" s="57"/>
      <c r="U209" s="57">
        <v>4971.3999999999996</v>
      </c>
      <c r="V209" s="57"/>
      <c r="W209" s="57"/>
    </row>
    <row r="210" spans="1:23">
      <c r="A210" s="15" t="s">
        <v>1045</v>
      </c>
      <c r="B210" s="31">
        <v>200</v>
      </c>
      <c r="C210" s="31" t="s">
        <v>463</v>
      </c>
      <c r="D210" s="57">
        <v>4000</v>
      </c>
      <c r="E210" s="57"/>
      <c r="F210" s="57">
        <v>4000</v>
      </c>
      <c r="G210" s="57"/>
      <c r="H210" s="57"/>
      <c r="I210" s="57"/>
      <c r="J210" s="57"/>
      <c r="K210" s="57">
        <v>4000</v>
      </c>
      <c r="L210" s="57"/>
      <c r="M210" s="57"/>
      <c r="N210" s="57"/>
      <c r="O210" s="57"/>
      <c r="P210" s="57"/>
      <c r="Q210" s="57"/>
      <c r="R210" s="57"/>
      <c r="S210" s="57"/>
      <c r="T210" s="57"/>
      <c r="U210" s="57"/>
      <c r="V210" s="57"/>
      <c r="W210" s="57"/>
    </row>
    <row r="211" spans="1:23">
      <c r="A211" s="15" t="s">
        <v>1046</v>
      </c>
      <c r="B211" s="31">
        <v>200</v>
      </c>
      <c r="C211" s="31" t="s">
        <v>464</v>
      </c>
      <c r="D211" s="57">
        <v>900</v>
      </c>
      <c r="E211" s="57"/>
      <c r="F211" s="57">
        <v>900</v>
      </c>
      <c r="G211" s="57"/>
      <c r="H211" s="57"/>
      <c r="I211" s="57"/>
      <c r="J211" s="57"/>
      <c r="K211" s="57">
        <v>900</v>
      </c>
      <c r="L211" s="57"/>
      <c r="M211" s="57"/>
      <c r="N211" s="57"/>
      <c r="O211" s="57"/>
      <c r="P211" s="57"/>
      <c r="Q211" s="57"/>
      <c r="R211" s="57"/>
      <c r="S211" s="57"/>
      <c r="T211" s="57"/>
      <c r="U211" s="57"/>
      <c r="V211" s="57"/>
      <c r="W211" s="57"/>
    </row>
    <row r="212" spans="1:23">
      <c r="A212" s="15" t="s">
        <v>405</v>
      </c>
      <c r="B212" s="31">
        <v>200</v>
      </c>
      <c r="C212" s="31" t="s">
        <v>465</v>
      </c>
      <c r="D212" s="57">
        <v>74018.210000000006</v>
      </c>
      <c r="E212" s="57"/>
      <c r="F212" s="57">
        <v>74018.210000000006</v>
      </c>
      <c r="G212" s="57"/>
      <c r="H212" s="57"/>
      <c r="I212" s="57"/>
      <c r="J212" s="57"/>
      <c r="K212" s="57">
        <v>74018.210000000006</v>
      </c>
      <c r="L212" s="57"/>
      <c r="M212" s="57"/>
      <c r="N212" s="57">
        <v>26580.48</v>
      </c>
      <c r="O212" s="57"/>
      <c r="P212" s="57">
        <v>26580.48</v>
      </c>
      <c r="Q212" s="57"/>
      <c r="R212" s="57"/>
      <c r="S212" s="57"/>
      <c r="T212" s="57"/>
      <c r="U212" s="57">
        <v>26580.48</v>
      </c>
      <c r="V212" s="57"/>
      <c r="W212" s="57"/>
    </row>
    <row r="213" spans="1:23">
      <c r="A213" s="15" t="s">
        <v>1059</v>
      </c>
      <c r="B213" s="31">
        <v>200</v>
      </c>
      <c r="C213" s="31" t="s">
        <v>466</v>
      </c>
      <c r="D213" s="57">
        <v>74018.210000000006</v>
      </c>
      <c r="E213" s="57"/>
      <c r="F213" s="57">
        <v>74018.210000000006</v>
      </c>
      <c r="G213" s="57"/>
      <c r="H213" s="57"/>
      <c r="I213" s="57"/>
      <c r="J213" s="57"/>
      <c r="K213" s="57">
        <v>74018.210000000006</v>
      </c>
      <c r="L213" s="57"/>
      <c r="M213" s="57"/>
      <c r="N213" s="57">
        <v>26580.48</v>
      </c>
      <c r="O213" s="57"/>
      <c r="P213" s="57">
        <v>26580.48</v>
      </c>
      <c r="Q213" s="57"/>
      <c r="R213" s="57"/>
      <c r="S213" s="57"/>
      <c r="T213" s="57"/>
      <c r="U213" s="57">
        <v>26580.48</v>
      </c>
      <c r="V213" s="57"/>
      <c r="W213" s="57"/>
    </row>
    <row r="214" spans="1:23">
      <c r="A214" s="15" t="s">
        <v>283</v>
      </c>
      <c r="B214" s="31">
        <v>200</v>
      </c>
      <c r="C214" s="31" t="s">
        <v>467</v>
      </c>
      <c r="D214" s="57">
        <v>75750</v>
      </c>
      <c r="E214" s="57"/>
      <c r="F214" s="57">
        <v>75750</v>
      </c>
      <c r="G214" s="57"/>
      <c r="H214" s="57"/>
      <c r="I214" s="57"/>
      <c r="J214" s="57"/>
      <c r="K214" s="57">
        <v>75750</v>
      </c>
      <c r="L214" s="57"/>
      <c r="M214" s="57"/>
      <c r="N214" s="57"/>
      <c r="O214" s="57"/>
      <c r="P214" s="57"/>
      <c r="Q214" s="57"/>
      <c r="R214" s="57"/>
      <c r="S214" s="57"/>
      <c r="T214" s="57"/>
      <c r="U214" s="57"/>
      <c r="V214" s="57"/>
      <c r="W214" s="57"/>
    </row>
    <row r="215" spans="1:23">
      <c r="A215" s="15" t="s">
        <v>59</v>
      </c>
      <c r="B215" s="31">
        <v>200</v>
      </c>
      <c r="C215" s="31" t="s">
        <v>468</v>
      </c>
      <c r="D215" s="57">
        <v>45800</v>
      </c>
      <c r="E215" s="57"/>
      <c r="F215" s="57">
        <v>45800</v>
      </c>
      <c r="G215" s="57"/>
      <c r="H215" s="57"/>
      <c r="I215" s="57"/>
      <c r="J215" s="57"/>
      <c r="K215" s="57">
        <v>45800</v>
      </c>
      <c r="L215" s="57"/>
      <c r="M215" s="57"/>
      <c r="N215" s="57"/>
      <c r="O215" s="57"/>
      <c r="P215" s="57"/>
      <c r="Q215" s="57"/>
      <c r="R215" s="57"/>
      <c r="S215" s="57"/>
      <c r="T215" s="57"/>
      <c r="U215" s="57"/>
      <c r="V215" s="57"/>
      <c r="W215" s="57"/>
    </row>
    <row r="216" spans="1:23">
      <c r="A216" s="15" t="s">
        <v>286</v>
      </c>
      <c r="B216" s="31">
        <v>200</v>
      </c>
      <c r="C216" s="31" t="s">
        <v>469</v>
      </c>
      <c r="D216" s="57">
        <v>29950</v>
      </c>
      <c r="E216" s="57"/>
      <c r="F216" s="57">
        <v>29950</v>
      </c>
      <c r="G216" s="57"/>
      <c r="H216" s="57"/>
      <c r="I216" s="57"/>
      <c r="J216" s="57"/>
      <c r="K216" s="57">
        <v>29950</v>
      </c>
      <c r="L216" s="57"/>
      <c r="M216" s="57"/>
      <c r="N216" s="57"/>
      <c r="O216" s="57"/>
      <c r="P216" s="57"/>
      <c r="Q216" s="57"/>
      <c r="R216" s="57"/>
      <c r="S216" s="57"/>
      <c r="T216" s="57"/>
      <c r="U216" s="57"/>
      <c r="V216" s="57"/>
      <c r="W216" s="57"/>
    </row>
    <row r="217" spans="1:23">
      <c r="A217" s="15" t="s">
        <v>33</v>
      </c>
      <c r="B217" s="31">
        <v>200</v>
      </c>
      <c r="C217" s="31" t="s">
        <v>470</v>
      </c>
      <c r="D217" s="57">
        <v>31865310.550000001</v>
      </c>
      <c r="E217" s="57"/>
      <c r="F217" s="57">
        <v>31865310.550000001</v>
      </c>
      <c r="G217" s="57"/>
      <c r="H217" s="57"/>
      <c r="I217" s="57"/>
      <c r="J217" s="57"/>
      <c r="K217" s="57">
        <v>23223000</v>
      </c>
      <c r="L217" s="57">
        <v>8642310.5500000007</v>
      </c>
      <c r="M217" s="57"/>
      <c r="N217" s="57">
        <v>12757029.310000001</v>
      </c>
      <c r="O217" s="57"/>
      <c r="P217" s="57">
        <v>12757029.310000001</v>
      </c>
      <c r="Q217" s="57"/>
      <c r="R217" s="57"/>
      <c r="S217" s="57"/>
      <c r="T217" s="57"/>
      <c r="U217" s="57">
        <v>9222750.2899999991</v>
      </c>
      <c r="V217" s="57">
        <v>3534279.02</v>
      </c>
      <c r="W217" s="57"/>
    </row>
    <row r="218" spans="1:23">
      <c r="A218" s="15" t="s">
        <v>261</v>
      </c>
      <c r="B218" s="31">
        <v>200</v>
      </c>
      <c r="C218" s="31" t="s">
        <v>471</v>
      </c>
      <c r="D218" s="57">
        <v>31865310.550000001</v>
      </c>
      <c r="E218" s="57"/>
      <c r="F218" s="57">
        <v>31865310.550000001</v>
      </c>
      <c r="G218" s="57"/>
      <c r="H218" s="57"/>
      <c r="I218" s="57"/>
      <c r="J218" s="57"/>
      <c r="K218" s="57">
        <v>23223000</v>
      </c>
      <c r="L218" s="57">
        <v>8642310.5500000007</v>
      </c>
      <c r="M218" s="57"/>
      <c r="N218" s="57">
        <v>12757029.310000001</v>
      </c>
      <c r="O218" s="57"/>
      <c r="P218" s="57">
        <v>12757029.310000001</v>
      </c>
      <c r="Q218" s="57"/>
      <c r="R218" s="57"/>
      <c r="S218" s="57"/>
      <c r="T218" s="57"/>
      <c r="U218" s="57">
        <v>9222750.2899999991</v>
      </c>
      <c r="V218" s="57">
        <v>3534279.02</v>
      </c>
      <c r="W218" s="57"/>
    </row>
    <row r="219" spans="1:23">
      <c r="A219" s="15" t="s">
        <v>405</v>
      </c>
      <c r="B219" s="31">
        <v>200</v>
      </c>
      <c r="C219" s="31" t="s">
        <v>472</v>
      </c>
      <c r="D219" s="57">
        <v>31865310.550000001</v>
      </c>
      <c r="E219" s="57"/>
      <c r="F219" s="57">
        <v>31865310.550000001</v>
      </c>
      <c r="G219" s="57"/>
      <c r="H219" s="57"/>
      <c r="I219" s="57"/>
      <c r="J219" s="57"/>
      <c r="K219" s="57">
        <v>23223000</v>
      </c>
      <c r="L219" s="57">
        <v>8642310.5500000007</v>
      </c>
      <c r="M219" s="57"/>
      <c r="N219" s="57">
        <v>12757029.310000001</v>
      </c>
      <c r="O219" s="57"/>
      <c r="P219" s="57">
        <v>12757029.310000001</v>
      </c>
      <c r="Q219" s="57"/>
      <c r="R219" s="57"/>
      <c r="S219" s="57"/>
      <c r="T219" s="57"/>
      <c r="U219" s="57">
        <v>9222750.2899999991</v>
      </c>
      <c r="V219" s="57">
        <v>3534279.02</v>
      </c>
      <c r="W219" s="57"/>
    </row>
    <row r="220" spans="1:23">
      <c r="A220" s="15" t="s">
        <v>1055</v>
      </c>
      <c r="B220" s="31">
        <v>200</v>
      </c>
      <c r="C220" s="31" t="s">
        <v>473</v>
      </c>
      <c r="D220" s="57">
        <v>29926235.399999999</v>
      </c>
      <c r="E220" s="57"/>
      <c r="F220" s="57">
        <v>29926235.399999999</v>
      </c>
      <c r="G220" s="57"/>
      <c r="H220" s="57"/>
      <c r="I220" s="57"/>
      <c r="J220" s="57"/>
      <c r="K220" s="57">
        <v>22910600</v>
      </c>
      <c r="L220" s="57">
        <v>7015635.4000000004</v>
      </c>
      <c r="M220" s="57"/>
      <c r="N220" s="57">
        <v>12080396.560000001</v>
      </c>
      <c r="O220" s="57"/>
      <c r="P220" s="57">
        <v>12080396.560000001</v>
      </c>
      <c r="Q220" s="57"/>
      <c r="R220" s="57"/>
      <c r="S220" s="57"/>
      <c r="T220" s="57"/>
      <c r="U220" s="57">
        <v>9222750.2899999991</v>
      </c>
      <c r="V220" s="57">
        <v>2857646.27</v>
      </c>
      <c r="W220" s="57"/>
    </row>
    <row r="221" spans="1:23">
      <c r="A221" s="15" t="s">
        <v>1059</v>
      </c>
      <c r="B221" s="31">
        <v>200</v>
      </c>
      <c r="C221" s="31" t="s">
        <v>474</v>
      </c>
      <c r="D221" s="57">
        <v>1939075.15</v>
      </c>
      <c r="E221" s="57"/>
      <c r="F221" s="57">
        <v>1939075.15</v>
      </c>
      <c r="G221" s="57"/>
      <c r="H221" s="57"/>
      <c r="I221" s="57"/>
      <c r="J221" s="57"/>
      <c r="K221" s="57">
        <v>312400</v>
      </c>
      <c r="L221" s="57">
        <v>1626675.15</v>
      </c>
      <c r="M221" s="57"/>
      <c r="N221" s="57">
        <v>676632.75</v>
      </c>
      <c r="O221" s="57"/>
      <c r="P221" s="57">
        <v>676632.75</v>
      </c>
      <c r="Q221" s="57"/>
      <c r="R221" s="57"/>
      <c r="S221" s="57"/>
      <c r="T221" s="57"/>
      <c r="U221" s="57"/>
      <c r="V221" s="57">
        <v>676632.75</v>
      </c>
      <c r="W221" s="57"/>
    </row>
    <row r="222" spans="1:23">
      <c r="A222" s="15" t="s">
        <v>200</v>
      </c>
      <c r="B222" s="31">
        <v>200</v>
      </c>
      <c r="C222" s="31" t="s">
        <v>475</v>
      </c>
      <c r="D222" s="57">
        <v>25469745.550000001</v>
      </c>
      <c r="E222" s="57"/>
      <c r="F222" s="57">
        <v>25469745.550000001</v>
      </c>
      <c r="G222" s="57">
        <v>4112700</v>
      </c>
      <c r="H222" s="57"/>
      <c r="I222" s="57"/>
      <c r="J222" s="57"/>
      <c r="K222" s="57">
        <v>4138400</v>
      </c>
      <c r="L222" s="57">
        <v>25444045.550000001</v>
      </c>
      <c r="M222" s="57"/>
      <c r="N222" s="57">
        <v>5412872.8700000001</v>
      </c>
      <c r="O222" s="57"/>
      <c r="P222" s="57">
        <v>5412872.8700000001</v>
      </c>
      <c r="Q222" s="57">
        <v>244747</v>
      </c>
      <c r="R222" s="57"/>
      <c r="S222" s="57"/>
      <c r="T222" s="57"/>
      <c r="U222" s="57">
        <v>244747</v>
      </c>
      <c r="V222" s="57">
        <v>5412872.8700000001</v>
      </c>
      <c r="W222" s="57"/>
    </row>
    <row r="223" spans="1:23">
      <c r="A223" s="15" t="s">
        <v>261</v>
      </c>
      <c r="B223" s="31">
        <v>200</v>
      </c>
      <c r="C223" s="31" t="s">
        <v>476</v>
      </c>
      <c r="D223" s="57">
        <v>22715818.350000001</v>
      </c>
      <c r="E223" s="57"/>
      <c r="F223" s="57">
        <v>22715818.350000001</v>
      </c>
      <c r="G223" s="57">
        <v>4112700</v>
      </c>
      <c r="H223" s="57"/>
      <c r="I223" s="57"/>
      <c r="J223" s="57"/>
      <c r="K223" s="57">
        <v>4138400</v>
      </c>
      <c r="L223" s="57">
        <v>22690118.350000001</v>
      </c>
      <c r="M223" s="57"/>
      <c r="N223" s="57">
        <v>4529161.2699999996</v>
      </c>
      <c r="O223" s="57"/>
      <c r="P223" s="57">
        <v>4529161.2699999996</v>
      </c>
      <c r="Q223" s="57">
        <v>244747</v>
      </c>
      <c r="R223" s="57"/>
      <c r="S223" s="57"/>
      <c r="T223" s="57"/>
      <c r="U223" s="57">
        <v>244747</v>
      </c>
      <c r="V223" s="57">
        <v>4529161.2699999996</v>
      </c>
      <c r="W223" s="57"/>
    </row>
    <row r="224" spans="1:23">
      <c r="A224" s="15" t="s">
        <v>1044</v>
      </c>
      <c r="B224" s="31">
        <v>200</v>
      </c>
      <c r="C224" s="31" t="s">
        <v>477</v>
      </c>
      <c r="D224" s="57">
        <v>22715818.350000001</v>
      </c>
      <c r="E224" s="57"/>
      <c r="F224" s="57">
        <v>22715818.350000001</v>
      </c>
      <c r="G224" s="57"/>
      <c r="H224" s="57"/>
      <c r="I224" s="57"/>
      <c r="J224" s="57"/>
      <c r="K224" s="57">
        <v>25700</v>
      </c>
      <c r="L224" s="57">
        <v>22690118.350000001</v>
      </c>
      <c r="M224" s="57"/>
      <c r="N224" s="57">
        <v>4529161.2699999996</v>
      </c>
      <c r="O224" s="57"/>
      <c r="P224" s="57">
        <v>4529161.2699999996</v>
      </c>
      <c r="Q224" s="57"/>
      <c r="R224" s="57"/>
      <c r="S224" s="57"/>
      <c r="T224" s="57"/>
      <c r="U224" s="57"/>
      <c r="V224" s="57">
        <v>4529161.2699999996</v>
      </c>
      <c r="W224" s="57"/>
    </row>
    <row r="225" spans="1:23">
      <c r="A225" s="15" t="s">
        <v>58</v>
      </c>
      <c r="B225" s="31">
        <v>200</v>
      </c>
      <c r="C225" s="31" t="s">
        <v>1060</v>
      </c>
      <c r="D225" s="57">
        <v>43709</v>
      </c>
      <c r="E225" s="57"/>
      <c r="F225" s="57">
        <v>43709</v>
      </c>
      <c r="G225" s="57"/>
      <c r="H225" s="57"/>
      <c r="I225" s="57"/>
      <c r="J225" s="57"/>
      <c r="K225" s="57"/>
      <c r="L225" s="57">
        <v>43709</v>
      </c>
      <c r="M225" s="57"/>
      <c r="N225" s="57">
        <v>12360.76</v>
      </c>
      <c r="O225" s="57"/>
      <c r="P225" s="57">
        <v>12360.76</v>
      </c>
      <c r="Q225" s="57"/>
      <c r="R225" s="57"/>
      <c r="S225" s="57"/>
      <c r="T225" s="57"/>
      <c r="U225" s="57"/>
      <c r="V225" s="57">
        <v>12360.76</v>
      </c>
      <c r="W225" s="57"/>
    </row>
    <row r="226" spans="1:23">
      <c r="A226" s="15" t="s">
        <v>1045</v>
      </c>
      <c r="B226" s="31">
        <v>200</v>
      </c>
      <c r="C226" s="31" t="s">
        <v>478</v>
      </c>
      <c r="D226" s="57">
        <v>20322652.210000001</v>
      </c>
      <c r="E226" s="57"/>
      <c r="F226" s="57">
        <v>20322652.210000001</v>
      </c>
      <c r="G226" s="57"/>
      <c r="H226" s="57"/>
      <c r="I226" s="57"/>
      <c r="J226" s="57"/>
      <c r="K226" s="57">
        <v>25700</v>
      </c>
      <c r="L226" s="57">
        <v>20296952.210000001</v>
      </c>
      <c r="M226" s="57"/>
      <c r="N226" s="57">
        <v>4034226.19</v>
      </c>
      <c r="O226" s="57"/>
      <c r="P226" s="57">
        <v>4034226.19</v>
      </c>
      <c r="Q226" s="57"/>
      <c r="R226" s="57"/>
      <c r="S226" s="57"/>
      <c r="T226" s="57"/>
      <c r="U226" s="57"/>
      <c r="V226" s="57">
        <v>4034226.19</v>
      </c>
      <c r="W226" s="57"/>
    </row>
    <row r="227" spans="1:23">
      <c r="A227" s="15" t="s">
        <v>1046</v>
      </c>
      <c r="B227" s="31">
        <v>200</v>
      </c>
      <c r="C227" s="31" t="s">
        <v>1061</v>
      </c>
      <c r="D227" s="57">
        <v>2349457.14</v>
      </c>
      <c r="E227" s="57"/>
      <c r="F227" s="57">
        <v>2349457.14</v>
      </c>
      <c r="G227" s="57"/>
      <c r="H227" s="57"/>
      <c r="I227" s="57"/>
      <c r="J227" s="57"/>
      <c r="K227" s="57"/>
      <c r="L227" s="57">
        <v>2349457.14</v>
      </c>
      <c r="M227" s="57"/>
      <c r="N227" s="57">
        <v>482574.32</v>
      </c>
      <c r="O227" s="57"/>
      <c r="P227" s="57">
        <v>482574.32</v>
      </c>
      <c r="Q227" s="57"/>
      <c r="R227" s="57"/>
      <c r="S227" s="57"/>
      <c r="T227" s="57"/>
      <c r="U227" s="57"/>
      <c r="V227" s="57">
        <v>482574.32</v>
      </c>
      <c r="W227" s="57"/>
    </row>
    <row r="228" spans="1:23">
      <c r="A228" s="15" t="s">
        <v>1047</v>
      </c>
      <c r="B228" s="31">
        <v>200</v>
      </c>
      <c r="C228" s="31" t="s">
        <v>479</v>
      </c>
      <c r="D228" s="57">
        <v>0</v>
      </c>
      <c r="E228" s="57"/>
      <c r="F228" s="57">
        <v>0</v>
      </c>
      <c r="G228" s="57">
        <v>4112700</v>
      </c>
      <c r="H228" s="57"/>
      <c r="I228" s="57"/>
      <c r="J228" s="57"/>
      <c r="K228" s="57">
        <v>4112700</v>
      </c>
      <c r="L228" s="57"/>
      <c r="M228" s="57"/>
      <c r="N228" s="57">
        <v>0</v>
      </c>
      <c r="O228" s="57"/>
      <c r="P228" s="57">
        <v>0</v>
      </c>
      <c r="Q228" s="57">
        <v>244747</v>
      </c>
      <c r="R228" s="57"/>
      <c r="S228" s="57"/>
      <c r="T228" s="57"/>
      <c r="U228" s="57">
        <v>244747</v>
      </c>
      <c r="V228" s="57"/>
      <c r="W228" s="57"/>
    </row>
    <row r="229" spans="1:23">
      <c r="A229" s="15" t="s">
        <v>279</v>
      </c>
      <c r="B229" s="31">
        <v>200</v>
      </c>
      <c r="C229" s="31" t="s">
        <v>480</v>
      </c>
      <c r="D229" s="57">
        <v>0</v>
      </c>
      <c r="E229" s="57"/>
      <c r="F229" s="57">
        <v>0</v>
      </c>
      <c r="G229" s="57">
        <v>4112700</v>
      </c>
      <c r="H229" s="57"/>
      <c r="I229" s="57"/>
      <c r="J229" s="57"/>
      <c r="K229" s="57">
        <v>4112700</v>
      </c>
      <c r="L229" s="57"/>
      <c r="M229" s="57"/>
      <c r="N229" s="57">
        <v>0</v>
      </c>
      <c r="O229" s="57"/>
      <c r="P229" s="57">
        <v>0</v>
      </c>
      <c r="Q229" s="57">
        <v>244747</v>
      </c>
      <c r="R229" s="57"/>
      <c r="S229" s="57"/>
      <c r="T229" s="57"/>
      <c r="U229" s="57">
        <v>244747</v>
      </c>
      <c r="V229" s="57"/>
      <c r="W229" s="57"/>
    </row>
    <row r="230" spans="1:23">
      <c r="A230" s="15" t="s">
        <v>283</v>
      </c>
      <c r="B230" s="31">
        <v>200</v>
      </c>
      <c r="C230" s="31" t="s">
        <v>481</v>
      </c>
      <c r="D230" s="57">
        <v>2753927.2</v>
      </c>
      <c r="E230" s="57"/>
      <c r="F230" s="57">
        <v>2753927.2</v>
      </c>
      <c r="G230" s="57"/>
      <c r="H230" s="57"/>
      <c r="I230" s="57"/>
      <c r="J230" s="57"/>
      <c r="K230" s="57"/>
      <c r="L230" s="57">
        <v>2753927.2</v>
      </c>
      <c r="M230" s="57"/>
      <c r="N230" s="57">
        <v>883711.6</v>
      </c>
      <c r="O230" s="57"/>
      <c r="P230" s="57">
        <v>883711.6</v>
      </c>
      <c r="Q230" s="57"/>
      <c r="R230" s="57"/>
      <c r="S230" s="57"/>
      <c r="T230" s="57"/>
      <c r="U230" s="57"/>
      <c r="V230" s="57">
        <v>883711.6</v>
      </c>
      <c r="W230" s="57"/>
    </row>
    <row r="231" spans="1:23">
      <c r="A231" s="15" t="s">
        <v>59</v>
      </c>
      <c r="B231" s="31">
        <v>200</v>
      </c>
      <c r="C231" s="31" t="s">
        <v>1062</v>
      </c>
      <c r="D231" s="57">
        <v>1163086.2</v>
      </c>
      <c r="E231" s="57"/>
      <c r="F231" s="57">
        <v>1163086.2</v>
      </c>
      <c r="G231" s="57"/>
      <c r="H231" s="57"/>
      <c r="I231" s="57"/>
      <c r="J231" s="57"/>
      <c r="K231" s="57"/>
      <c r="L231" s="57">
        <v>1163086.2</v>
      </c>
      <c r="M231" s="57"/>
      <c r="N231" s="57">
        <v>459481.59999999998</v>
      </c>
      <c r="O231" s="57"/>
      <c r="P231" s="57">
        <v>459481.59999999998</v>
      </c>
      <c r="Q231" s="57"/>
      <c r="R231" s="57"/>
      <c r="S231" s="57"/>
      <c r="T231" s="57"/>
      <c r="U231" s="57"/>
      <c r="V231" s="57">
        <v>459481.59999999998</v>
      </c>
      <c r="W231" s="57"/>
    </row>
    <row r="232" spans="1:23">
      <c r="A232" s="15" t="s">
        <v>286</v>
      </c>
      <c r="B232" s="31">
        <v>200</v>
      </c>
      <c r="C232" s="31" t="s">
        <v>482</v>
      </c>
      <c r="D232" s="57">
        <v>1590841</v>
      </c>
      <c r="E232" s="57"/>
      <c r="F232" s="57">
        <v>1590841</v>
      </c>
      <c r="G232" s="57"/>
      <c r="H232" s="57"/>
      <c r="I232" s="57"/>
      <c r="J232" s="57"/>
      <c r="K232" s="57"/>
      <c r="L232" s="57">
        <v>1590841</v>
      </c>
      <c r="M232" s="57"/>
      <c r="N232" s="57">
        <v>424230</v>
      </c>
      <c r="O232" s="57"/>
      <c r="P232" s="57">
        <v>424230</v>
      </c>
      <c r="Q232" s="57"/>
      <c r="R232" s="57"/>
      <c r="S232" s="57"/>
      <c r="T232" s="57"/>
      <c r="U232" s="57"/>
      <c r="V232" s="57">
        <v>424230</v>
      </c>
      <c r="W232" s="57"/>
    </row>
    <row r="233" spans="1:23">
      <c r="A233" s="15" t="s">
        <v>34</v>
      </c>
      <c r="B233" s="31">
        <v>200</v>
      </c>
      <c r="C233" s="31" t="s">
        <v>483</v>
      </c>
      <c r="D233" s="57">
        <v>4649107</v>
      </c>
      <c r="E233" s="57"/>
      <c r="F233" s="57">
        <v>4649107</v>
      </c>
      <c r="G233" s="57"/>
      <c r="H233" s="57"/>
      <c r="I233" s="57"/>
      <c r="J233" s="57"/>
      <c r="K233" s="57">
        <v>3579107</v>
      </c>
      <c r="L233" s="57">
        <v>1070000</v>
      </c>
      <c r="M233" s="57"/>
      <c r="N233" s="57">
        <v>1121091.79</v>
      </c>
      <c r="O233" s="57"/>
      <c r="P233" s="57">
        <v>1121091.79</v>
      </c>
      <c r="Q233" s="57"/>
      <c r="R233" s="57"/>
      <c r="S233" s="57"/>
      <c r="T233" s="57"/>
      <c r="U233" s="57">
        <v>700660.05</v>
      </c>
      <c r="V233" s="57">
        <v>420431.74</v>
      </c>
      <c r="W233" s="57"/>
    </row>
    <row r="234" spans="1:23">
      <c r="A234" s="15" t="s">
        <v>261</v>
      </c>
      <c r="B234" s="31">
        <v>200</v>
      </c>
      <c r="C234" s="31" t="s">
        <v>484</v>
      </c>
      <c r="D234" s="57">
        <v>4649107</v>
      </c>
      <c r="E234" s="57"/>
      <c r="F234" s="57">
        <v>4649107</v>
      </c>
      <c r="G234" s="57"/>
      <c r="H234" s="57"/>
      <c r="I234" s="57"/>
      <c r="J234" s="57"/>
      <c r="K234" s="57">
        <v>3579107</v>
      </c>
      <c r="L234" s="57">
        <v>1070000</v>
      </c>
      <c r="M234" s="57"/>
      <c r="N234" s="57">
        <v>1121091.79</v>
      </c>
      <c r="O234" s="57"/>
      <c r="P234" s="57">
        <v>1121091.79</v>
      </c>
      <c r="Q234" s="57"/>
      <c r="R234" s="57"/>
      <c r="S234" s="57"/>
      <c r="T234" s="57"/>
      <c r="U234" s="57">
        <v>700660.05</v>
      </c>
      <c r="V234" s="57">
        <v>420431.74</v>
      </c>
      <c r="W234" s="57"/>
    </row>
    <row r="235" spans="1:23">
      <c r="A235" s="15" t="s">
        <v>1044</v>
      </c>
      <c r="B235" s="31">
        <v>200</v>
      </c>
      <c r="C235" s="31" t="s">
        <v>485</v>
      </c>
      <c r="D235" s="57">
        <v>3702107</v>
      </c>
      <c r="E235" s="57"/>
      <c r="F235" s="57">
        <v>3702107</v>
      </c>
      <c r="G235" s="57"/>
      <c r="H235" s="57"/>
      <c r="I235" s="57"/>
      <c r="J235" s="57"/>
      <c r="K235" s="57">
        <v>2632107</v>
      </c>
      <c r="L235" s="57">
        <v>1070000</v>
      </c>
      <c r="M235" s="57"/>
      <c r="N235" s="57">
        <v>1121091.79</v>
      </c>
      <c r="O235" s="57"/>
      <c r="P235" s="57">
        <v>1121091.79</v>
      </c>
      <c r="Q235" s="57"/>
      <c r="R235" s="57"/>
      <c r="S235" s="57"/>
      <c r="T235" s="57"/>
      <c r="U235" s="57">
        <v>700660.05</v>
      </c>
      <c r="V235" s="57">
        <v>420431.74</v>
      </c>
      <c r="W235" s="57"/>
    </row>
    <row r="236" spans="1:23">
      <c r="A236" s="15" t="s">
        <v>1046</v>
      </c>
      <c r="B236" s="31">
        <v>200</v>
      </c>
      <c r="C236" s="31" t="s">
        <v>486</v>
      </c>
      <c r="D236" s="57">
        <v>3702107</v>
      </c>
      <c r="E236" s="57"/>
      <c r="F236" s="57">
        <v>3702107</v>
      </c>
      <c r="G236" s="57"/>
      <c r="H236" s="57"/>
      <c r="I236" s="57"/>
      <c r="J236" s="57"/>
      <c r="K236" s="57">
        <v>2632107</v>
      </c>
      <c r="L236" s="57">
        <v>1070000</v>
      </c>
      <c r="M236" s="57"/>
      <c r="N236" s="57">
        <v>1121091.79</v>
      </c>
      <c r="O236" s="57"/>
      <c r="P236" s="57">
        <v>1121091.79</v>
      </c>
      <c r="Q236" s="57"/>
      <c r="R236" s="57"/>
      <c r="S236" s="57"/>
      <c r="T236" s="57"/>
      <c r="U236" s="57">
        <v>700660.05</v>
      </c>
      <c r="V236" s="57">
        <v>420431.74</v>
      </c>
      <c r="W236" s="57"/>
    </row>
    <row r="237" spans="1:23">
      <c r="A237" s="15" t="s">
        <v>405</v>
      </c>
      <c r="B237" s="31">
        <v>200</v>
      </c>
      <c r="C237" s="31" t="s">
        <v>487</v>
      </c>
      <c r="D237" s="57">
        <v>944000</v>
      </c>
      <c r="E237" s="57"/>
      <c r="F237" s="57">
        <v>944000</v>
      </c>
      <c r="G237" s="57"/>
      <c r="H237" s="57"/>
      <c r="I237" s="57"/>
      <c r="J237" s="57"/>
      <c r="K237" s="57">
        <v>944000</v>
      </c>
      <c r="L237" s="57"/>
      <c r="M237" s="57"/>
      <c r="N237" s="57"/>
      <c r="O237" s="57"/>
      <c r="P237" s="57"/>
      <c r="Q237" s="57"/>
      <c r="R237" s="57"/>
      <c r="S237" s="57"/>
      <c r="T237" s="57"/>
      <c r="U237" s="57"/>
      <c r="V237" s="57"/>
      <c r="W237" s="57"/>
    </row>
    <row r="238" spans="1:23">
      <c r="A238" s="15" t="s">
        <v>1059</v>
      </c>
      <c r="B238" s="31">
        <v>200</v>
      </c>
      <c r="C238" s="31" t="s">
        <v>488</v>
      </c>
      <c r="D238" s="57">
        <v>944000</v>
      </c>
      <c r="E238" s="57"/>
      <c r="F238" s="57">
        <v>944000</v>
      </c>
      <c r="G238" s="57"/>
      <c r="H238" s="57"/>
      <c r="I238" s="57"/>
      <c r="J238" s="57"/>
      <c r="K238" s="57">
        <v>944000</v>
      </c>
      <c r="L238" s="57"/>
      <c r="M238" s="57"/>
      <c r="N238" s="57"/>
      <c r="O238" s="57"/>
      <c r="P238" s="57"/>
      <c r="Q238" s="57"/>
      <c r="R238" s="57"/>
      <c r="S238" s="57"/>
      <c r="T238" s="57"/>
      <c r="U238" s="57"/>
      <c r="V238" s="57"/>
      <c r="W238" s="57"/>
    </row>
    <row r="239" spans="1:23">
      <c r="A239" s="15" t="s">
        <v>281</v>
      </c>
      <c r="B239" s="31">
        <v>200</v>
      </c>
      <c r="C239" s="31" t="s">
        <v>1115</v>
      </c>
      <c r="D239" s="57">
        <v>3000</v>
      </c>
      <c r="E239" s="57"/>
      <c r="F239" s="57">
        <v>3000</v>
      </c>
      <c r="G239" s="57"/>
      <c r="H239" s="57"/>
      <c r="I239" s="57"/>
      <c r="J239" s="57"/>
      <c r="K239" s="57">
        <v>3000</v>
      </c>
      <c r="L239" s="57"/>
      <c r="M239" s="57"/>
      <c r="N239" s="57"/>
      <c r="O239" s="57"/>
      <c r="P239" s="57"/>
      <c r="Q239" s="57"/>
      <c r="R239" s="57"/>
      <c r="S239" s="57"/>
      <c r="T239" s="57"/>
      <c r="U239" s="57"/>
      <c r="V239" s="57"/>
      <c r="W239" s="57"/>
    </row>
    <row r="240" spans="1:23">
      <c r="A240" s="15" t="s">
        <v>35</v>
      </c>
      <c r="B240" s="31">
        <v>200</v>
      </c>
      <c r="C240" s="31" t="s">
        <v>489</v>
      </c>
      <c r="D240" s="57">
        <v>267025395.46000001</v>
      </c>
      <c r="E240" s="57"/>
      <c r="F240" s="57">
        <v>267025395.46000001</v>
      </c>
      <c r="G240" s="57">
        <v>3710277.98</v>
      </c>
      <c r="H240" s="57"/>
      <c r="I240" s="57"/>
      <c r="J240" s="57"/>
      <c r="K240" s="57">
        <v>218827627.93000001</v>
      </c>
      <c r="L240" s="57">
        <v>51908045.509999998</v>
      </c>
      <c r="M240" s="57"/>
      <c r="N240" s="57">
        <v>78559067.489999995</v>
      </c>
      <c r="O240" s="57"/>
      <c r="P240" s="57">
        <v>78559067.489999995</v>
      </c>
      <c r="Q240" s="57">
        <v>323317.98</v>
      </c>
      <c r="R240" s="57"/>
      <c r="S240" s="57"/>
      <c r="T240" s="57"/>
      <c r="U240" s="57">
        <v>64828443.299999997</v>
      </c>
      <c r="V240" s="57">
        <v>14053942.17</v>
      </c>
      <c r="W240" s="57"/>
    </row>
    <row r="241" spans="1:23">
      <c r="A241" s="15" t="s">
        <v>261</v>
      </c>
      <c r="B241" s="31">
        <v>200</v>
      </c>
      <c r="C241" s="31" t="s">
        <v>490</v>
      </c>
      <c r="D241" s="57">
        <v>227943566.09</v>
      </c>
      <c r="E241" s="57"/>
      <c r="F241" s="57">
        <v>227943566.09</v>
      </c>
      <c r="G241" s="57">
        <v>3710277.98</v>
      </c>
      <c r="H241" s="57"/>
      <c r="I241" s="57"/>
      <c r="J241" s="57"/>
      <c r="K241" s="57">
        <v>200106390.93000001</v>
      </c>
      <c r="L241" s="57">
        <v>31547453.140000001</v>
      </c>
      <c r="M241" s="57"/>
      <c r="N241" s="57">
        <v>71666525.040000007</v>
      </c>
      <c r="O241" s="57"/>
      <c r="P241" s="57">
        <v>71666525.040000007</v>
      </c>
      <c r="Q241" s="57">
        <v>323317.98</v>
      </c>
      <c r="R241" s="57"/>
      <c r="S241" s="57"/>
      <c r="T241" s="57"/>
      <c r="U241" s="57">
        <v>62352466.619999997</v>
      </c>
      <c r="V241" s="57">
        <v>9637376.4000000004</v>
      </c>
      <c r="W241" s="57"/>
    </row>
    <row r="242" spans="1:23">
      <c r="A242" s="15" t="s">
        <v>1043</v>
      </c>
      <c r="B242" s="31">
        <v>200</v>
      </c>
      <c r="C242" s="31" t="s">
        <v>491</v>
      </c>
      <c r="D242" s="57">
        <v>4553419.01</v>
      </c>
      <c r="E242" s="57"/>
      <c r="F242" s="57">
        <v>4553419.01</v>
      </c>
      <c r="G242" s="57"/>
      <c r="H242" s="57"/>
      <c r="I242" s="57"/>
      <c r="J242" s="57"/>
      <c r="K242" s="57">
        <v>3558159</v>
      </c>
      <c r="L242" s="57">
        <v>995260.01</v>
      </c>
      <c r="M242" s="57"/>
      <c r="N242" s="57">
        <v>1734903.3</v>
      </c>
      <c r="O242" s="57"/>
      <c r="P242" s="57">
        <v>1734903.3</v>
      </c>
      <c r="Q242" s="57"/>
      <c r="R242" s="57"/>
      <c r="S242" s="57"/>
      <c r="T242" s="57"/>
      <c r="U242" s="57">
        <v>1430164.69</v>
      </c>
      <c r="V242" s="57">
        <v>304738.61</v>
      </c>
      <c r="W242" s="57"/>
    </row>
    <row r="243" spans="1:23">
      <c r="A243" s="15" t="s">
        <v>55</v>
      </c>
      <c r="B243" s="31">
        <v>200</v>
      </c>
      <c r="C243" s="31" t="s">
        <v>492</v>
      </c>
      <c r="D243" s="57">
        <v>3365154</v>
      </c>
      <c r="E243" s="57"/>
      <c r="F243" s="57">
        <v>3365154</v>
      </c>
      <c r="G243" s="57"/>
      <c r="H243" s="57"/>
      <c r="I243" s="57"/>
      <c r="J243" s="57"/>
      <c r="K243" s="57">
        <v>2600000</v>
      </c>
      <c r="L243" s="57">
        <v>765154</v>
      </c>
      <c r="M243" s="57"/>
      <c r="N243" s="57">
        <v>1282548.33</v>
      </c>
      <c r="O243" s="57"/>
      <c r="P243" s="57">
        <v>1282548.33</v>
      </c>
      <c r="Q243" s="57"/>
      <c r="R243" s="57"/>
      <c r="S243" s="57"/>
      <c r="T243" s="57"/>
      <c r="U243" s="57">
        <v>1030144.38</v>
      </c>
      <c r="V243" s="57">
        <v>252403.95</v>
      </c>
      <c r="W243" s="57"/>
    </row>
    <row r="244" spans="1:23">
      <c r="A244" s="15" t="s">
        <v>56</v>
      </c>
      <c r="B244" s="31">
        <v>200</v>
      </c>
      <c r="C244" s="31" t="s">
        <v>493</v>
      </c>
      <c r="D244" s="57">
        <v>173000</v>
      </c>
      <c r="E244" s="57"/>
      <c r="F244" s="57">
        <v>173000</v>
      </c>
      <c r="G244" s="57"/>
      <c r="H244" s="57"/>
      <c r="I244" s="57"/>
      <c r="J244" s="57"/>
      <c r="K244" s="57">
        <v>173000</v>
      </c>
      <c r="L244" s="57"/>
      <c r="M244" s="57"/>
      <c r="N244" s="57">
        <v>85505.3</v>
      </c>
      <c r="O244" s="57"/>
      <c r="P244" s="57">
        <v>85505.3</v>
      </c>
      <c r="Q244" s="57"/>
      <c r="R244" s="57"/>
      <c r="S244" s="57"/>
      <c r="T244" s="57"/>
      <c r="U244" s="57">
        <v>85505.3</v>
      </c>
      <c r="V244" s="57"/>
      <c r="W244" s="57"/>
    </row>
    <row r="245" spans="1:23">
      <c r="A245" s="15" t="s">
        <v>266</v>
      </c>
      <c r="B245" s="31">
        <v>200</v>
      </c>
      <c r="C245" s="31" t="s">
        <v>494</v>
      </c>
      <c r="D245" s="57">
        <v>1015265.01</v>
      </c>
      <c r="E245" s="57"/>
      <c r="F245" s="57">
        <v>1015265.01</v>
      </c>
      <c r="G245" s="57"/>
      <c r="H245" s="57"/>
      <c r="I245" s="57"/>
      <c r="J245" s="57"/>
      <c r="K245" s="57">
        <v>785159</v>
      </c>
      <c r="L245" s="57">
        <v>230106.01</v>
      </c>
      <c r="M245" s="57"/>
      <c r="N245" s="57">
        <v>366849.67</v>
      </c>
      <c r="O245" s="57"/>
      <c r="P245" s="57">
        <v>366849.67</v>
      </c>
      <c r="Q245" s="57"/>
      <c r="R245" s="57"/>
      <c r="S245" s="57"/>
      <c r="T245" s="57"/>
      <c r="U245" s="57">
        <v>314515.01</v>
      </c>
      <c r="V245" s="57">
        <v>52334.66</v>
      </c>
      <c r="W245" s="57"/>
    </row>
    <row r="246" spans="1:23">
      <c r="A246" s="15" t="s">
        <v>1044</v>
      </c>
      <c r="B246" s="31">
        <v>200</v>
      </c>
      <c r="C246" s="31" t="s">
        <v>495</v>
      </c>
      <c r="D246" s="57">
        <v>59100018.880000003</v>
      </c>
      <c r="E246" s="57"/>
      <c r="F246" s="57">
        <v>59100018.880000003</v>
      </c>
      <c r="G246" s="57"/>
      <c r="H246" s="57"/>
      <c r="I246" s="57"/>
      <c r="J246" s="57"/>
      <c r="K246" s="57">
        <v>29338853.949999999</v>
      </c>
      <c r="L246" s="57">
        <v>29761164.93</v>
      </c>
      <c r="M246" s="57"/>
      <c r="N246" s="57">
        <v>11390512.699999999</v>
      </c>
      <c r="O246" s="57"/>
      <c r="P246" s="57">
        <v>11390512.699999999</v>
      </c>
      <c r="Q246" s="57"/>
      <c r="R246" s="57"/>
      <c r="S246" s="57"/>
      <c r="T246" s="57"/>
      <c r="U246" s="57">
        <v>2130673.5499999998</v>
      </c>
      <c r="V246" s="57">
        <v>9259839.1500000004</v>
      </c>
      <c r="W246" s="57"/>
    </row>
    <row r="247" spans="1:23">
      <c r="A247" s="15" t="s">
        <v>269</v>
      </c>
      <c r="B247" s="31">
        <v>200</v>
      </c>
      <c r="C247" s="31" t="s">
        <v>496</v>
      </c>
      <c r="D247" s="57">
        <v>12000</v>
      </c>
      <c r="E247" s="57"/>
      <c r="F247" s="57">
        <v>12000</v>
      </c>
      <c r="G247" s="57"/>
      <c r="H247" s="57"/>
      <c r="I247" s="57"/>
      <c r="J247" s="57"/>
      <c r="K247" s="57">
        <v>12000</v>
      </c>
      <c r="L247" s="57"/>
      <c r="M247" s="57"/>
      <c r="N247" s="57">
        <v>1950</v>
      </c>
      <c r="O247" s="57"/>
      <c r="P247" s="57">
        <v>1950</v>
      </c>
      <c r="Q247" s="57"/>
      <c r="R247" s="57"/>
      <c r="S247" s="57"/>
      <c r="T247" s="57"/>
      <c r="U247" s="57">
        <v>1950</v>
      </c>
      <c r="V247" s="57"/>
      <c r="W247" s="57"/>
    </row>
    <row r="248" spans="1:23">
      <c r="A248" s="15" t="s">
        <v>271</v>
      </c>
      <c r="B248" s="31">
        <v>200</v>
      </c>
      <c r="C248" s="31" t="s">
        <v>497</v>
      </c>
      <c r="D248" s="57">
        <v>303974</v>
      </c>
      <c r="E248" s="57"/>
      <c r="F248" s="57">
        <v>303974</v>
      </c>
      <c r="G248" s="57"/>
      <c r="H248" s="57"/>
      <c r="I248" s="57"/>
      <c r="J248" s="57"/>
      <c r="K248" s="57">
        <v>30000</v>
      </c>
      <c r="L248" s="57">
        <v>273974</v>
      </c>
      <c r="M248" s="57"/>
      <c r="N248" s="57">
        <v>135414.6</v>
      </c>
      <c r="O248" s="57"/>
      <c r="P248" s="57">
        <v>135414.6</v>
      </c>
      <c r="Q248" s="57"/>
      <c r="R248" s="57"/>
      <c r="S248" s="57"/>
      <c r="T248" s="57"/>
      <c r="U248" s="57">
        <v>6014.6</v>
      </c>
      <c r="V248" s="57">
        <v>129400</v>
      </c>
      <c r="W248" s="57"/>
    </row>
    <row r="249" spans="1:23">
      <c r="A249" s="15" t="s">
        <v>58</v>
      </c>
      <c r="B249" s="31">
        <v>200</v>
      </c>
      <c r="C249" s="31" t="s">
        <v>498</v>
      </c>
      <c r="D249" s="57">
        <v>10152961.220000001</v>
      </c>
      <c r="E249" s="57"/>
      <c r="F249" s="57">
        <v>10152961.220000001</v>
      </c>
      <c r="G249" s="57"/>
      <c r="H249" s="57"/>
      <c r="I249" s="57"/>
      <c r="J249" s="57"/>
      <c r="K249" s="57"/>
      <c r="L249" s="57">
        <v>10152961.220000001</v>
      </c>
      <c r="M249" s="57"/>
      <c r="N249" s="57">
        <v>4920883.08</v>
      </c>
      <c r="O249" s="57"/>
      <c r="P249" s="57">
        <v>4920883.08</v>
      </c>
      <c r="Q249" s="57"/>
      <c r="R249" s="57"/>
      <c r="S249" s="57"/>
      <c r="T249" s="57"/>
      <c r="U249" s="57"/>
      <c r="V249" s="57">
        <v>4920883.08</v>
      </c>
      <c r="W249" s="57"/>
    </row>
    <row r="250" spans="1:23">
      <c r="A250" s="15" t="s">
        <v>1045</v>
      </c>
      <c r="B250" s="31">
        <v>200</v>
      </c>
      <c r="C250" s="31" t="s">
        <v>499</v>
      </c>
      <c r="D250" s="57">
        <v>41769335.640000001</v>
      </c>
      <c r="E250" s="57"/>
      <c r="F250" s="57">
        <v>41769335.640000001</v>
      </c>
      <c r="G250" s="57"/>
      <c r="H250" s="57"/>
      <c r="I250" s="57"/>
      <c r="J250" s="57"/>
      <c r="K250" s="57">
        <v>28713685.949999999</v>
      </c>
      <c r="L250" s="57">
        <v>13055649.689999999</v>
      </c>
      <c r="M250" s="57"/>
      <c r="N250" s="57">
        <v>4443338.49</v>
      </c>
      <c r="O250" s="57"/>
      <c r="P250" s="57">
        <v>4443338.49</v>
      </c>
      <c r="Q250" s="57"/>
      <c r="R250" s="57"/>
      <c r="S250" s="57"/>
      <c r="T250" s="57"/>
      <c r="U250" s="57">
        <v>1905843.95</v>
      </c>
      <c r="V250" s="57">
        <v>2537494.54</v>
      </c>
      <c r="W250" s="57"/>
    </row>
    <row r="251" spans="1:23">
      <c r="A251" s="15" t="s">
        <v>1046</v>
      </c>
      <c r="B251" s="31">
        <v>200</v>
      </c>
      <c r="C251" s="31" t="s">
        <v>500</v>
      </c>
      <c r="D251" s="57">
        <v>6861748.0199999996</v>
      </c>
      <c r="E251" s="57"/>
      <c r="F251" s="57">
        <v>6861748.0199999996</v>
      </c>
      <c r="G251" s="57"/>
      <c r="H251" s="57"/>
      <c r="I251" s="57"/>
      <c r="J251" s="57"/>
      <c r="K251" s="57">
        <v>583168</v>
      </c>
      <c r="L251" s="57">
        <v>6278580.0199999996</v>
      </c>
      <c r="M251" s="57"/>
      <c r="N251" s="57">
        <v>1888926.53</v>
      </c>
      <c r="O251" s="57"/>
      <c r="P251" s="57">
        <v>1888926.53</v>
      </c>
      <c r="Q251" s="57"/>
      <c r="R251" s="57"/>
      <c r="S251" s="57"/>
      <c r="T251" s="57"/>
      <c r="U251" s="57">
        <v>216865</v>
      </c>
      <c r="V251" s="57">
        <v>1672061.53</v>
      </c>
      <c r="W251" s="57"/>
    </row>
    <row r="252" spans="1:23">
      <c r="A252" s="15" t="s">
        <v>405</v>
      </c>
      <c r="B252" s="31">
        <v>200</v>
      </c>
      <c r="C252" s="31" t="s">
        <v>501</v>
      </c>
      <c r="D252" s="57">
        <v>163687000.19999999</v>
      </c>
      <c r="E252" s="57"/>
      <c r="F252" s="57">
        <v>163687000.19999999</v>
      </c>
      <c r="G252" s="57"/>
      <c r="H252" s="57"/>
      <c r="I252" s="57"/>
      <c r="J252" s="57"/>
      <c r="K252" s="57">
        <v>163399200</v>
      </c>
      <c r="L252" s="57">
        <v>287800.2</v>
      </c>
      <c r="M252" s="57"/>
      <c r="N252" s="57">
        <v>58535908.109999999</v>
      </c>
      <c r="O252" s="57"/>
      <c r="P252" s="57">
        <v>58535908.109999999</v>
      </c>
      <c r="Q252" s="57"/>
      <c r="R252" s="57"/>
      <c r="S252" s="57"/>
      <c r="T252" s="57"/>
      <c r="U252" s="57">
        <v>58463109.469999999</v>
      </c>
      <c r="V252" s="57">
        <v>72798.64</v>
      </c>
      <c r="W252" s="57"/>
    </row>
    <row r="253" spans="1:23">
      <c r="A253" s="15" t="s">
        <v>1055</v>
      </c>
      <c r="B253" s="31">
        <v>200</v>
      </c>
      <c r="C253" s="31" t="s">
        <v>502</v>
      </c>
      <c r="D253" s="57">
        <v>2457432</v>
      </c>
      <c r="E253" s="57"/>
      <c r="F253" s="57">
        <v>2457432</v>
      </c>
      <c r="G253" s="57"/>
      <c r="H253" s="57"/>
      <c r="I253" s="57"/>
      <c r="J253" s="57"/>
      <c r="K253" s="57">
        <v>2426100</v>
      </c>
      <c r="L253" s="57">
        <v>31332</v>
      </c>
      <c r="M253" s="57"/>
      <c r="N253" s="57">
        <v>887167.09</v>
      </c>
      <c r="O253" s="57"/>
      <c r="P253" s="57">
        <v>887167.09</v>
      </c>
      <c r="Q253" s="57"/>
      <c r="R253" s="57"/>
      <c r="S253" s="57"/>
      <c r="T253" s="57"/>
      <c r="U253" s="57">
        <v>887167.09</v>
      </c>
      <c r="V253" s="57"/>
      <c r="W253" s="57"/>
    </row>
    <row r="254" spans="1:23">
      <c r="A254" s="15" t="s">
        <v>1059</v>
      </c>
      <c r="B254" s="31">
        <v>200</v>
      </c>
      <c r="C254" s="31" t="s">
        <v>503</v>
      </c>
      <c r="D254" s="57">
        <v>161229568.19999999</v>
      </c>
      <c r="E254" s="57"/>
      <c r="F254" s="57">
        <v>161229568.19999999</v>
      </c>
      <c r="G254" s="57"/>
      <c r="H254" s="57"/>
      <c r="I254" s="57"/>
      <c r="J254" s="57"/>
      <c r="K254" s="57">
        <v>160973100</v>
      </c>
      <c r="L254" s="57">
        <v>256468.2</v>
      </c>
      <c r="M254" s="57"/>
      <c r="N254" s="57">
        <v>57648741.020000003</v>
      </c>
      <c r="O254" s="57"/>
      <c r="P254" s="57">
        <v>57648741.020000003</v>
      </c>
      <c r="Q254" s="57"/>
      <c r="R254" s="57"/>
      <c r="S254" s="57"/>
      <c r="T254" s="57"/>
      <c r="U254" s="57">
        <v>57575942.380000003</v>
      </c>
      <c r="V254" s="57">
        <v>72798.64</v>
      </c>
      <c r="W254" s="57"/>
    </row>
    <row r="255" spans="1:23">
      <c r="A255" s="15" t="s">
        <v>1047</v>
      </c>
      <c r="B255" s="31">
        <v>200</v>
      </c>
      <c r="C255" s="31" t="s">
        <v>1116</v>
      </c>
      <c r="D255" s="57">
        <v>0</v>
      </c>
      <c r="E255" s="57"/>
      <c r="F255" s="57">
        <v>0</v>
      </c>
      <c r="G255" s="57">
        <v>3710277.98</v>
      </c>
      <c r="H255" s="57"/>
      <c r="I255" s="57"/>
      <c r="J255" s="57"/>
      <c r="K255" s="57">
        <v>3710277.98</v>
      </c>
      <c r="L255" s="57"/>
      <c r="M255" s="57"/>
      <c r="N255" s="57">
        <v>0</v>
      </c>
      <c r="O255" s="57"/>
      <c r="P255" s="57">
        <v>0</v>
      </c>
      <c r="Q255" s="57">
        <v>323317.98</v>
      </c>
      <c r="R255" s="57"/>
      <c r="S255" s="57"/>
      <c r="T255" s="57"/>
      <c r="U255" s="57">
        <v>323317.98</v>
      </c>
      <c r="V255" s="57"/>
      <c r="W255" s="57"/>
    </row>
    <row r="256" spans="1:23">
      <c r="A256" s="15" t="s">
        <v>279</v>
      </c>
      <c r="B256" s="31">
        <v>200</v>
      </c>
      <c r="C256" s="31" t="s">
        <v>1117</v>
      </c>
      <c r="D256" s="57">
        <v>0</v>
      </c>
      <c r="E256" s="57"/>
      <c r="F256" s="57">
        <v>0</v>
      </c>
      <c r="G256" s="57">
        <v>3710277.98</v>
      </c>
      <c r="H256" s="57"/>
      <c r="I256" s="57"/>
      <c r="J256" s="57"/>
      <c r="K256" s="57">
        <v>3710277.98</v>
      </c>
      <c r="L256" s="57"/>
      <c r="M256" s="57"/>
      <c r="N256" s="57">
        <v>0</v>
      </c>
      <c r="O256" s="57"/>
      <c r="P256" s="57">
        <v>0</v>
      </c>
      <c r="Q256" s="57">
        <v>323317.98</v>
      </c>
      <c r="R256" s="57"/>
      <c r="S256" s="57"/>
      <c r="T256" s="57"/>
      <c r="U256" s="57">
        <v>323317.98</v>
      </c>
      <c r="V256" s="57"/>
      <c r="W256" s="57"/>
    </row>
    <row r="257" spans="1:23">
      <c r="A257" s="15" t="s">
        <v>281</v>
      </c>
      <c r="B257" s="31">
        <v>200</v>
      </c>
      <c r="C257" s="31" t="s">
        <v>1063</v>
      </c>
      <c r="D257" s="57">
        <v>603128</v>
      </c>
      <c r="E257" s="57"/>
      <c r="F257" s="57">
        <v>603128</v>
      </c>
      <c r="G257" s="57"/>
      <c r="H257" s="57"/>
      <c r="I257" s="57"/>
      <c r="J257" s="57"/>
      <c r="K257" s="57">
        <v>99900</v>
      </c>
      <c r="L257" s="57">
        <v>503228</v>
      </c>
      <c r="M257" s="57"/>
      <c r="N257" s="57">
        <v>5200.93</v>
      </c>
      <c r="O257" s="57"/>
      <c r="P257" s="57">
        <v>5200.93</v>
      </c>
      <c r="Q257" s="57"/>
      <c r="R257" s="57"/>
      <c r="S257" s="57"/>
      <c r="T257" s="57"/>
      <c r="U257" s="57">
        <v>5200.93</v>
      </c>
      <c r="V257" s="57"/>
      <c r="W257" s="57"/>
    </row>
    <row r="258" spans="1:23">
      <c r="A258" s="15" t="s">
        <v>283</v>
      </c>
      <c r="B258" s="31">
        <v>200</v>
      </c>
      <c r="C258" s="31" t="s">
        <v>504</v>
      </c>
      <c r="D258" s="57">
        <v>39081829.369999997</v>
      </c>
      <c r="E258" s="57"/>
      <c r="F258" s="57">
        <v>39081829.369999997</v>
      </c>
      <c r="G258" s="57"/>
      <c r="H258" s="57"/>
      <c r="I258" s="57"/>
      <c r="J258" s="57"/>
      <c r="K258" s="57">
        <v>18721237</v>
      </c>
      <c r="L258" s="57">
        <v>20360592.370000001</v>
      </c>
      <c r="M258" s="57"/>
      <c r="N258" s="57">
        <v>6892542.4500000002</v>
      </c>
      <c r="O258" s="57"/>
      <c r="P258" s="57">
        <v>6892542.4500000002</v>
      </c>
      <c r="Q258" s="57"/>
      <c r="R258" s="57"/>
      <c r="S258" s="57"/>
      <c r="T258" s="57"/>
      <c r="U258" s="57">
        <v>2475976.6800000002</v>
      </c>
      <c r="V258" s="57">
        <v>4416565.7699999996</v>
      </c>
      <c r="W258" s="57"/>
    </row>
    <row r="259" spans="1:23">
      <c r="A259" s="15" t="s">
        <v>59</v>
      </c>
      <c r="B259" s="31">
        <v>200</v>
      </c>
      <c r="C259" s="31" t="s">
        <v>505</v>
      </c>
      <c r="D259" s="57">
        <v>30175137.18</v>
      </c>
      <c r="E259" s="57"/>
      <c r="F259" s="57">
        <v>30175137.18</v>
      </c>
      <c r="G259" s="57"/>
      <c r="H259" s="57"/>
      <c r="I259" s="57"/>
      <c r="J259" s="57"/>
      <c r="K259" s="57">
        <v>18675737</v>
      </c>
      <c r="L259" s="57">
        <v>11499400.18</v>
      </c>
      <c r="M259" s="57"/>
      <c r="N259" s="57">
        <v>3798402.93</v>
      </c>
      <c r="O259" s="57"/>
      <c r="P259" s="57">
        <v>3798402.93</v>
      </c>
      <c r="Q259" s="57"/>
      <c r="R259" s="57"/>
      <c r="S259" s="57"/>
      <c r="T259" s="57"/>
      <c r="U259" s="57">
        <v>2475976.6800000002</v>
      </c>
      <c r="V259" s="57">
        <v>1322426.25</v>
      </c>
      <c r="W259" s="57"/>
    </row>
    <row r="260" spans="1:23">
      <c r="A260" s="15" t="s">
        <v>286</v>
      </c>
      <c r="B260" s="31">
        <v>200</v>
      </c>
      <c r="C260" s="31" t="s">
        <v>506</v>
      </c>
      <c r="D260" s="57">
        <v>8906692.1899999995</v>
      </c>
      <c r="E260" s="57"/>
      <c r="F260" s="57">
        <v>8906692.1899999995</v>
      </c>
      <c r="G260" s="57"/>
      <c r="H260" s="57"/>
      <c r="I260" s="57"/>
      <c r="J260" s="57"/>
      <c r="K260" s="57">
        <v>45500</v>
      </c>
      <c r="L260" s="57">
        <v>8861192.1899999995</v>
      </c>
      <c r="M260" s="57"/>
      <c r="N260" s="57">
        <v>3094139.52</v>
      </c>
      <c r="O260" s="57"/>
      <c r="P260" s="57">
        <v>3094139.52</v>
      </c>
      <c r="Q260" s="57"/>
      <c r="R260" s="57"/>
      <c r="S260" s="57"/>
      <c r="T260" s="57"/>
      <c r="U260" s="57"/>
      <c r="V260" s="57">
        <v>3094139.52</v>
      </c>
      <c r="W260" s="57"/>
    </row>
    <row r="261" spans="1:23">
      <c r="A261" s="15" t="s">
        <v>36</v>
      </c>
      <c r="B261" s="31">
        <v>200</v>
      </c>
      <c r="C261" s="31" t="s">
        <v>507</v>
      </c>
      <c r="D261" s="57">
        <v>27073240.530000001</v>
      </c>
      <c r="E261" s="57"/>
      <c r="F261" s="57">
        <v>27073240.530000001</v>
      </c>
      <c r="G261" s="57"/>
      <c r="H261" s="57"/>
      <c r="I261" s="57"/>
      <c r="J261" s="57"/>
      <c r="K261" s="57">
        <v>17225590</v>
      </c>
      <c r="L261" s="57">
        <v>9847650.5299999993</v>
      </c>
      <c r="M261" s="57"/>
      <c r="N261" s="57">
        <v>2571747.1800000002</v>
      </c>
      <c r="O261" s="57"/>
      <c r="P261" s="57">
        <v>2571747.1800000002</v>
      </c>
      <c r="Q261" s="57"/>
      <c r="R261" s="57"/>
      <c r="S261" s="57"/>
      <c r="T261" s="57"/>
      <c r="U261" s="57">
        <v>794524.68</v>
      </c>
      <c r="V261" s="57">
        <v>1777222.5</v>
      </c>
      <c r="W261" s="57"/>
    </row>
    <row r="262" spans="1:23">
      <c r="A262" s="15" t="s">
        <v>261</v>
      </c>
      <c r="B262" s="31">
        <v>200</v>
      </c>
      <c r="C262" s="31" t="s">
        <v>508</v>
      </c>
      <c r="D262" s="57">
        <v>6779903.5300000003</v>
      </c>
      <c r="E262" s="57"/>
      <c r="F262" s="57">
        <v>6779903.5300000003</v>
      </c>
      <c r="G262" s="57"/>
      <c r="H262" s="57"/>
      <c r="I262" s="57"/>
      <c r="J262" s="57"/>
      <c r="K262" s="57">
        <v>288880</v>
      </c>
      <c r="L262" s="57">
        <v>6491023.5300000003</v>
      </c>
      <c r="M262" s="57"/>
      <c r="N262" s="57">
        <v>651626.43000000005</v>
      </c>
      <c r="O262" s="57"/>
      <c r="P262" s="57">
        <v>651626.43000000005</v>
      </c>
      <c r="Q262" s="57"/>
      <c r="R262" s="57"/>
      <c r="S262" s="57"/>
      <c r="T262" s="57"/>
      <c r="U262" s="57"/>
      <c r="V262" s="57">
        <v>651626.43000000005</v>
      </c>
      <c r="W262" s="57"/>
    </row>
    <row r="263" spans="1:23">
      <c r="A263" s="15" t="s">
        <v>1044</v>
      </c>
      <c r="B263" s="31">
        <v>200</v>
      </c>
      <c r="C263" s="31" t="s">
        <v>509</v>
      </c>
      <c r="D263" s="57">
        <v>6296675.5300000003</v>
      </c>
      <c r="E263" s="57"/>
      <c r="F263" s="57">
        <v>6296675.5300000003</v>
      </c>
      <c r="G263" s="57"/>
      <c r="H263" s="57"/>
      <c r="I263" s="57"/>
      <c r="J263" s="57"/>
      <c r="K263" s="57">
        <v>288880</v>
      </c>
      <c r="L263" s="57">
        <v>6007795.5300000003</v>
      </c>
      <c r="M263" s="57"/>
      <c r="N263" s="57">
        <v>651626.43000000005</v>
      </c>
      <c r="O263" s="57"/>
      <c r="P263" s="57">
        <v>651626.43000000005</v>
      </c>
      <c r="Q263" s="57"/>
      <c r="R263" s="57"/>
      <c r="S263" s="57"/>
      <c r="T263" s="57"/>
      <c r="U263" s="57"/>
      <c r="V263" s="57">
        <v>651626.43000000005</v>
      </c>
      <c r="W263" s="57"/>
    </row>
    <row r="264" spans="1:23">
      <c r="A264" s="15" t="s">
        <v>271</v>
      </c>
      <c r="B264" s="31">
        <v>200</v>
      </c>
      <c r="C264" s="31" t="s">
        <v>510</v>
      </c>
      <c r="D264" s="57">
        <v>60000</v>
      </c>
      <c r="E264" s="57"/>
      <c r="F264" s="57">
        <v>60000</v>
      </c>
      <c r="G264" s="57"/>
      <c r="H264" s="57"/>
      <c r="I264" s="57"/>
      <c r="J264" s="57"/>
      <c r="K264" s="57"/>
      <c r="L264" s="57">
        <v>60000</v>
      </c>
      <c r="M264" s="57"/>
      <c r="N264" s="57"/>
      <c r="O264" s="57"/>
      <c r="P264" s="57"/>
      <c r="Q264" s="57"/>
      <c r="R264" s="57"/>
      <c r="S264" s="57"/>
      <c r="T264" s="57"/>
      <c r="U264" s="57"/>
      <c r="V264" s="57"/>
      <c r="W264" s="57"/>
    </row>
    <row r="265" spans="1:23">
      <c r="A265" s="15" t="s">
        <v>1045</v>
      </c>
      <c r="B265" s="31">
        <v>200</v>
      </c>
      <c r="C265" s="31" t="s">
        <v>511</v>
      </c>
      <c r="D265" s="57">
        <v>5664254.5300000003</v>
      </c>
      <c r="E265" s="57"/>
      <c r="F265" s="57">
        <v>5664254.5300000003</v>
      </c>
      <c r="G265" s="57"/>
      <c r="H265" s="57"/>
      <c r="I265" s="57"/>
      <c r="J265" s="57"/>
      <c r="K265" s="57">
        <v>288880</v>
      </c>
      <c r="L265" s="57">
        <v>5375374.5300000003</v>
      </c>
      <c r="M265" s="57"/>
      <c r="N265" s="57">
        <v>423518.37</v>
      </c>
      <c r="O265" s="57"/>
      <c r="P265" s="57">
        <v>423518.37</v>
      </c>
      <c r="Q265" s="57"/>
      <c r="R265" s="57"/>
      <c r="S265" s="57"/>
      <c r="T265" s="57"/>
      <c r="U265" s="57"/>
      <c r="V265" s="57">
        <v>423518.37</v>
      </c>
      <c r="W265" s="57"/>
    </row>
    <row r="266" spans="1:23">
      <c r="A266" s="15" t="s">
        <v>1046</v>
      </c>
      <c r="B266" s="31">
        <v>200</v>
      </c>
      <c r="C266" s="31" t="s">
        <v>512</v>
      </c>
      <c r="D266" s="57">
        <v>572421</v>
      </c>
      <c r="E266" s="57"/>
      <c r="F266" s="57">
        <v>572421</v>
      </c>
      <c r="G266" s="57"/>
      <c r="H266" s="57"/>
      <c r="I266" s="57"/>
      <c r="J266" s="57"/>
      <c r="K266" s="57"/>
      <c r="L266" s="57">
        <v>572421</v>
      </c>
      <c r="M266" s="57"/>
      <c r="N266" s="57">
        <v>228108.06</v>
      </c>
      <c r="O266" s="57"/>
      <c r="P266" s="57">
        <v>228108.06</v>
      </c>
      <c r="Q266" s="57"/>
      <c r="R266" s="57"/>
      <c r="S266" s="57"/>
      <c r="T266" s="57"/>
      <c r="U266" s="57"/>
      <c r="V266" s="57">
        <v>228108.06</v>
      </c>
      <c r="W266" s="57"/>
    </row>
    <row r="267" spans="1:23">
      <c r="A267" s="15" t="s">
        <v>281</v>
      </c>
      <c r="B267" s="31">
        <v>200</v>
      </c>
      <c r="C267" s="31" t="s">
        <v>1064</v>
      </c>
      <c r="D267" s="57">
        <v>483228</v>
      </c>
      <c r="E267" s="57"/>
      <c r="F267" s="57">
        <v>483228</v>
      </c>
      <c r="G267" s="57"/>
      <c r="H267" s="57"/>
      <c r="I267" s="57"/>
      <c r="J267" s="57"/>
      <c r="K267" s="57"/>
      <c r="L267" s="57">
        <v>483228</v>
      </c>
      <c r="M267" s="57"/>
      <c r="N267" s="57"/>
      <c r="O267" s="57"/>
      <c r="P267" s="57"/>
      <c r="Q267" s="57"/>
      <c r="R267" s="57"/>
      <c r="S267" s="57"/>
      <c r="T267" s="57"/>
      <c r="U267" s="57"/>
      <c r="V267" s="57"/>
      <c r="W267" s="57"/>
    </row>
    <row r="268" spans="1:23">
      <c r="A268" s="15" t="s">
        <v>283</v>
      </c>
      <c r="B268" s="31">
        <v>200</v>
      </c>
      <c r="C268" s="31" t="s">
        <v>513</v>
      </c>
      <c r="D268" s="57">
        <v>20293337</v>
      </c>
      <c r="E268" s="57"/>
      <c r="F268" s="57">
        <v>20293337</v>
      </c>
      <c r="G268" s="57"/>
      <c r="H268" s="57"/>
      <c r="I268" s="57"/>
      <c r="J268" s="57"/>
      <c r="K268" s="57">
        <v>16936710</v>
      </c>
      <c r="L268" s="57">
        <v>3356627</v>
      </c>
      <c r="M268" s="57"/>
      <c r="N268" s="57">
        <v>1920120.75</v>
      </c>
      <c r="O268" s="57"/>
      <c r="P268" s="57">
        <v>1920120.75</v>
      </c>
      <c r="Q268" s="57"/>
      <c r="R268" s="57"/>
      <c r="S268" s="57"/>
      <c r="T268" s="57"/>
      <c r="U268" s="57">
        <v>794524.68</v>
      </c>
      <c r="V268" s="57">
        <v>1125596.07</v>
      </c>
      <c r="W268" s="57"/>
    </row>
    <row r="269" spans="1:23">
      <c r="A269" s="15" t="s">
        <v>59</v>
      </c>
      <c r="B269" s="31">
        <v>200</v>
      </c>
      <c r="C269" s="31" t="s">
        <v>514</v>
      </c>
      <c r="D269" s="57">
        <v>17332939.25</v>
      </c>
      <c r="E269" s="57"/>
      <c r="F269" s="57">
        <v>17332939.25</v>
      </c>
      <c r="G269" s="57"/>
      <c r="H269" s="57"/>
      <c r="I269" s="57"/>
      <c r="J269" s="57"/>
      <c r="K269" s="57">
        <v>16936710</v>
      </c>
      <c r="L269" s="57">
        <v>396229.25</v>
      </c>
      <c r="M269" s="57"/>
      <c r="N269" s="57">
        <v>1001519.93</v>
      </c>
      <c r="O269" s="57"/>
      <c r="P269" s="57">
        <v>1001519.93</v>
      </c>
      <c r="Q269" s="57"/>
      <c r="R269" s="57"/>
      <c r="S269" s="57"/>
      <c r="T269" s="57"/>
      <c r="U269" s="57">
        <v>794524.68</v>
      </c>
      <c r="V269" s="57">
        <v>206995.25</v>
      </c>
      <c r="W269" s="57"/>
    </row>
    <row r="270" spans="1:23">
      <c r="A270" s="15" t="s">
        <v>286</v>
      </c>
      <c r="B270" s="31">
        <v>200</v>
      </c>
      <c r="C270" s="31" t="s">
        <v>515</v>
      </c>
      <c r="D270" s="57">
        <v>2960397.75</v>
      </c>
      <c r="E270" s="57"/>
      <c r="F270" s="57">
        <v>2960397.75</v>
      </c>
      <c r="G270" s="57"/>
      <c r="H270" s="57"/>
      <c r="I270" s="57"/>
      <c r="J270" s="57"/>
      <c r="K270" s="57"/>
      <c r="L270" s="57">
        <v>2960397.75</v>
      </c>
      <c r="M270" s="57"/>
      <c r="N270" s="57">
        <v>918600.82</v>
      </c>
      <c r="O270" s="57"/>
      <c r="P270" s="57">
        <v>918600.82</v>
      </c>
      <c r="Q270" s="57"/>
      <c r="R270" s="57"/>
      <c r="S270" s="57"/>
      <c r="T270" s="57"/>
      <c r="U270" s="57"/>
      <c r="V270" s="57">
        <v>918600.82</v>
      </c>
      <c r="W270" s="57"/>
    </row>
    <row r="271" spans="1:23">
      <c r="A271" s="15" t="s">
        <v>37</v>
      </c>
      <c r="B271" s="31">
        <v>200</v>
      </c>
      <c r="C271" s="31" t="s">
        <v>516</v>
      </c>
      <c r="D271" s="57">
        <v>207436282.15000001</v>
      </c>
      <c r="E271" s="57"/>
      <c r="F271" s="57">
        <v>207436282.15000001</v>
      </c>
      <c r="G271" s="57">
        <v>3710277.98</v>
      </c>
      <c r="H271" s="57"/>
      <c r="I271" s="57"/>
      <c r="J271" s="57"/>
      <c r="K271" s="57">
        <v>196613429.93000001</v>
      </c>
      <c r="L271" s="57">
        <v>14533130.199999999</v>
      </c>
      <c r="M271" s="57"/>
      <c r="N271" s="57">
        <v>63401923.219999999</v>
      </c>
      <c r="O271" s="57"/>
      <c r="P271" s="57">
        <v>63401923.219999999</v>
      </c>
      <c r="Q271" s="57">
        <v>323317.98</v>
      </c>
      <c r="R271" s="57"/>
      <c r="S271" s="57"/>
      <c r="T271" s="57"/>
      <c r="U271" s="57">
        <v>62527898.399999999</v>
      </c>
      <c r="V271" s="57">
        <v>1197342.8</v>
      </c>
      <c r="W271" s="57"/>
    </row>
    <row r="272" spans="1:23">
      <c r="A272" s="15" t="s">
        <v>261</v>
      </c>
      <c r="B272" s="31">
        <v>200</v>
      </c>
      <c r="C272" s="31" t="s">
        <v>517</v>
      </c>
      <c r="D272" s="57">
        <v>195235467.05000001</v>
      </c>
      <c r="E272" s="57"/>
      <c r="F272" s="57">
        <v>195235467.05000001</v>
      </c>
      <c r="G272" s="57">
        <v>3710277.98</v>
      </c>
      <c r="H272" s="57"/>
      <c r="I272" s="57"/>
      <c r="J272" s="57"/>
      <c r="K272" s="57">
        <v>194934402.93000001</v>
      </c>
      <c r="L272" s="57">
        <v>4011342.1</v>
      </c>
      <c r="M272" s="57"/>
      <c r="N272" s="57">
        <v>61384924.119999997</v>
      </c>
      <c r="O272" s="57"/>
      <c r="P272" s="57">
        <v>61384924.119999997</v>
      </c>
      <c r="Q272" s="57">
        <v>323317.98</v>
      </c>
      <c r="R272" s="57"/>
      <c r="S272" s="57"/>
      <c r="T272" s="57"/>
      <c r="U272" s="57">
        <v>60866836.399999999</v>
      </c>
      <c r="V272" s="57">
        <v>841405.7</v>
      </c>
      <c r="W272" s="57"/>
    </row>
    <row r="273" spans="1:23">
      <c r="A273" s="15" t="s">
        <v>1044</v>
      </c>
      <c r="B273" s="31">
        <v>200</v>
      </c>
      <c r="C273" s="31" t="s">
        <v>518</v>
      </c>
      <c r="D273" s="57">
        <v>31528466.850000001</v>
      </c>
      <c r="E273" s="57"/>
      <c r="F273" s="57">
        <v>31528466.850000001</v>
      </c>
      <c r="G273" s="57"/>
      <c r="H273" s="57"/>
      <c r="I273" s="57"/>
      <c r="J273" s="57"/>
      <c r="K273" s="57">
        <v>27824924.949999999</v>
      </c>
      <c r="L273" s="57">
        <v>3703541.9</v>
      </c>
      <c r="M273" s="57"/>
      <c r="N273" s="57">
        <v>2849016.01</v>
      </c>
      <c r="O273" s="57"/>
      <c r="P273" s="57">
        <v>2849016.01</v>
      </c>
      <c r="Q273" s="57"/>
      <c r="R273" s="57"/>
      <c r="S273" s="57"/>
      <c r="T273" s="57"/>
      <c r="U273" s="57">
        <v>2080408.95</v>
      </c>
      <c r="V273" s="57">
        <v>768607.06</v>
      </c>
      <c r="W273" s="57"/>
    </row>
    <row r="274" spans="1:23">
      <c r="A274" s="15" t="s">
        <v>1045</v>
      </c>
      <c r="B274" s="31">
        <v>200</v>
      </c>
      <c r="C274" s="31" t="s">
        <v>519</v>
      </c>
      <c r="D274" s="57">
        <v>27386856.949999999</v>
      </c>
      <c r="E274" s="57"/>
      <c r="F274" s="57">
        <v>27386856.949999999</v>
      </c>
      <c r="G274" s="57"/>
      <c r="H274" s="57"/>
      <c r="I274" s="57"/>
      <c r="J274" s="57"/>
      <c r="K274" s="57">
        <v>27306856.949999999</v>
      </c>
      <c r="L274" s="57">
        <v>80000</v>
      </c>
      <c r="M274" s="57"/>
      <c r="N274" s="57">
        <v>1913159.88</v>
      </c>
      <c r="O274" s="57"/>
      <c r="P274" s="57">
        <v>1913159.88</v>
      </c>
      <c r="Q274" s="57"/>
      <c r="R274" s="57"/>
      <c r="S274" s="57"/>
      <c r="T274" s="57"/>
      <c r="U274" s="57">
        <v>1905843.95</v>
      </c>
      <c r="V274" s="57">
        <v>7315.93</v>
      </c>
      <c r="W274" s="57"/>
    </row>
    <row r="275" spans="1:23">
      <c r="A275" s="15" t="s">
        <v>1046</v>
      </c>
      <c r="B275" s="31">
        <v>200</v>
      </c>
      <c r="C275" s="31" t="s">
        <v>520</v>
      </c>
      <c r="D275" s="57">
        <v>4141609.9</v>
      </c>
      <c r="E275" s="57"/>
      <c r="F275" s="57">
        <v>4141609.9</v>
      </c>
      <c r="G275" s="57"/>
      <c r="H275" s="57"/>
      <c r="I275" s="57"/>
      <c r="J275" s="57"/>
      <c r="K275" s="57">
        <v>518068</v>
      </c>
      <c r="L275" s="57">
        <v>3623541.9</v>
      </c>
      <c r="M275" s="57"/>
      <c r="N275" s="57">
        <v>935856.13</v>
      </c>
      <c r="O275" s="57"/>
      <c r="P275" s="57">
        <v>935856.13</v>
      </c>
      <c r="Q275" s="57"/>
      <c r="R275" s="57"/>
      <c r="S275" s="57"/>
      <c r="T275" s="57"/>
      <c r="U275" s="57">
        <v>174565</v>
      </c>
      <c r="V275" s="57">
        <v>761291.13</v>
      </c>
      <c r="W275" s="57"/>
    </row>
    <row r="276" spans="1:23">
      <c r="A276" s="15" t="s">
        <v>405</v>
      </c>
      <c r="B276" s="31">
        <v>200</v>
      </c>
      <c r="C276" s="31" t="s">
        <v>521</v>
      </c>
      <c r="D276" s="57">
        <v>163687000.19999999</v>
      </c>
      <c r="E276" s="57"/>
      <c r="F276" s="57">
        <v>163687000.19999999</v>
      </c>
      <c r="G276" s="57"/>
      <c r="H276" s="57"/>
      <c r="I276" s="57"/>
      <c r="J276" s="57"/>
      <c r="K276" s="57">
        <v>163399200</v>
      </c>
      <c r="L276" s="57">
        <v>287800.2</v>
      </c>
      <c r="M276" s="57"/>
      <c r="N276" s="57">
        <v>58535908.109999999</v>
      </c>
      <c r="O276" s="57"/>
      <c r="P276" s="57">
        <v>58535908.109999999</v>
      </c>
      <c r="Q276" s="57"/>
      <c r="R276" s="57"/>
      <c r="S276" s="57"/>
      <c r="T276" s="57"/>
      <c r="U276" s="57">
        <v>58463109.469999999</v>
      </c>
      <c r="V276" s="57">
        <v>72798.64</v>
      </c>
      <c r="W276" s="57"/>
    </row>
    <row r="277" spans="1:23">
      <c r="A277" s="15" t="s">
        <v>1055</v>
      </c>
      <c r="B277" s="31">
        <v>200</v>
      </c>
      <c r="C277" s="31" t="s">
        <v>522</v>
      </c>
      <c r="D277" s="57">
        <v>2457432</v>
      </c>
      <c r="E277" s="57"/>
      <c r="F277" s="57">
        <v>2457432</v>
      </c>
      <c r="G277" s="57"/>
      <c r="H277" s="57"/>
      <c r="I277" s="57"/>
      <c r="J277" s="57"/>
      <c r="K277" s="57">
        <v>2426100</v>
      </c>
      <c r="L277" s="57">
        <v>31332</v>
      </c>
      <c r="M277" s="57"/>
      <c r="N277" s="57">
        <v>887167.09</v>
      </c>
      <c r="O277" s="57"/>
      <c r="P277" s="57">
        <v>887167.09</v>
      </c>
      <c r="Q277" s="57"/>
      <c r="R277" s="57"/>
      <c r="S277" s="57"/>
      <c r="T277" s="57"/>
      <c r="U277" s="57">
        <v>887167.09</v>
      </c>
      <c r="V277" s="57"/>
      <c r="W277" s="57"/>
    </row>
    <row r="278" spans="1:23">
      <c r="A278" s="15" t="s">
        <v>1059</v>
      </c>
      <c r="B278" s="31">
        <v>200</v>
      </c>
      <c r="C278" s="31" t="s">
        <v>523</v>
      </c>
      <c r="D278" s="57">
        <v>161229568.19999999</v>
      </c>
      <c r="E278" s="57"/>
      <c r="F278" s="57">
        <v>161229568.19999999</v>
      </c>
      <c r="G278" s="57"/>
      <c r="H278" s="57"/>
      <c r="I278" s="57"/>
      <c r="J278" s="57"/>
      <c r="K278" s="57">
        <v>160973100</v>
      </c>
      <c r="L278" s="57">
        <v>256468.2</v>
      </c>
      <c r="M278" s="57"/>
      <c r="N278" s="57">
        <v>57648741.020000003</v>
      </c>
      <c r="O278" s="57"/>
      <c r="P278" s="57">
        <v>57648741.020000003</v>
      </c>
      <c r="Q278" s="57"/>
      <c r="R278" s="57"/>
      <c r="S278" s="57"/>
      <c r="T278" s="57"/>
      <c r="U278" s="57">
        <v>57575942.380000003</v>
      </c>
      <c r="V278" s="57">
        <v>72798.64</v>
      </c>
      <c r="W278" s="57"/>
    </row>
    <row r="279" spans="1:23">
      <c r="A279" s="15" t="s">
        <v>1047</v>
      </c>
      <c r="B279" s="31">
        <v>200</v>
      </c>
      <c r="C279" s="31" t="s">
        <v>1118</v>
      </c>
      <c r="D279" s="57">
        <v>0</v>
      </c>
      <c r="E279" s="57"/>
      <c r="F279" s="57">
        <v>0</v>
      </c>
      <c r="G279" s="57">
        <v>3710277.98</v>
      </c>
      <c r="H279" s="57"/>
      <c r="I279" s="57"/>
      <c r="J279" s="57"/>
      <c r="K279" s="57">
        <v>3710277.98</v>
      </c>
      <c r="L279" s="57"/>
      <c r="M279" s="57"/>
      <c r="N279" s="57">
        <v>0</v>
      </c>
      <c r="O279" s="57"/>
      <c r="P279" s="57">
        <v>0</v>
      </c>
      <c r="Q279" s="57">
        <v>323317.98</v>
      </c>
      <c r="R279" s="57"/>
      <c r="S279" s="57"/>
      <c r="T279" s="57"/>
      <c r="U279" s="57">
        <v>323317.98</v>
      </c>
      <c r="V279" s="57"/>
      <c r="W279" s="57"/>
    </row>
    <row r="280" spans="1:23">
      <c r="A280" s="15" t="s">
        <v>279</v>
      </c>
      <c r="B280" s="31">
        <v>200</v>
      </c>
      <c r="C280" s="31" t="s">
        <v>1119</v>
      </c>
      <c r="D280" s="57">
        <v>0</v>
      </c>
      <c r="E280" s="57"/>
      <c r="F280" s="57">
        <v>0</v>
      </c>
      <c r="G280" s="57">
        <v>3710277.98</v>
      </c>
      <c r="H280" s="57"/>
      <c r="I280" s="57"/>
      <c r="J280" s="57"/>
      <c r="K280" s="57">
        <v>3710277.98</v>
      </c>
      <c r="L280" s="57"/>
      <c r="M280" s="57"/>
      <c r="N280" s="57">
        <v>0</v>
      </c>
      <c r="O280" s="57"/>
      <c r="P280" s="57">
        <v>0</v>
      </c>
      <c r="Q280" s="57">
        <v>323317.98</v>
      </c>
      <c r="R280" s="57"/>
      <c r="S280" s="57"/>
      <c r="T280" s="57"/>
      <c r="U280" s="57">
        <v>323317.98</v>
      </c>
      <c r="V280" s="57"/>
      <c r="W280" s="57"/>
    </row>
    <row r="281" spans="1:23">
      <c r="A281" s="15" t="s">
        <v>281</v>
      </c>
      <c r="B281" s="31">
        <v>200</v>
      </c>
      <c r="C281" s="31" t="s">
        <v>1065</v>
      </c>
      <c r="D281" s="57">
        <v>20000</v>
      </c>
      <c r="E281" s="57"/>
      <c r="F281" s="57">
        <v>20000</v>
      </c>
      <c r="G281" s="57"/>
      <c r="H281" s="57"/>
      <c r="I281" s="57"/>
      <c r="J281" s="57"/>
      <c r="K281" s="57"/>
      <c r="L281" s="57">
        <v>20000</v>
      </c>
      <c r="M281" s="57"/>
      <c r="N281" s="57"/>
      <c r="O281" s="57"/>
      <c r="P281" s="57"/>
      <c r="Q281" s="57"/>
      <c r="R281" s="57"/>
      <c r="S281" s="57"/>
      <c r="T281" s="57"/>
      <c r="U281" s="57"/>
      <c r="V281" s="57"/>
      <c r="W281" s="57"/>
    </row>
    <row r="282" spans="1:23">
      <c r="A282" s="15" t="s">
        <v>283</v>
      </c>
      <c r="B282" s="31">
        <v>200</v>
      </c>
      <c r="C282" s="31" t="s">
        <v>524</v>
      </c>
      <c r="D282" s="57">
        <v>12200815.1</v>
      </c>
      <c r="E282" s="57"/>
      <c r="F282" s="57">
        <v>12200815.1</v>
      </c>
      <c r="G282" s="57"/>
      <c r="H282" s="57"/>
      <c r="I282" s="57"/>
      <c r="J282" s="57"/>
      <c r="K282" s="57">
        <v>1679027</v>
      </c>
      <c r="L282" s="57">
        <v>10521788.1</v>
      </c>
      <c r="M282" s="57"/>
      <c r="N282" s="57">
        <v>2016999.1</v>
      </c>
      <c r="O282" s="57"/>
      <c r="P282" s="57">
        <v>2016999.1</v>
      </c>
      <c r="Q282" s="57"/>
      <c r="R282" s="57"/>
      <c r="S282" s="57"/>
      <c r="T282" s="57"/>
      <c r="U282" s="57">
        <v>1661062</v>
      </c>
      <c r="V282" s="57">
        <v>355937.1</v>
      </c>
      <c r="W282" s="57"/>
    </row>
    <row r="283" spans="1:23">
      <c r="A283" s="15" t="s">
        <v>59</v>
      </c>
      <c r="B283" s="31">
        <v>200</v>
      </c>
      <c r="C283" s="31" t="s">
        <v>525</v>
      </c>
      <c r="D283" s="57">
        <v>10448262</v>
      </c>
      <c r="E283" s="57"/>
      <c r="F283" s="57">
        <v>10448262</v>
      </c>
      <c r="G283" s="57"/>
      <c r="H283" s="57"/>
      <c r="I283" s="57"/>
      <c r="J283" s="57"/>
      <c r="K283" s="57">
        <v>1679027</v>
      </c>
      <c r="L283" s="57">
        <v>8769235</v>
      </c>
      <c r="M283" s="57"/>
      <c r="N283" s="57">
        <v>1842791</v>
      </c>
      <c r="O283" s="57"/>
      <c r="P283" s="57">
        <v>1842791</v>
      </c>
      <c r="Q283" s="57"/>
      <c r="R283" s="57"/>
      <c r="S283" s="57"/>
      <c r="T283" s="57"/>
      <c r="U283" s="57">
        <v>1661062</v>
      </c>
      <c r="V283" s="57">
        <v>181729</v>
      </c>
      <c r="W283" s="57"/>
    </row>
    <row r="284" spans="1:23">
      <c r="A284" s="15" t="s">
        <v>286</v>
      </c>
      <c r="B284" s="31">
        <v>200</v>
      </c>
      <c r="C284" s="31" t="s">
        <v>526</v>
      </c>
      <c r="D284" s="57">
        <v>1752553.1</v>
      </c>
      <c r="E284" s="57"/>
      <c r="F284" s="57">
        <v>1752553.1</v>
      </c>
      <c r="G284" s="57"/>
      <c r="H284" s="57"/>
      <c r="I284" s="57"/>
      <c r="J284" s="57"/>
      <c r="K284" s="57"/>
      <c r="L284" s="57">
        <v>1752553.1</v>
      </c>
      <c r="M284" s="57"/>
      <c r="N284" s="57">
        <v>174208.1</v>
      </c>
      <c r="O284" s="57"/>
      <c r="P284" s="57">
        <v>174208.1</v>
      </c>
      <c r="Q284" s="57"/>
      <c r="R284" s="57"/>
      <c r="S284" s="57"/>
      <c r="T284" s="57"/>
      <c r="U284" s="57"/>
      <c r="V284" s="57">
        <v>174208.1</v>
      </c>
      <c r="W284" s="57"/>
    </row>
    <row r="285" spans="1:23">
      <c r="A285" s="15" t="s">
        <v>105</v>
      </c>
      <c r="B285" s="31">
        <v>200</v>
      </c>
      <c r="C285" s="31" t="s">
        <v>527</v>
      </c>
      <c r="D285" s="57">
        <v>27527264.780000001</v>
      </c>
      <c r="E285" s="57"/>
      <c r="F285" s="57">
        <v>27527264.780000001</v>
      </c>
      <c r="G285" s="57"/>
      <c r="H285" s="57"/>
      <c r="I285" s="57"/>
      <c r="J285" s="57"/>
      <c r="K285" s="57"/>
      <c r="L285" s="57">
        <v>27527264.780000001</v>
      </c>
      <c r="M285" s="57"/>
      <c r="N285" s="57">
        <v>11079376.869999999</v>
      </c>
      <c r="O285" s="57"/>
      <c r="P285" s="57">
        <v>11079376.869999999</v>
      </c>
      <c r="Q285" s="57"/>
      <c r="R285" s="57"/>
      <c r="S285" s="57"/>
      <c r="T285" s="57"/>
      <c r="U285" s="57"/>
      <c r="V285" s="57">
        <v>11079376.869999999</v>
      </c>
      <c r="W285" s="57"/>
    </row>
    <row r="286" spans="1:23">
      <c r="A286" s="15" t="s">
        <v>261</v>
      </c>
      <c r="B286" s="31">
        <v>200</v>
      </c>
      <c r="C286" s="31" t="s">
        <v>528</v>
      </c>
      <c r="D286" s="57">
        <v>21045087.510000002</v>
      </c>
      <c r="E286" s="57"/>
      <c r="F286" s="57">
        <v>21045087.510000002</v>
      </c>
      <c r="G286" s="57"/>
      <c r="H286" s="57"/>
      <c r="I286" s="57"/>
      <c r="J286" s="57"/>
      <c r="K286" s="57"/>
      <c r="L286" s="57">
        <v>21045087.510000002</v>
      </c>
      <c r="M286" s="57"/>
      <c r="N286" s="57">
        <v>8144344.2699999996</v>
      </c>
      <c r="O286" s="57"/>
      <c r="P286" s="57">
        <v>8144344.2699999996</v>
      </c>
      <c r="Q286" s="57"/>
      <c r="R286" s="57"/>
      <c r="S286" s="57"/>
      <c r="T286" s="57"/>
      <c r="U286" s="57"/>
      <c r="V286" s="57">
        <v>8144344.2699999996</v>
      </c>
      <c r="W286" s="57"/>
    </row>
    <row r="287" spans="1:23">
      <c r="A287" s="15" t="s">
        <v>1043</v>
      </c>
      <c r="B287" s="31">
        <v>200</v>
      </c>
      <c r="C287" s="31" t="s">
        <v>1066</v>
      </c>
      <c r="D287" s="57">
        <v>995260.01</v>
      </c>
      <c r="E287" s="57"/>
      <c r="F287" s="57">
        <v>995260.01</v>
      </c>
      <c r="G287" s="57"/>
      <c r="H287" s="57"/>
      <c r="I287" s="57"/>
      <c r="J287" s="57"/>
      <c r="K287" s="57"/>
      <c r="L287" s="57">
        <v>995260.01</v>
      </c>
      <c r="M287" s="57"/>
      <c r="N287" s="57">
        <v>304738.61</v>
      </c>
      <c r="O287" s="57"/>
      <c r="P287" s="57">
        <v>304738.61</v>
      </c>
      <c r="Q287" s="57"/>
      <c r="R287" s="57"/>
      <c r="S287" s="57"/>
      <c r="T287" s="57"/>
      <c r="U287" s="57"/>
      <c r="V287" s="57">
        <v>304738.61</v>
      </c>
      <c r="W287" s="57"/>
    </row>
    <row r="288" spans="1:23">
      <c r="A288" s="15" t="s">
        <v>55</v>
      </c>
      <c r="B288" s="31">
        <v>200</v>
      </c>
      <c r="C288" s="31" t="s">
        <v>1067</v>
      </c>
      <c r="D288" s="57">
        <v>765154</v>
      </c>
      <c r="E288" s="57"/>
      <c r="F288" s="57">
        <v>765154</v>
      </c>
      <c r="G288" s="57"/>
      <c r="H288" s="57"/>
      <c r="I288" s="57"/>
      <c r="J288" s="57"/>
      <c r="K288" s="57"/>
      <c r="L288" s="57">
        <v>765154</v>
      </c>
      <c r="M288" s="57"/>
      <c r="N288" s="57">
        <v>252403.95</v>
      </c>
      <c r="O288" s="57"/>
      <c r="P288" s="57">
        <v>252403.95</v>
      </c>
      <c r="Q288" s="57"/>
      <c r="R288" s="57"/>
      <c r="S288" s="57"/>
      <c r="T288" s="57"/>
      <c r="U288" s="57"/>
      <c r="V288" s="57">
        <v>252403.95</v>
      </c>
      <c r="W288" s="57"/>
    </row>
    <row r="289" spans="1:23">
      <c r="A289" s="15" t="s">
        <v>266</v>
      </c>
      <c r="B289" s="31">
        <v>200</v>
      </c>
      <c r="C289" s="31" t="s">
        <v>1068</v>
      </c>
      <c r="D289" s="57">
        <v>230106.01</v>
      </c>
      <c r="E289" s="57"/>
      <c r="F289" s="57">
        <v>230106.01</v>
      </c>
      <c r="G289" s="57"/>
      <c r="H289" s="57"/>
      <c r="I289" s="57"/>
      <c r="J289" s="57"/>
      <c r="K289" s="57"/>
      <c r="L289" s="57">
        <v>230106.01</v>
      </c>
      <c r="M289" s="57"/>
      <c r="N289" s="57">
        <v>52334.66</v>
      </c>
      <c r="O289" s="57"/>
      <c r="P289" s="57">
        <v>52334.66</v>
      </c>
      <c r="Q289" s="57"/>
      <c r="R289" s="57"/>
      <c r="S289" s="57"/>
      <c r="T289" s="57"/>
      <c r="U289" s="57"/>
      <c r="V289" s="57">
        <v>52334.66</v>
      </c>
      <c r="W289" s="57"/>
    </row>
    <row r="290" spans="1:23">
      <c r="A290" s="15" t="s">
        <v>1044</v>
      </c>
      <c r="B290" s="31">
        <v>200</v>
      </c>
      <c r="C290" s="31" t="s">
        <v>529</v>
      </c>
      <c r="D290" s="57">
        <v>20049827.5</v>
      </c>
      <c r="E290" s="57"/>
      <c r="F290" s="57">
        <v>20049827.5</v>
      </c>
      <c r="G290" s="57"/>
      <c r="H290" s="57"/>
      <c r="I290" s="57"/>
      <c r="J290" s="57"/>
      <c r="K290" s="57"/>
      <c r="L290" s="57">
        <v>20049827.5</v>
      </c>
      <c r="M290" s="57"/>
      <c r="N290" s="57">
        <v>7839605.6600000001</v>
      </c>
      <c r="O290" s="57"/>
      <c r="P290" s="57">
        <v>7839605.6600000001</v>
      </c>
      <c r="Q290" s="57"/>
      <c r="R290" s="57"/>
      <c r="S290" s="57"/>
      <c r="T290" s="57"/>
      <c r="U290" s="57"/>
      <c r="V290" s="57">
        <v>7839605.6600000001</v>
      </c>
      <c r="W290" s="57"/>
    </row>
    <row r="291" spans="1:23">
      <c r="A291" s="15" t="s">
        <v>271</v>
      </c>
      <c r="B291" s="31">
        <v>200</v>
      </c>
      <c r="C291" s="31" t="s">
        <v>530</v>
      </c>
      <c r="D291" s="57">
        <v>213974</v>
      </c>
      <c r="E291" s="57"/>
      <c r="F291" s="57">
        <v>213974</v>
      </c>
      <c r="G291" s="57"/>
      <c r="H291" s="57"/>
      <c r="I291" s="57"/>
      <c r="J291" s="57"/>
      <c r="K291" s="57"/>
      <c r="L291" s="57">
        <v>213974</v>
      </c>
      <c r="M291" s="57"/>
      <c r="N291" s="57">
        <v>129400</v>
      </c>
      <c r="O291" s="57"/>
      <c r="P291" s="57">
        <v>129400</v>
      </c>
      <c r="Q291" s="57"/>
      <c r="R291" s="57"/>
      <c r="S291" s="57"/>
      <c r="T291" s="57"/>
      <c r="U291" s="57"/>
      <c r="V291" s="57">
        <v>129400</v>
      </c>
      <c r="W291" s="57"/>
    </row>
    <row r="292" spans="1:23">
      <c r="A292" s="15" t="s">
        <v>58</v>
      </c>
      <c r="B292" s="31">
        <v>200</v>
      </c>
      <c r="C292" s="31" t="s">
        <v>531</v>
      </c>
      <c r="D292" s="57">
        <v>10152961.220000001</v>
      </c>
      <c r="E292" s="57"/>
      <c r="F292" s="57">
        <v>10152961.220000001</v>
      </c>
      <c r="G292" s="57"/>
      <c r="H292" s="57"/>
      <c r="I292" s="57"/>
      <c r="J292" s="57"/>
      <c r="K292" s="57"/>
      <c r="L292" s="57">
        <v>10152961.220000001</v>
      </c>
      <c r="M292" s="57"/>
      <c r="N292" s="57">
        <v>4920883.08</v>
      </c>
      <c r="O292" s="57"/>
      <c r="P292" s="57">
        <v>4920883.08</v>
      </c>
      <c r="Q292" s="57"/>
      <c r="R292" s="57"/>
      <c r="S292" s="57"/>
      <c r="T292" s="57"/>
      <c r="U292" s="57"/>
      <c r="V292" s="57">
        <v>4920883.08</v>
      </c>
      <c r="W292" s="57"/>
    </row>
    <row r="293" spans="1:23">
      <c r="A293" s="15" t="s">
        <v>1045</v>
      </c>
      <c r="B293" s="31">
        <v>200</v>
      </c>
      <c r="C293" s="31" t="s">
        <v>532</v>
      </c>
      <c r="D293" s="57">
        <v>7600275.1600000001</v>
      </c>
      <c r="E293" s="57"/>
      <c r="F293" s="57">
        <v>7600275.1600000001</v>
      </c>
      <c r="G293" s="57"/>
      <c r="H293" s="57"/>
      <c r="I293" s="57"/>
      <c r="J293" s="57"/>
      <c r="K293" s="57"/>
      <c r="L293" s="57">
        <v>7600275.1600000001</v>
      </c>
      <c r="M293" s="57"/>
      <c r="N293" s="57">
        <v>2106660.2400000002</v>
      </c>
      <c r="O293" s="57"/>
      <c r="P293" s="57">
        <v>2106660.2400000002</v>
      </c>
      <c r="Q293" s="57"/>
      <c r="R293" s="57"/>
      <c r="S293" s="57"/>
      <c r="T293" s="57"/>
      <c r="U293" s="57"/>
      <c r="V293" s="57">
        <v>2106660.2400000002</v>
      </c>
      <c r="W293" s="57"/>
    </row>
    <row r="294" spans="1:23">
      <c r="A294" s="15" t="s">
        <v>1046</v>
      </c>
      <c r="B294" s="31">
        <v>200</v>
      </c>
      <c r="C294" s="31" t="s">
        <v>533</v>
      </c>
      <c r="D294" s="57">
        <v>2082617.12</v>
      </c>
      <c r="E294" s="57"/>
      <c r="F294" s="57">
        <v>2082617.12</v>
      </c>
      <c r="G294" s="57"/>
      <c r="H294" s="57"/>
      <c r="I294" s="57"/>
      <c r="J294" s="57"/>
      <c r="K294" s="57"/>
      <c r="L294" s="57">
        <v>2082617.12</v>
      </c>
      <c r="M294" s="57"/>
      <c r="N294" s="57">
        <v>682662.34</v>
      </c>
      <c r="O294" s="57"/>
      <c r="P294" s="57">
        <v>682662.34</v>
      </c>
      <c r="Q294" s="57"/>
      <c r="R294" s="57"/>
      <c r="S294" s="57"/>
      <c r="T294" s="57"/>
      <c r="U294" s="57"/>
      <c r="V294" s="57">
        <v>682662.34</v>
      </c>
      <c r="W294" s="57"/>
    </row>
    <row r="295" spans="1:23">
      <c r="A295" s="15" t="s">
        <v>283</v>
      </c>
      <c r="B295" s="31">
        <v>200</v>
      </c>
      <c r="C295" s="31" t="s">
        <v>534</v>
      </c>
      <c r="D295" s="57">
        <v>6482177.2699999996</v>
      </c>
      <c r="E295" s="57"/>
      <c r="F295" s="57">
        <v>6482177.2699999996</v>
      </c>
      <c r="G295" s="57"/>
      <c r="H295" s="57"/>
      <c r="I295" s="57"/>
      <c r="J295" s="57"/>
      <c r="K295" s="57"/>
      <c r="L295" s="57">
        <v>6482177.2699999996</v>
      </c>
      <c r="M295" s="57"/>
      <c r="N295" s="57">
        <v>2935032.6</v>
      </c>
      <c r="O295" s="57"/>
      <c r="P295" s="57">
        <v>2935032.6</v>
      </c>
      <c r="Q295" s="57"/>
      <c r="R295" s="57"/>
      <c r="S295" s="57"/>
      <c r="T295" s="57"/>
      <c r="U295" s="57"/>
      <c r="V295" s="57">
        <v>2935032.6</v>
      </c>
      <c r="W295" s="57"/>
    </row>
    <row r="296" spans="1:23">
      <c r="A296" s="15" t="s">
        <v>59</v>
      </c>
      <c r="B296" s="31">
        <v>200</v>
      </c>
      <c r="C296" s="31" t="s">
        <v>535</v>
      </c>
      <c r="D296" s="57">
        <v>2333935.9300000002</v>
      </c>
      <c r="E296" s="57"/>
      <c r="F296" s="57">
        <v>2333935.9300000002</v>
      </c>
      <c r="G296" s="57"/>
      <c r="H296" s="57"/>
      <c r="I296" s="57"/>
      <c r="J296" s="57"/>
      <c r="K296" s="57"/>
      <c r="L296" s="57">
        <v>2333935.9300000002</v>
      </c>
      <c r="M296" s="57"/>
      <c r="N296" s="57">
        <v>933702</v>
      </c>
      <c r="O296" s="57"/>
      <c r="P296" s="57">
        <v>933702</v>
      </c>
      <c r="Q296" s="57"/>
      <c r="R296" s="57"/>
      <c r="S296" s="57"/>
      <c r="T296" s="57"/>
      <c r="U296" s="57"/>
      <c r="V296" s="57">
        <v>933702</v>
      </c>
      <c r="W296" s="57"/>
    </row>
    <row r="297" spans="1:23">
      <c r="A297" s="15" t="s">
        <v>286</v>
      </c>
      <c r="B297" s="31">
        <v>200</v>
      </c>
      <c r="C297" s="31" t="s">
        <v>536</v>
      </c>
      <c r="D297" s="57">
        <v>4148241.34</v>
      </c>
      <c r="E297" s="57"/>
      <c r="F297" s="57">
        <v>4148241.34</v>
      </c>
      <c r="G297" s="57"/>
      <c r="H297" s="57"/>
      <c r="I297" s="57"/>
      <c r="J297" s="57"/>
      <c r="K297" s="57"/>
      <c r="L297" s="57">
        <v>4148241.34</v>
      </c>
      <c r="M297" s="57"/>
      <c r="N297" s="57">
        <v>2001330.6</v>
      </c>
      <c r="O297" s="57"/>
      <c r="P297" s="57">
        <v>2001330.6</v>
      </c>
      <c r="Q297" s="57"/>
      <c r="R297" s="57"/>
      <c r="S297" s="57"/>
      <c r="T297" s="57"/>
      <c r="U297" s="57"/>
      <c r="V297" s="57">
        <v>2001330.6</v>
      </c>
      <c r="W297" s="57"/>
    </row>
    <row r="298" spans="1:23">
      <c r="A298" s="15" t="s">
        <v>38</v>
      </c>
      <c r="B298" s="31">
        <v>200</v>
      </c>
      <c r="C298" s="31" t="s">
        <v>537</v>
      </c>
      <c r="D298" s="57">
        <v>4988608</v>
      </c>
      <c r="E298" s="57"/>
      <c r="F298" s="57">
        <v>4988608</v>
      </c>
      <c r="G298" s="57"/>
      <c r="H298" s="57"/>
      <c r="I298" s="57"/>
      <c r="J298" s="57"/>
      <c r="K298" s="57">
        <v>4988608</v>
      </c>
      <c r="L298" s="57"/>
      <c r="M298" s="57"/>
      <c r="N298" s="57">
        <v>1506020.22</v>
      </c>
      <c r="O298" s="57"/>
      <c r="P298" s="57">
        <v>1506020.22</v>
      </c>
      <c r="Q298" s="57"/>
      <c r="R298" s="57"/>
      <c r="S298" s="57"/>
      <c r="T298" s="57"/>
      <c r="U298" s="57">
        <v>1506020.22</v>
      </c>
      <c r="V298" s="57"/>
      <c r="W298" s="57"/>
    </row>
    <row r="299" spans="1:23">
      <c r="A299" s="15" t="s">
        <v>261</v>
      </c>
      <c r="B299" s="31">
        <v>200</v>
      </c>
      <c r="C299" s="31" t="s">
        <v>538</v>
      </c>
      <c r="D299" s="57">
        <v>4883108</v>
      </c>
      <c r="E299" s="57"/>
      <c r="F299" s="57">
        <v>4883108</v>
      </c>
      <c r="G299" s="57"/>
      <c r="H299" s="57"/>
      <c r="I299" s="57"/>
      <c r="J299" s="57"/>
      <c r="K299" s="57">
        <v>4883108</v>
      </c>
      <c r="L299" s="57"/>
      <c r="M299" s="57"/>
      <c r="N299" s="57">
        <v>1485630.22</v>
      </c>
      <c r="O299" s="57"/>
      <c r="P299" s="57">
        <v>1485630.22</v>
      </c>
      <c r="Q299" s="57"/>
      <c r="R299" s="57"/>
      <c r="S299" s="57"/>
      <c r="T299" s="57"/>
      <c r="U299" s="57">
        <v>1485630.22</v>
      </c>
      <c r="V299" s="57"/>
      <c r="W299" s="57"/>
    </row>
    <row r="300" spans="1:23">
      <c r="A300" s="15" t="s">
        <v>1043</v>
      </c>
      <c r="B300" s="31">
        <v>200</v>
      </c>
      <c r="C300" s="31" t="s">
        <v>539</v>
      </c>
      <c r="D300" s="57">
        <v>3558159</v>
      </c>
      <c r="E300" s="57"/>
      <c r="F300" s="57">
        <v>3558159</v>
      </c>
      <c r="G300" s="57"/>
      <c r="H300" s="57"/>
      <c r="I300" s="57"/>
      <c r="J300" s="57"/>
      <c r="K300" s="57">
        <v>3558159</v>
      </c>
      <c r="L300" s="57"/>
      <c r="M300" s="57"/>
      <c r="N300" s="57">
        <v>1430164.69</v>
      </c>
      <c r="O300" s="57"/>
      <c r="P300" s="57">
        <v>1430164.69</v>
      </c>
      <c r="Q300" s="57"/>
      <c r="R300" s="57"/>
      <c r="S300" s="57"/>
      <c r="T300" s="57"/>
      <c r="U300" s="57">
        <v>1430164.69</v>
      </c>
      <c r="V300" s="57"/>
      <c r="W300" s="57"/>
    </row>
    <row r="301" spans="1:23">
      <c r="A301" s="15" t="s">
        <v>55</v>
      </c>
      <c r="B301" s="31">
        <v>200</v>
      </c>
      <c r="C301" s="31" t="s">
        <v>540</v>
      </c>
      <c r="D301" s="57">
        <v>2600000</v>
      </c>
      <c r="E301" s="57"/>
      <c r="F301" s="57">
        <v>2600000</v>
      </c>
      <c r="G301" s="57"/>
      <c r="H301" s="57"/>
      <c r="I301" s="57"/>
      <c r="J301" s="57"/>
      <c r="K301" s="57">
        <v>2600000</v>
      </c>
      <c r="L301" s="57"/>
      <c r="M301" s="57"/>
      <c r="N301" s="57">
        <v>1030144.38</v>
      </c>
      <c r="O301" s="57"/>
      <c r="P301" s="57">
        <v>1030144.38</v>
      </c>
      <c r="Q301" s="57"/>
      <c r="R301" s="57"/>
      <c r="S301" s="57"/>
      <c r="T301" s="57"/>
      <c r="U301" s="57">
        <v>1030144.38</v>
      </c>
      <c r="V301" s="57"/>
      <c r="W301" s="57"/>
    </row>
    <row r="302" spans="1:23">
      <c r="A302" s="15" t="s">
        <v>56</v>
      </c>
      <c r="B302" s="31">
        <v>200</v>
      </c>
      <c r="C302" s="31" t="s">
        <v>541</v>
      </c>
      <c r="D302" s="57">
        <v>173000</v>
      </c>
      <c r="E302" s="57"/>
      <c r="F302" s="57">
        <v>173000</v>
      </c>
      <c r="G302" s="57"/>
      <c r="H302" s="57"/>
      <c r="I302" s="57"/>
      <c r="J302" s="57"/>
      <c r="K302" s="57">
        <v>173000</v>
      </c>
      <c r="L302" s="57"/>
      <c r="M302" s="57"/>
      <c r="N302" s="57">
        <v>85505.3</v>
      </c>
      <c r="O302" s="57"/>
      <c r="P302" s="57">
        <v>85505.3</v>
      </c>
      <c r="Q302" s="57"/>
      <c r="R302" s="57"/>
      <c r="S302" s="57"/>
      <c r="T302" s="57"/>
      <c r="U302" s="57">
        <v>85505.3</v>
      </c>
      <c r="V302" s="57"/>
      <c r="W302" s="57"/>
    </row>
    <row r="303" spans="1:23">
      <c r="A303" s="15" t="s">
        <v>266</v>
      </c>
      <c r="B303" s="31">
        <v>200</v>
      </c>
      <c r="C303" s="31" t="s">
        <v>542</v>
      </c>
      <c r="D303" s="57">
        <v>785159</v>
      </c>
      <c r="E303" s="57"/>
      <c r="F303" s="57">
        <v>785159</v>
      </c>
      <c r="G303" s="57"/>
      <c r="H303" s="57"/>
      <c r="I303" s="57"/>
      <c r="J303" s="57"/>
      <c r="K303" s="57">
        <v>785159</v>
      </c>
      <c r="L303" s="57"/>
      <c r="M303" s="57"/>
      <c r="N303" s="57">
        <v>314515.01</v>
      </c>
      <c r="O303" s="57"/>
      <c r="P303" s="57">
        <v>314515.01</v>
      </c>
      <c r="Q303" s="57"/>
      <c r="R303" s="57"/>
      <c r="S303" s="57"/>
      <c r="T303" s="57"/>
      <c r="U303" s="57">
        <v>314515.01</v>
      </c>
      <c r="V303" s="57"/>
      <c r="W303" s="57"/>
    </row>
    <row r="304" spans="1:23">
      <c r="A304" s="15" t="s">
        <v>1044</v>
      </c>
      <c r="B304" s="31">
        <v>200</v>
      </c>
      <c r="C304" s="31" t="s">
        <v>543</v>
      </c>
      <c r="D304" s="57">
        <v>1225049</v>
      </c>
      <c r="E304" s="57"/>
      <c r="F304" s="57">
        <v>1225049</v>
      </c>
      <c r="G304" s="57"/>
      <c r="H304" s="57"/>
      <c r="I304" s="57"/>
      <c r="J304" s="57"/>
      <c r="K304" s="57">
        <v>1225049</v>
      </c>
      <c r="L304" s="57"/>
      <c r="M304" s="57"/>
      <c r="N304" s="57">
        <v>50264.6</v>
      </c>
      <c r="O304" s="57"/>
      <c r="P304" s="57">
        <v>50264.6</v>
      </c>
      <c r="Q304" s="57"/>
      <c r="R304" s="57"/>
      <c r="S304" s="57"/>
      <c r="T304" s="57"/>
      <c r="U304" s="57">
        <v>50264.6</v>
      </c>
      <c r="V304" s="57"/>
      <c r="W304" s="57"/>
    </row>
    <row r="305" spans="1:23">
      <c r="A305" s="15" t="s">
        <v>269</v>
      </c>
      <c r="B305" s="31">
        <v>200</v>
      </c>
      <c r="C305" s="31" t="s">
        <v>544</v>
      </c>
      <c r="D305" s="57">
        <v>12000</v>
      </c>
      <c r="E305" s="57"/>
      <c r="F305" s="57">
        <v>12000</v>
      </c>
      <c r="G305" s="57"/>
      <c r="H305" s="57"/>
      <c r="I305" s="57"/>
      <c r="J305" s="57"/>
      <c r="K305" s="57">
        <v>12000</v>
      </c>
      <c r="L305" s="57"/>
      <c r="M305" s="57"/>
      <c r="N305" s="57">
        <v>1950</v>
      </c>
      <c r="O305" s="57"/>
      <c r="P305" s="57">
        <v>1950</v>
      </c>
      <c r="Q305" s="57"/>
      <c r="R305" s="57"/>
      <c r="S305" s="57"/>
      <c r="T305" s="57"/>
      <c r="U305" s="57">
        <v>1950</v>
      </c>
      <c r="V305" s="57"/>
      <c r="W305" s="57"/>
    </row>
    <row r="306" spans="1:23">
      <c r="A306" s="15" t="s">
        <v>545</v>
      </c>
      <c r="B306" s="31">
        <v>200</v>
      </c>
      <c r="C306" s="31" t="s">
        <v>546</v>
      </c>
      <c r="D306" s="57">
        <v>30000</v>
      </c>
      <c r="E306" s="57"/>
      <c r="F306" s="57">
        <v>30000</v>
      </c>
      <c r="G306" s="57"/>
      <c r="H306" s="57"/>
      <c r="I306" s="57"/>
      <c r="J306" s="57"/>
      <c r="K306" s="57">
        <v>30000</v>
      </c>
      <c r="L306" s="57"/>
      <c r="M306" s="57"/>
      <c r="N306" s="57">
        <v>6014.6</v>
      </c>
      <c r="O306" s="57"/>
      <c r="P306" s="57">
        <v>6014.6</v>
      </c>
      <c r="Q306" s="57"/>
      <c r="R306" s="57"/>
      <c r="S306" s="57"/>
      <c r="T306" s="57"/>
      <c r="U306" s="57">
        <v>6014.6</v>
      </c>
      <c r="V306" s="57"/>
      <c r="W306" s="57"/>
    </row>
    <row r="307" spans="1:23">
      <c r="A307" s="15" t="s">
        <v>1045</v>
      </c>
      <c r="B307" s="31">
        <v>200</v>
      </c>
      <c r="C307" s="31" t="s">
        <v>1069</v>
      </c>
      <c r="D307" s="57">
        <v>1117949</v>
      </c>
      <c r="E307" s="57"/>
      <c r="F307" s="57">
        <v>1117949</v>
      </c>
      <c r="G307" s="57"/>
      <c r="H307" s="57"/>
      <c r="I307" s="57"/>
      <c r="J307" s="57"/>
      <c r="K307" s="57">
        <v>1117949</v>
      </c>
      <c r="L307" s="57"/>
      <c r="M307" s="57"/>
      <c r="N307" s="57"/>
      <c r="O307" s="57"/>
      <c r="P307" s="57"/>
      <c r="Q307" s="57"/>
      <c r="R307" s="57"/>
      <c r="S307" s="57"/>
      <c r="T307" s="57"/>
      <c r="U307" s="57"/>
      <c r="V307" s="57"/>
      <c r="W307" s="57"/>
    </row>
    <row r="308" spans="1:23">
      <c r="A308" s="15" t="s">
        <v>1046</v>
      </c>
      <c r="B308" s="31">
        <v>200</v>
      </c>
      <c r="C308" s="31" t="s">
        <v>547</v>
      </c>
      <c r="D308" s="57">
        <v>65100</v>
      </c>
      <c r="E308" s="57"/>
      <c r="F308" s="57">
        <v>65100</v>
      </c>
      <c r="G308" s="57"/>
      <c r="H308" s="57"/>
      <c r="I308" s="57"/>
      <c r="J308" s="57"/>
      <c r="K308" s="57">
        <v>65100</v>
      </c>
      <c r="L308" s="57"/>
      <c r="M308" s="57"/>
      <c r="N308" s="57">
        <v>42300</v>
      </c>
      <c r="O308" s="57"/>
      <c r="P308" s="57">
        <v>42300</v>
      </c>
      <c r="Q308" s="57"/>
      <c r="R308" s="57"/>
      <c r="S308" s="57"/>
      <c r="T308" s="57"/>
      <c r="U308" s="57">
        <v>42300</v>
      </c>
      <c r="V308" s="57"/>
      <c r="W308" s="57"/>
    </row>
    <row r="309" spans="1:23">
      <c r="A309" s="15" t="s">
        <v>281</v>
      </c>
      <c r="B309" s="31">
        <v>200</v>
      </c>
      <c r="C309" s="31" t="s">
        <v>1070</v>
      </c>
      <c r="D309" s="57">
        <v>99900</v>
      </c>
      <c r="E309" s="57"/>
      <c r="F309" s="57">
        <v>99900</v>
      </c>
      <c r="G309" s="57"/>
      <c r="H309" s="57"/>
      <c r="I309" s="57"/>
      <c r="J309" s="57"/>
      <c r="K309" s="57">
        <v>99900</v>
      </c>
      <c r="L309" s="57"/>
      <c r="M309" s="57"/>
      <c r="N309" s="57">
        <v>5200.93</v>
      </c>
      <c r="O309" s="57"/>
      <c r="P309" s="57">
        <v>5200.93</v>
      </c>
      <c r="Q309" s="57"/>
      <c r="R309" s="57"/>
      <c r="S309" s="57"/>
      <c r="T309" s="57"/>
      <c r="U309" s="57">
        <v>5200.93</v>
      </c>
      <c r="V309" s="57"/>
      <c r="W309" s="57"/>
    </row>
    <row r="310" spans="1:23">
      <c r="A310" s="15" t="s">
        <v>283</v>
      </c>
      <c r="B310" s="31">
        <v>200</v>
      </c>
      <c r="C310" s="31" t="s">
        <v>548</v>
      </c>
      <c r="D310" s="57">
        <v>105500</v>
      </c>
      <c r="E310" s="57"/>
      <c r="F310" s="57">
        <v>105500</v>
      </c>
      <c r="G310" s="57"/>
      <c r="H310" s="57"/>
      <c r="I310" s="57"/>
      <c r="J310" s="57"/>
      <c r="K310" s="57">
        <v>105500</v>
      </c>
      <c r="L310" s="57"/>
      <c r="M310" s="57"/>
      <c r="N310" s="57">
        <v>20390</v>
      </c>
      <c r="O310" s="57"/>
      <c r="P310" s="57">
        <v>20390</v>
      </c>
      <c r="Q310" s="57"/>
      <c r="R310" s="57"/>
      <c r="S310" s="57"/>
      <c r="T310" s="57"/>
      <c r="U310" s="57">
        <v>20390</v>
      </c>
      <c r="V310" s="57"/>
      <c r="W310" s="57"/>
    </row>
    <row r="311" spans="1:23">
      <c r="A311" s="15" t="s">
        <v>59</v>
      </c>
      <c r="B311" s="31">
        <v>200</v>
      </c>
      <c r="C311" s="31" t="s">
        <v>1071</v>
      </c>
      <c r="D311" s="57">
        <v>60000</v>
      </c>
      <c r="E311" s="57"/>
      <c r="F311" s="57">
        <v>60000</v>
      </c>
      <c r="G311" s="57"/>
      <c r="H311" s="57"/>
      <c r="I311" s="57"/>
      <c r="J311" s="57"/>
      <c r="K311" s="57">
        <v>60000</v>
      </c>
      <c r="L311" s="57"/>
      <c r="M311" s="57"/>
      <c r="N311" s="57">
        <v>20390</v>
      </c>
      <c r="O311" s="57"/>
      <c r="P311" s="57">
        <v>20390</v>
      </c>
      <c r="Q311" s="57"/>
      <c r="R311" s="57"/>
      <c r="S311" s="57"/>
      <c r="T311" s="57"/>
      <c r="U311" s="57">
        <v>20390</v>
      </c>
      <c r="V311" s="57"/>
      <c r="W311" s="57"/>
    </row>
    <row r="312" spans="1:23">
      <c r="A312" s="15" t="s">
        <v>286</v>
      </c>
      <c r="B312" s="31">
        <v>200</v>
      </c>
      <c r="C312" s="31" t="s">
        <v>549</v>
      </c>
      <c r="D312" s="57">
        <v>45500</v>
      </c>
      <c r="E312" s="57"/>
      <c r="F312" s="57">
        <v>45500</v>
      </c>
      <c r="G312" s="57"/>
      <c r="H312" s="57"/>
      <c r="I312" s="57"/>
      <c r="J312" s="57"/>
      <c r="K312" s="57">
        <v>45500</v>
      </c>
      <c r="L312" s="57"/>
      <c r="M312" s="57"/>
      <c r="N312" s="57"/>
      <c r="O312" s="57"/>
      <c r="P312" s="57"/>
      <c r="Q312" s="57"/>
      <c r="R312" s="57"/>
      <c r="S312" s="57"/>
      <c r="T312" s="57"/>
      <c r="U312" s="57"/>
      <c r="V312" s="57"/>
      <c r="W312" s="57"/>
    </row>
    <row r="313" spans="1:23">
      <c r="A313" s="15" t="s">
        <v>1072</v>
      </c>
      <c r="B313" s="31">
        <v>200</v>
      </c>
      <c r="C313" s="31" t="s">
        <v>1073</v>
      </c>
      <c r="D313" s="57">
        <v>110090</v>
      </c>
      <c r="E313" s="57"/>
      <c r="F313" s="57">
        <v>110090</v>
      </c>
      <c r="G313" s="57"/>
      <c r="H313" s="57"/>
      <c r="I313" s="57"/>
      <c r="J313" s="57"/>
      <c r="K313" s="57">
        <v>110090</v>
      </c>
      <c r="L313" s="57"/>
      <c r="M313" s="57"/>
      <c r="N313" s="57">
        <v>90</v>
      </c>
      <c r="O313" s="57"/>
      <c r="P313" s="57">
        <v>90</v>
      </c>
      <c r="Q313" s="57"/>
      <c r="R313" s="57"/>
      <c r="S313" s="57"/>
      <c r="T313" s="57"/>
      <c r="U313" s="57">
        <v>90</v>
      </c>
      <c r="V313" s="57"/>
      <c r="W313" s="57"/>
    </row>
    <row r="314" spans="1:23">
      <c r="A314" s="15" t="s">
        <v>261</v>
      </c>
      <c r="B314" s="31">
        <v>200</v>
      </c>
      <c r="C314" s="31" t="s">
        <v>1074</v>
      </c>
      <c r="D314" s="57">
        <v>90</v>
      </c>
      <c r="E314" s="57"/>
      <c r="F314" s="57">
        <v>90</v>
      </c>
      <c r="G314" s="57"/>
      <c r="H314" s="57"/>
      <c r="I314" s="57"/>
      <c r="J314" s="57"/>
      <c r="K314" s="57">
        <v>90</v>
      </c>
      <c r="L314" s="57"/>
      <c r="M314" s="57"/>
      <c r="N314" s="57">
        <v>90</v>
      </c>
      <c r="O314" s="57"/>
      <c r="P314" s="57">
        <v>90</v>
      </c>
      <c r="Q314" s="57"/>
      <c r="R314" s="57"/>
      <c r="S314" s="57"/>
      <c r="T314" s="57"/>
      <c r="U314" s="57">
        <v>90</v>
      </c>
      <c r="V314" s="57"/>
      <c r="W314" s="57"/>
    </row>
    <row r="315" spans="1:23">
      <c r="A315" s="15" t="s">
        <v>1044</v>
      </c>
      <c r="B315" s="31">
        <v>200</v>
      </c>
      <c r="C315" s="31" t="s">
        <v>1075</v>
      </c>
      <c r="D315" s="57">
        <v>90</v>
      </c>
      <c r="E315" s="57"/>
      <c r="F315" s="57">
        <v>90</v>
      </c>
      <c r="G315" s="57"/>
      <c r="H315" s="57"/>
      <c r="I315" s="57"/>
      <c r="J315" s="57"/>
      <c r="K315" s="57">
        <v>90</v>
      </c>
      <c r="L315" s="57"/>
      <c r="M315" s="57"/>
      <c r="N315" s="57">
        <v>90</v>
      </c>
      <c r="O315" s="57"/>
      <c r="P315" s="57">
        <v>90</v>
      </c>
      <c r="Q315" s="57"/>
      <c r="R315" s="57"/>
      <c r="S315" s="57"/>
      <c r="T315" s="57"/>
      <c r="U315" s="57">
        <v>90</v>
      </c>
      <c r="V315" s="57"/>
      <c r="W315" s="57"/>
    </row>
    <row r="316" spans="1:23">
      <c r="A316" s="15" t="s">
        <v>1046</v>
      </c>
      <c r="B316" s="31">
        <v>200</v>
      </c>
      <c r="C316" s="31" t="s">
        <v>1076</v>
      </c>
      <c r="D316" s="57">
        <v>90</v>
      </c>
      <c r="E316" s="57"/>
      <c r="F316" s="57">
        <v>90</v>
      </c>
      <c r="G316" s="57"/>
      <c r="H316" s="57"/>
      <c r="I316" s="57"/>
      <c r="J316" s="57"/>
      <c r="K316" s="57">
        <v>90</v>
      </c>
      <c r="L316" s="57"/>
      <c r="M316" s="57"/>
      <c r="N316" s="57">
        <v>90</v>
      </c>
      <c r="O316" s="57"/>
      <c r="P316" s="57">
        <v>90</v>
      </c>
      <c r="Q316" s="57"/>
      <c r="R316" s="57"/>
      <c r="S316" s="57"/>
      <c r="T316" s="57"/>
      <c r="U316" s="57">
        <v>90</v>
      </c>
      <c r="V316" s="57"/>
      <c r="W316" s="57"/>
    </row>
    <row r="317" spans="1:23">
      <c r="A317" s="15" t="s">
        <v>283</v>
      </c>
      <c r="B317" s="31">
        <v>200</v>
      </c>
      <c r="C317" s="31" t="s">
        <v>1077</v>
      </c>
      <c r="D317" s="57">
        <v>110000</v>
      </c>
      <c r="E317" s="57"/>
      <c r="F317" s="57">
        <v>110000</v>
      </c>
      <c r="G317" s="57"/>
      <c r="H317" s="57"/>
      <c r="I317" s="57"/>
      <c r="J317" s="57"/>
      <c r="K317" s="57">
        <v>110000</v>
      </c>
      <c r="L317" s="57"/>
      <c r="M317" s="57"/>
      <c r="N317" s="57"/>
      <c r="O317" s="57"/>
      <c r="P317" s="57"/>
      <c r="Q317" s="57"/>
      <c r="R317" s="57"/>
      <c r="S317" s="57"/>
      <c r="T317" s="57"/>
      <c r="U317" s="57"/>
      <c r="V317" s="57"/>
      <c r="W317" s="57"/>
    </row>
    <row r="318" spans="1:23">
      <c r="A318" s="15" t="s">
        <v>59</v>
      </c>
      <c r="B318" s="31">
        <v>200</v>
      </c>
      <c r="C318" s="31" t="s">
        <v>1078</v>
      </c>
      <c r="D318" s="57">
        <v>110000</v>
      </c>
      <c r="E318" s="57"/>
      <c r="F318" s="57">
        <v>110000</v>
      </c>
      <c r="G318" s="57"/>
      <c r="H318" s="57"/>
      <c r="I318" s="57"/>
      <c r="J318" s="57"/>
      <c r="K318" s="57">
        <v>110000</v>
      </c>
      <c r="L318" s="57"/>
      <c r="M318" s="57"/>
      <c r="N318" s="57"/>
      <c r="O318" s="57"/>
      <c r="P318" s="57"/>
      <c r="Q318" s="57"/>
      <c r="R318" s="57"/>
      <c r="S318" s="57"/>
      <c r="T318" s="57"/>
      <c r="U318" s="57"/>
      <c r="V318" s="57"/>
      <c r="W318" s="57"/>
    </row>
    <row r="319" spans="1:23">
      <c r="A319" s="15" t="s">
        <v>1079</v>
      </c>
      <c r="B319" s="31">
        <v>200</v>
      </c>
      <c r="C319" s="31" t="s">
        <v>1080</v>
      </c>
      <c r="D319" s="57">
        <v>110090</v>
      </c>
      <c r="E319" s="57"/>
      <c r="F319" s="57">
        <v>110090</v>
      </c>
      <c r="G319" s="57"/>
      <c r="H319" s="57"/>
      <c r="I319" s="57"/>
      <c r="J319" s="57"/>
      <c r="K319" s="57">
        <v>110090</v>
      </c>
      <c r="L319" s="57"/>
      <c r="M319" s="57"/>
      <c r="N319" s="57">
        <v>90</v>
      </c>
      <c r="O319" s="57"/>
      <c r="P319" s="57">
        <v>90</v>
      </c>
      <c r="Q319" s="57"/>
      <c r="R319" s="57"/>
      <c r="S319" s="57"/>
      <c r="T319" s="57"/>
      <c r="U319" s="57">
        <v>90</v>
      </c>
      <c r="V319" s="57"/>
      <c r="W319" s="57"/>
    </row>
    <row r="320" spans="1:23">
      <c r="A320" s="15" t="s">
        <v>261</v>
      </c>
      <c r="B320" s="31">
        <v>200</v>
      </c>
      <c r="C320" s="31" t="s">
        <v>1081</v>
      </c>
      <c r="D320" s="57">
        <v>90</v>
      </c>
      <c r="E320" s="57"/>
      <c r="F320" s="57">
        <v>90</v>
      </c>
      <c r="G320" s="57"/>
      <c r="H320" s="57"/>
      <c r="I320" s="57"/>
      <c r="J320" s="57"/>
      <c r="K320" s="57">
        <v>90</v>
      </c>
      <c r="L320" s="57"/>
      <c r="M320" s="57"/>
      <c r="N320" s="57">
        <v>90</v>
      </c>
      <c r="O320" s="57"/>
      <c r="P320" s="57">
        <v>90</v>
      </c>
      <c r="Q320" s="57"/>
      <c r="R320" s="57"/>
      <c r="S320" s="57"/>
      <c r="T320" s="57"/>
      <c r="U320" s="57">
        <v>90</v>
      </c>
      <c r="V320" s="57"/>
      <c r="W320" s="57"/>
    </row>
    <row r="321" spans="1:23">
      <c r="A321" s="15" t="s">
        <v>1044</v>
      </c>
      <c r="B321" s="31">
        <v>200</v>
      </c>
      <c r="C321" s="31" t="s">
        <v>1082</v>
      </c>
      <c r="D321" s="57">
        <v>90</v>
      </c>
      <c r="E321" s="57"/>
      <c r="F321" s="57">
        <v>90</v>
      </c>
      <c r="G321" s="57"/>
      <c r="H321" s="57"/>
      <c r="I321" s="57"/>
      <c r="J321" s="57"/>
      <c r="K321" s="57">
        <v>90</v>
      </c>
      <c r="L321" s="57"/>
      <c r="M321" s="57"/>
      <c r="N321" s="57">
        <v>90</v>
      </c>
      <c r="O321" s="57"/>
      <c r="P321" s="57">
        <v>90</v>
      </c>
      <c r="Q321" s="57"/>
      <c r="R321" s="57"/>
      <c r="S321" s="57"/>
      <c r="T321" s="57"/>
      <c r="U321" s="57">
        <v>90</v>
      </c>
      <c r="V321" s="57"/>
      <c r="W321" s="57"/>
    </row>
    <row r="322" spans="1:23">
      <c r="A322" s="15" t="s">
        <v>1046</v>
      </c>
      <c r="B322" s="31">
        <v>200</v>
      </c>
      <c r="C322" s="31" t="s">
        <v>1083</v>
      </c>
      <c r="D322" s="57">
        <v>90</v>
      </c>
      <c r="E322" s="57"/>
      <c r="F322" s="57">
        <v>90</v>
      </c>
      <c r="G322" s="57"/>
      <c r="H322" s="57"/>
      <c r="I322" s="57"/>
      <c r="J322" s="57"/>
      <c r="K322" s="57">
        <v>90</v>
      </c>
      <c r="L322" s="57"/>
      <c r="M322" s="57"/>
      <c r="N322" s="57">
        <v>90</v>
      </c>
      <c r="O322" s="57"/>
      <c r="P322" s="57">
        <v>90</v>
      </c>
      <c r="Q322" s="57"/>
      <c r="R322" s="57"/>
      <c r="S322" s="57"/>
      <c r="T322" s="57"/>
      <c r="U322" s="57">
        <v>90</v>
      </c>
      <c r="V322" s="57"/>
      <c r="W322" s="57"/>
    </row>
    <row r="323" spans="1:23">
      <c r="A323" s="15" t="s">
        <v>283</v>
      </c>
      <c r="B323" s="31">
        <v>200</v>
      </c>
      <c r="C323" s="31" t="s">
        <v>1084</v>
      </c>
      <c r="D323" s="57">
        <v>110000</v>
      </c>
      <c r="E323" s="57"/>
      <c r="F323" s="57">
        <v>110000</v>
      </c>
      <c r="G323" s="57"/>
      <c r="H323" s="57"/>
      <c r="I323" s="57"/>
      <c r="J323" s="57"/>
      <c r="K323" s="57">
        <v>110000</v>
      </c>
      <c r="L323" s="57"/>
      <c r="M323" s="57"/>
      <c r="N323" s="57"/>
      <c r="O323" s="57"/>
      <c r="P323" s="57"/>
      <c r="Q323" s="57"/>
      <c r="R323" s="57"/>
      <c r="S323" s="57"/>
      <c r="T323" s="57"/>
      <c r="U323" s="57"/>
      <c r="V323" s="57"/>
      <c r="W323" s="57"/>
    </row>
    <row r="324" spans="1:23">
      <c r="A324" s="15" t="s">
        <v>59</v>
      </c>
      <c r="B324" s="31">
        <v>200</v>
      </c>
      <c r="C324" s="31" t="s">
        <v>1085</v>
      </c>
      <c r="D324" s="57">
        <v>110000</v>
      </c>
      <c r="E324" s="57"/>
      <c r="F324" s="57">
        <v>110000</v>
      </c>
      <c r="G324" s="57"/>
      <c r="H324" s="57"/>
      <c r="I324" s="57"/>
      <c r="J324" s="57"/>
      <c r="K324" s="57">
        <v>110000</v>
      </c>
      <c r="L324" s="57"/>
      <c r="M324" s="57"/>
      <c r="N324" s="57"/>
      <c r="O324" s="57"/>
      <c r="P324" s="57"/>
      <c r="Q324" s="57"/>
      <c r="R324" s="57"/>
      <c r="S324" s="57"/>
      <c r="T324" s="57"/>
      <c r="U324" s="57"/>
      <c r="V324" s="57"/>
      <c r="W324" s="57"/>
    </row>
    <row r="325" spans="1:23">
      <c r="A325" s="15" t="s">
        <v>39</v>
      </c>
      <c r="B325" s="31">
        <v>200</v>
      </c>
      <c r="C325" s="31" t="s">
        <v>550</v>
      </c>
      <c r="D325" s="57">
        <v>1002462027.28</v>
      </c>
      <c r="E325" s="57"/>
      <c r="F325" s="57">
        <v>1002462027.28</v>
      </c>
      <c r="G325" s="57">
        <v>365000</v>
      </c>
      <c r="H325" s="57"/>
      <c r="I325" s="57"/>
      <c r="J325" s="57"/>
      <c r="K325" s="57">
        <v>1002363227.28</v>
      </c>
      <c r="L325" s="57">
        <v>463800</v>
      </c>
      <c r="M325" s="57"/>
      <c r="N325" s="57">
        <v>486539199.04000002</v>
      </c>
      <c r="O325" s="57"/>
      <c r="P325" s="57">
        <v>486539199.04000002</v>
      </c>
      <c r="Q325" s="57">
        <v>45625</v>
      </c>
      <c r="R325" s="57"/>
      <c r="S325" s="57"/>
      <c r="T325" s="57"/>
      <c r="U325" s="57">
        <v>486569824.04000002</v>
      </c>
      <c r="V325" s="57">
        <v>15000</v>
      </c>
      <c r="W325" s="57"/>
    </row>
    <row r="326" spans="1:23">
      <c r="A326" s="15" t="s">
        <v>261</v>
      </c>
      <c r="B326" s="31">
        <v>200</v>
      </c>
      <c r="C326" s="31" t="s">
        <v>551</v>
      </c>
      <c r="D326" s="57">
        <v>889344647.54999995</v>
      </c>
      <c r="E326" s="57"/>
      <c r="F326" s="57">
        <v>889344647.54999995</v>
      </c>
      <c r="G326" s="57">
        <v>365000</v>
      </c>
      <c r="H326" s="57"/>
      <c r="I326" s="57"/>
      <c r="J326" s="57"/>
      <c r="K326" s="57">
        <v>889265847.54999995</v>
      </c>
      <c r="L326" s="57">
        <v>443800</v>
      </c>
      <c r="M326" s="57"/>
      <c r="N326" s="57">
        <v>460130847.89999998</v>
      </c>
      <c r="O326" s="57"/>
      <c r="P326" s="57">
        <v>460130847.89999998</v>
      </c>
      <c r="Q326" s="57">
        <v>45625</v>
      </c>
      <c r="R326" s="57"/>
      <c r="S326" s="57"/>
      <c r="T326" s="57"/>
      <c r="U326" s="57">
        <v>460161472.89999998</v>
      </c>
      <c r="V326" s="57">
        <v>15000</v>
      </c>
      <c r="W326" s="57"/>
    </row>
    <row r="327" spans="1:23">
      <c r="A327" s="15" t="s">
        <v>1043</v>
      </c>
      <c r="B327" s="31">
        <v>200</v>
      </c>
      <c r="C327" s="31" t="s">
        <v>552</v>
      </c>
      <c r="D327" s="57">
        <v>606840866.39999998</v>
      </c>
      <c r="E327" s="57"/>
      <c r="F327" s="57">
        <v>606840866.39999998</v>
      </c>
      <c r="G327" s="57"/>
      <c r="H327" s="57"/>
      <c r="I327" s="57"/>
      <c r="J327" s="57"/>
      <c r="K327" s="57">
        <v>606427066.39999998</v>
      </c>
      <c r="L327" s="57">
        <v>413800</v>
      </c>
      <c r="M327" s="57"/>
      <c r="N327" s="57">
        <v>343818540.77999997</v>
      </c>
      <c r="O327" s="57"/>
      <c r="P327" s="57">
        <v>343818540.77999997</v>
      </c>
      <c r="Q327" s="57"/>
      <c r="R327" s="57"/>
      <c r="S327" s="57"/>
      <c r="T327" s="57"/>
      <c r="U327" s="57">
        <v>343803540.77999997</v>
      </c>
      <c r="V327" s="57">
        <v>15000</v>
      </c>
      <c r="W327" s="57"/>
    </row>
    <row r="328" spans="1:23">
      <c r="A328" s="15" t="s">
        <v>55</v>
      </c>
      <c r="B328" s="31">
        <v>200</v>
      </c>
      <c r="C328" s="31" t="s">
        <v>553</v>
      </c>
      <c r="D328" s="57">
        <v>459810718.37</v>
      </c>
      <c r="E328" s="57"/>
      <c r="F328" s="57">
        <v>459810718.37</v>
      </c>
      <c r="G328" s="57"/>
      <c r="H328" s="57"/>
      <c r="I328" s="57"/>
      <c r="J328" s="57"/>
      <c r="K328" s="57">
        <v>459492915.76999998</v>
      </c>
      <c r="L328" s="57">
        <v>317802.59999999998</v>
      </c>
      <c r="M328" s="57"/>
      <c r="N328" s="57">
        <v>268311807.25</v>
      </c>
      <c r="O328" s="57"/>
      <c r="P328" s="57">
        <v>268311807.25</v>
      </c>
      <c r="Q328" s="57"/>
      <c r="R328" s="57"/>
      <c r="S328" s="57"/>
      <c r="T328" s="57"/>
      <c r="U328" s="57">
        <v>268296807.25</v>
      </c>
      <c r="V328" s="57">
        <v>15000</v>
      </c>
      <c r="W328" s="57"/>
    </row>
    <row r="329" spans="1:23">
      <c r="A329" s="15" t="s">
        <v>56</v>
      </c>
      <c r="B329" s="31">
        <v>200</v>
      </c>
      <c r="C329" s="31" t="s">
        <v>554</v>
      </c>
      <c r="D329" s="57">
        <v>8179047.54</v>
      </c>
      <c r="E329" s="57"/>
      <c r="F329" s="57">
        <v>8179047.54</v>
      </c>
      <c r="G329" s="57"/>
      <c r="H329" s="57"/>
      <c r="I329" s="57"/>
      <c r="J329" s="57"/>
      <c r="K329" s="57">
        <v>8179047.54</v>
      </c>
      <c r="L329" s="57"/>
      <c r="M329" s="57"/>
      <c r="N329" s="57">
        <v>5022607.9000000004</v>
      </c>
      <c r="O329" s="57"/>
      <c r="P329" s="57">
        <v>5022607.9000000004</v>
      </c>
      <c r="Q329" s="57"/>
      <c r="R329" s="57"/>
      <c r="S329" s="57"/>
      <c r="T329" s="57"/>
      <c r="U329" s="57">
        <v>5022607.9000000004</v>
      </c>
      <c r="V329" s="57"/>
      <c r="W329" s="57"/>
    </row>
    <row r="330" spans="1:23">
      <c r="A330" s="15" t="s">
        <v>266</v>
      </c>
      <c r="B330" s="31">
        <v>200</v>
      </c>
      <c r="C330" s="31" t="s">
        <v>555</v>
      </c>
      <c r="D330" s="57">
        <v>138851100.49000001</v>
      </c>
      <c r="E330" s="57"/>
      <c r="F330" s="57">
        <v>138851100.49000001</v>
      </c>
      <c r="G330" s="57"/>
      <c r="H330" s="57"/>
      <c r="I330" s="57"/>
      <c r="J330" s="57"/>
      <c r="K330" s="57">
        <v>138755103.09</v>
      </c>
      <c r="L330" s="57">
        <v>95997.4</v>
      </c>
      <c r="M330" s="57"/>
      <c r="N330" s="57">
        <v>70484125.629999995</v>
      </c>
      <c r="O330" s="57"/>
      <c r="P330" s="57">
        <v>70484125.629999995</v>
      </c>
      <c r="Q330" s="57"/>
      <c r="R330" s="57"/>
      <c r="S330" s="57"/>
      <c r="T330" s="57"/>
      <c r="U330" s="57">
        <v>70484125.629999995</v>
      </c>
      <c r="V330" s="57"/>
      <c r="W330" s="57"/>
    </row>
    <row r="331" spans="1:23">
      <c r="A331" s="15" t="s">
        <v>1044</v>
      </c>
      <c r="B331" s="31">
        <v>200</v>
      </c>
      <c r="C331" s="31" t="s">
        <v>556</v>
      </c>
      <c r="D331" s="57">
        <v>200260655.12</v>
      </c>
      <c r="E331" s="57"/>
      <c r="F331" s="57">
        <v>200260655.12</v>
      </c>
      <c r="G331" s="57"/>
      <c r="H331" s="57"/>
      <c r="I331" s="57"/>
      <c r="J331" s="57"/>
      <c r="K331" s="57">
        <v>200260655.12</v>
      </c>
      <c r="L331" s="57"/>
      <c r="M331" s="57"/>
      <c r="N331" s="57">
        <v>74682626.760000005</v>
      </c>
      <c r="O331" s="57"/>
      <c r="P331" s="57">
        <v>74682626.760000005</v>
      </c>
      <c r="Q331" s="57"/>
      <c r="R331" s="57"/>
      <c r="S331" s="57"/>
      <c r="T331" s="57"/>
      <c r="U331" s="57">
        <v>74682626.760000005</v>
      </c>
      <c r="V331" s="57"/>
      <c r="W331" s="57"/>
    </row>
    <row r="332" spans="1:23">
      <c r="A332" s="15" t="s">
        <v>269</v>
      </c>
      <c r="B332" s="31">
        <v>200</v>
      </c>
      <c r="C332" s="31" t="s">
        <v>557</v>
      </c>
      <c r="D332" s="57">
        <v>5130289.0599999996</v>
      </c>
      <c r="E332" s="57"/>
      <c r="F332" s="57">
        <v>5130289.0599999996</v>
      </c>
      <c r="G332" s="57"/>
      <c r="H332" s="57"/>
      <c r="I332" s="57"/>
      <c r="J332" s="57"/>
      <c r="K332" s="57">
        <v>5130289.0599999996</v>
      </c>
      <c r="L332" s="57"/>
      <c r="M332" s="57"/>
      <c r="N332" s="57">
        <v>1411824.29</v>
      </c>
      <c r="O332" s="57"/>
      <c r="P332" s="57">
        <v>1411824.29</v>
      </c>
      <c r="Q332" s="57"/>
      <c r="R332" s="57"/>
      <c r="S332" s="57"/>
      <c r="T332" s="57"/>
      <c r="U332" s="57">
        <v>1411824.29</v>
      </c>
      <c r="V332" s="57"/>
      <c r="W332" s="57"/>
    </row>
    <row r="333" spans="1:23">
      <c r="A333" s="15" t="s">
        <v>271</v>
      </c>
      <c r="B333" s="31">
        <v>200</v>
      </c>
      <c r="C333" s="31" t="s">
        <v>558</v>
      </c>
      <c r="D333" s="57">
        <v>6178765.2599999998</v>
      </c>
      <c r="E333" s="57"/>
      <c r="F333" s="57">
        <v>6178765.2599999998</v>
      </c>
      <c r="G333" s="57"/>
      <c r="H333" s="57"/>
      <c r="I333" s="57"/>
      <c r="J333" s="57"/>
      <c r="K333" s="57">
        <v>6178765.2599999998</v>
      </c>
      <c r="L333" s="57"/>
      <c r="M333" s="57"/>
      <c r="N333" s="57">
        <v>1086770.43</v>
      </c>
      <c r="O333" s="57"/>
      <c r="P333" s="57">
        <v>1086770.43</v>
      </c>
      <c r="Q333" s="57"/>
      <c r="R333" s="57"/>
      <c r="S333" s="57"/>
      <c r="T333" s="57"/>
      <c r="U333" s="57">
        <v>1086770.43</v>
      </c>
      <c r="V333" s="57"/>
      <c r="W333" s="57"/>
    </row>
    <row r="334" spans="1:23">
      <c r="A334" s="15" t="s">
        <v>58</v>
      </c>
      <c r="B334" s="31">
        <v>200</v>
      </c>
      <c r="C334" s="31" t="s">
        <v>559</v>
      </c>
      <c r="D334" s="57">
        <v>112178740.05</v>
      </c>
      <c r="E334" s="57"/>
      <c r="F334" s="57">
        <v>112178740.05</v>
      </c>
      <c r="G334" s="57"/>
      <c r="H334" s="57"/>
      <c r="I334" s="57"/>
      <c r="J334" s="57"/>
      <c r="K334" s="57">
        <v>112178740.05</v>
      </c>
      <c r="L334" s="57"/>
      <c r="M334" s="57"/>
      <c r="N334" s="57">
        <v>55966572.710000001</v>
      </c>
      <c r="O334" s="57"/>
      <c r="P334" s="57">
        <v>55966572.710000001</v>
      </c>
      <c r="Q334" s="57"/>
      <c r="R334" s="57"/>
      <c r="S334" s="57"/>
      <c r="T334" s="57"/>
      <c r="U334" s="57">
        <v>55966572.710000001</v>
      </c>
      <c r="V334" s="57"/>
      <c r="W334" s="57"/>
    </row>
    <row r="335" spans="1:23">
      <c r="A335" s="15" t="s">
        <v>1045</v>
      </c>
      <c r="B335" s="31">
        <v>200</v>
      </c>
      <c r="C335" s="31" t="s">
        <v>560</v>
      </c>
      <c r="D335" s="57">
        <v>48156800.969999999</v>
      </c>
      <c r="E335" s="57"/>
      <c r="F335" s="57">
        <v>48156800.969999999</v>
      </c>
      <c r="G335" s="57"/>
      <c r="H335" s="57"/>
      <c r="I335" s="57"/>
      <c r="J335" s="57"/>
      <c r="K335" s="57">
        <v>48156800.969999999</v>
      </c>
      <c r="L335" s="57"/>
      <c r="M335" s="57"/>
      <c r="N335" s="57">
        <v>10181039.35</v>
      </c>
      <c r="O335" s="57"/>
      <c r="P335" s="57">
        <v>10181039.35</v>
      </c>
      <c r="Q335" s="57"/>
      <c r="R335" s="57"/>
      <c r="S335" s="57"/>
      <c r="T335" s="57"/>
      <c r="U335" s="57">
        <v>10181039.35</v>
      </c>
      <c r="V335" s="57"/>
      <c r="W335" s="57"/>
    </row>
    <row r="336" spans="1:23">
      <c r="A336" s="15" t="s">
        <v>1046</v>
      </c>
      <c r="B336" s="31">
        <v>200</v>
      </c>
      <c r="C336" s="31" t="s">
        <v>561</v>
      </c>
      <c r="D336" s="57">
        <v>28616059.780000001</v>
      </c>
      <c r="E336" s="57"/>
      <c r="F336" s="57">
        <v>28616059.780000001</v>
      </c>
      <c r="G336" s="57"/>
      <c r="H336" s="57"/>
      <c r="I336" s="57"/>
      <c r="J336" s="57"/>
      <c r="K336" s="57">
        <v>28616059.780000001</v>
      </c>
      <c r="L336" s="57"/>
      <c r="M336" s="57"/>
      <c r="N336" s="57">
        <v>6036419.9800000004</v>
      </c>
      <c r="O336" s="57"/>
      <c r="P336" s="57">
        <v>6036419.9800000004</v>
      </c>
      <c r="Q336" s="57"/>
      <c r="R336" s="57"/>
      <c r="S336" s="57"/>
      <c r="T336" s="57"/>
      <c r="U336" s="57">
        <v>6036419.9800000004</v>
      </c>
      <c r="V336" s="57"/>
      <c r="W336" s="57"/>
    </row>
    <row r="337" spans="1:23">
      <c r="A337" s="15" t="s">
        <v>405</v>
      </c>
      <c r="B337" s="31">
        <v>200</v>
      </c>
      <c r="C337" s="31" t="s">
        <v>562</v>
      </c>
      <c r="D337" s="57">
        <v>76223571.25</v>
      </c>
      <c r="E337" s="57"/>
      <c r="F337" s="57">
        <v>76223571.25</v>
      </c>
      <c r="G337" s="57"/>
      <c r="H337" s="57"/>
      <c r="I337" s="57"/>
      <c r="J337" s="57"/>
      <c r="K337" s="57">
        <v>76223571.25</v>
      </c>
      <c r="L337" s="57"/>
      <c r="M337" s="57"/>
      <c r="N337" s="57">
        <v>40735291.390000001</v>
      </c>
      <c r="O337" s="57"/>
      <c r="P337" s="57">
        <v>40735291.390000001</v>
      </c>
      <c r="Q337" s="57"/>
      <c r="R337" s="57"/>
      <c r="S337" s="57"/>
      <c r="T337" s="57"/>
      <c r="U337" s="57">
        <v>40735291.390000001</v>
      </c>
      <c r="V337" s="57"/>
      <c r="W337" s="57"/>
    </row>
    <row r="338" spans="1:23">
      <c r="A338" s="15" t="s">
        <v>1055</v>
      </c>
      <c r="B338" s="31">
        <v>200</v>
      </c>
      <c r="C338" s="31" t="s">
        <v>563</v>
      </c>
      <c r="D338" s="57">
        <v>76223571.25</v>
      </c>
      <c r="E338" s="57"/>
      <c r="F338" s="57">
        <v>76223571.25</v>
      </c>
      <c r="G338" s="57"/>
      <c r="H338" s="57"/>
      <c r="I338" s="57"/>
      <c r="J338" s="57"/>
      <c r="K338" s="57">
        <v>76223571.25</v>
      </c>
      <c r="L338" s="57"/>
      <c r="M338" s="57"/>
      <c r="N338" s="57">
        <v>40735291.390000001</v>
      </c>
      <c r="O338" s="57"/>
      <c r="P338" s="57">
        <v>40735291.390000001</v>
      </c>
      <c r="Q338" s="57"/>
      <c r="R338" s="57"/>
      <c r="S338" s="57"/>
      <c r="T338" s="57"/>
      <c r="U338" s="57">
        <v>40735291.390000001</v>
      </c>
      <c r="V338" s="57"/>
      <c r="W338" s="57"/>
    </row>
    <row r="339" spans="1:23">
      <c r="A339" s="15" t="s">
        <v>1047</v>
      </c>
      <c r="B339" s="31">
        <v>200</v>
      </c>
      <c r="C339" s="31" t="s">
        <v>564</v>
      </c>
      <c r="D339" s="57">
        <v>0</v>
      </c>
      <c r="E339" s="57"/>
      <c r="F339" s="57">
        <v>0</v>
      </c>
      <c r="G339" s="57">
        <v>365000</v>
      </c>
      <c r="H339" s="57"/>
      <c r="I339" s="57"/>
      <c r="J339" s="57"/>
      <c r="K339" s="57">
        <v>365000</v>
      </c>
      <c r="L339" s="57"/>
      <c r="M339" s="57"/>
      <c r="N339" s="57">
        <v>0</v>
      </c>
      <c r="O339" s="57"/>
      <c r="P339" s="57">
        <v>0</v>
      </c>
      <c r="Q339" s="57">
        <v>45625</v>
      </c>
      <c r="R339" s="57"/>
      <c r="S339" s="57"/>
      <c r="T339" s="57"/>
      <c r="U339" s="57">
        <v>45625</v>
      </c>
      <c r="V339" s="57"/>
      <c r="W339" s="57"/>
    </row>
    <row r="340" spans="1:23">
      <c r="A340" s="15" t="s">
        <v>279</v>
      </c>
      <c r="B340" s="31">
        <v>200</v>
      </c>
      <c r="C340" s="31" t="s">
        <v>565</v>
      </c>
      <c r="D340" s="57">
        <v>0</v>
      </c>
      <c r="E340" s="57"/>
      <c r="F340" s="57">
        <v>0</v>
      </c>
      <c r="G340" s="57">
        <v>365000</v>
      </c>
      <c r="H340" s="57"/>
      <c r="I340" s="57"/>
      <c r="J340" s="57"/>
      <c r="K340" s="57">
        <v>365000</v>
      </c>
      <c r="L340" s="57"/>
      <c r="M340" s="57"/>
      <c r="N340" s="57">
        <v>0</v>
      </c>
      <c r="O340" s="57"/>
      <c r="P340" s="57">
        <v>0</v>
      </c>
      <c r="Q340" s="57">
        <v>45625</v>
      </c>
      <c r="R340" s="57"/>
      <c r="S340" s="57"/>
      <c r="T340" s="57"/>
      <c r="U340" s="57">
        <v>45625</v>
      </c>
      <c r="V340" s="57"/>
      <c r="W340" s="57"/>
    </row>
    <row r="341" spans="1:23">
      <c r="A341" s="15" t="s">
        <v>281</v>
      </c>
      <c r="B341" s="31">
        <v>200</v>
      </c>
      <c r="C341" s="31" t="s">
        <v>566</v>
      </c>
      <c r="D341" s="57">
        <v>6019554.7800000003</v>
      </c>
      <c r="E341" s="57"/>
      <c r="F341" s="57">
        <v>6019554.7800000003</v>
      </c>
      <c r="G341" s="57"/>
      <c r="H341" s="57"/>
      <c r="I341" s="57"/>
      <c r="J341" s="57"/>
      <c r="K341" s="57">
        <v>5989554.7800000003</v>
      </c>
      <c r="L341" s="57">
        <v>30000</v>
      </c>
      <c r="M341" s="57"/>
      <c r="N341" s="57">
        <v>894388.97</v>
      </c>
      <c r="O341" s="57"/>
      <c r="P341" s="57">
        <v>894388.97</v>
      </c>
      <c r="Q341" s="57"/>
      <c r="R341" s="57"/>
      <c r="S341" s="57"/>
      <c r="T341" s="57"/>
      <c r="U341" s="57">
        <v>894388.97</v>
      </c>
      <c r="V341" s="57"/>
      <c r="W341" s="57"/>
    </row>
    <row r="342" spans="1:23">
      <c r="A342" s="15" t="s">
        <v>283</v>
      </c>
      <c r="B342" s="31">
        <v>200</v>
      </c>
      <c r="C342" s="31" t="s">
        <v>567</v>
      </c>
      <c r="D342" s="57">
        <v>113117379.73</v>
      </c>
      <c r="E342" s="57"/>
      <c r="F342" s="57">
        <v>113117379.73</v>
      </c>
      <c r="G342" s="57"/>
      <c r="H342" s="57"/>
      <c r="I342" s="57"/>
      <c r="J342" s="57"/>
      <c r="K342" s="57">
        <v>113097379.73</v>
      </c>
      <c r="L342" s="57">
        <v>20000</v>
      </c>
      <c r="M342" s="57"/>
      <c r="N342" s="57">
        <v>26408351.140000001</v>
      </c>
      <c r="O342" s="57"/>
      <c r="P342" s="57">
        <v>26408351.140000001</v>
      </c>
      <c r="Q342" s="57"/>
      <c r="R342" s="57"/>
      <c r="S342" s="57"/>
      <c r="T342" s="57"/>
      <c r="U342" s="57">
        <v>26408351.140000001</v>
      </c>
      <c r="V342" s="57"/>
      <c r="W342" s="57"/>
    </row>
    <row r="343" spans="1:23">
      <c r="A343" s="15" t="s">
        <v>59</v>
      </c>
      <c r="B343" s="31">
        <v>200</v>
      </c>
      <c r="C343" s="31" t="s">
        <v>568</v>
      </c>
      <c r="D343" s="57">
        <v>46658930.039999999</v>
      </c>
      <c r="E343" s="57"/>
      <c r="F343" s="57">
        <v>46658930.039999999</v>
      </c>
      <c r="G343" s="57"/>
      <c r="H343" s="57"/>
      <c r="I343" s="57"/>
      <c r="J343" s="57"/>
      <c r="K343" s="57">
        <v>46638930.039999999</v>
      </c>
      <c r="L343" s="57">
        <v>20000</v>
      </c>
      <c r="M343" s="57"/>
      <c r="N343" s="57">
        <v>1423216.46</v>
      </c>
      <c r="O343" s="57"/>
      <c r="P343" s="57">
        <v>1423216.46</v>
      </c>
      <c r="Q343" s="57"/>
      <c r="R343" s="57"/>
      <c r="S343" s="57"/>
      <c r="T343" s="57"/>
      <c r="U343" s="57">
        <v>1423216.46</v>
      </c>
      <c r="V343" s="57"/>
      <c r="W343" s="57"/>
    </row>
    <row r="344" spans="1:23">
      <c r="A344" s="15" t="s">
        <v>286</v>
      </c>
      <c r="B344" s="31">
        <v>200</v>
      </c>
      <c r="C344" s="31" t="s">
        <v>569</v>
      </c>
      <c r="D344" s="57">
        <v>66458449.689999998</v>
      </c>
      <c r="E344" s="57"/>
      <c r="F344" s="57">
        <v>66458449.689999998</v>
      </c>
      <c r="G344" s="57"/>
      <c r="H344" s="57"/>
      <c r="I344" s="57"/>
      <c r="J344" s="57"/>
      <c r="K344" s="57">
        <v>66458449.689999998</v>
      </c>
      <c r="L344" s="57"/>
      <c r="M344" s="57"/>
      <c r="N344" s="57">
        <v>24985134.68</v>
      </c>
      <c r="O344" s="57"/>
      <c r="P344" s="57">
        <v>24985134.68</v>
      </c>
      <c r="Q344" s="57"/>
      <c r="R344" s="57"/>
      <c r="S344" s="57"/>
      <c r="T344" s="57"/>
      <c r="U344" s="57">
        <v>24985134.68</v>
      </c>
      <c r="V344" s="57"/>
      <c r="W344" s="57"/>
    </row>
    <row r="345" spans="1:23">
      <c r="A345" s="15" t="s">
        <v>40</v>
      </c>
      <c r="B345" s="31">
        <v>200</v>
      </c>
      <c r="C345" s="31" t="s">
        <v>570</v>
      </c>
      <c r="D345" s="57">
        <v>288094732.5</v>
      </c>
      <c r="E345" s="57"/>
      <c r="F345" s="57">
        <v>288094732.5</v>
      </c>
      <c r="G345" s="57"/>
      <c r="H345" s="57"/>
      <c r="I345" s="57"/>
      <c r="J345" s="57"/>
      <c r="K345" s="57">
        <v>288094732.5</v>
      </c>
      <c r="L345" s="57"/>
      <c r="M345" s="57"/>
      <c r="N345" s="57">
        <v>120535681.3</v>
      </c>
      <c r="O345" s="57"/>
      <c r="P345" s="57">
        <v>120535681.3</v>
      </c>
      <c r="Q345" s="57"/>
      <c r="R345" s="57"/>
      <c r="S345" s="57"/>
      <c r="T345" s="57"/>
      <c r="U345" s="57">
        <v>120535681.3</v>
      </c>
      <c r="V345" s="57"/>
      <c r="W345" s="57"/>
    </row>
    <row r="346" spans="1:23">
      <c r="A346" s="15" t="s">
        <v>261</v>
      </c>
      <c r="B346" s="31">
        <v>200</v>
      </c>
      <c r="C346" s="31" t="s">
        <v>571</v>
      </c>
      <c r="D346" s="57">
        <v>229664232.06</v>
      </c>
      <c r="E346" s="57"/>
      <c r="F346" s="57">
        <v>229664232.06</v>
      </c>
      <c r="G346" s="57"/>
      <c r="H346" s="57"/>
      <c r="I346" s="57"/>
      <c r="J346" s="57"/>
      <c r="K346" s="57">
        <v>229664232.06</v>
      </c>
      <c r="L346" s="57"/>
      <c r="M346" s="57"/>
      <c r="N346" s="57">
        <v>108424917.78</v>
      </c>
      <c r="O346" s="57"/>
      <c r="P346" s="57">
        <v>108424917.78</v>
      </c>
      <c r="Q346" s="57"/>
      <c r="R346" s="57"/>
      <c r="S346" s="57"/>
      <c r="T346" s="57"/>
      <c r="U346" s="57">
        <v>108424917.78</v>
      </c>
      <c r="V346" s="57"/>
      <c r="W346" s="57"/>
    </row>
    <row r="347" spans="1:23">
      <c r="A347" s="15" t="s">
        <v>1043</v>
      </c>
      <c r="B347" s="31">
        <v>200</v>
      </c>
      <c r="C347" s="31" t="s">
        <v>572</v>
      </c>
      <c r="D347" s="57">
        <v>155677517.53999999</v>
      </c>
      <c r="E347" s="57"/>
      <c r="F347" s="57">
        <v>155677517.53999999</v>
      </c>
      <c r="G347" s="57"/>
      <c r="H347" s="57"/>
      <c r="I347" s="57"/>
      <c r="J347" s="57"/>
      <c r="K347" s="57">
        <v>155677517.53999999</v>
      </c>
      <c r="L347" s="57"/>
      <c r="M347" s="57"/>
      <c r="N347" s="57">
        <v>87020676.840000004</v>
      </c>
      <c r="O347" s="57"/>
      <c r="P347" s="57">
        <v>87020676.840000004</v>
      </c>
      <c r="Q347" s="57"/>
      <c r="R347" s="57"/>
      <c r="S347" s="57"/>
      <c r="T347" s="57"/>
      <c r="U347" s="57">
        <v>87020676.840000004</v>
      </c>
      <c r="V347" s="57"/>
      <c r="W347" s="57"/>
    </row>
    <row r="348" spans="1:23">
      <c r="A348" s="15" t="s">
        <v>55</v>
      </c>
      <c r="B348" s="31">
        <v>200</v>
      </c>
      <c r="C348" s="31" t="s">
        <v>573</v>
      </c>
      <c r="D348" s="57">
        <v>117529474.14</v>
      </c>
      <c r="E348" s="57"/>
      <c r="F348" s="57">
        <v>117529474.14</v>
      </c>
      <c r="G348" s="57"/>
      <c r="H348" s="57"/>
      <c r="I348" s="57"/>
      <c r="J348" s="57"/>
      <c r="K348" s="57">
        <v>117529474.14</v>
      </c>
      <c r="L348" s="57"/>
      <c r="M348" s="57"/>
      <c r="N348" s="57">
        <v>69170353.120000005</v>
      </c>
      <c r="O348" s="57"/>
      <c r="P348" s="57">
        <v>69170353.120000005</v>
      </c>
      <c r="Q348" s="57"/>
      <c r="R348" s="57"/>
      <c r="S348" s="57"/>
      <c r="T348" s="57"/>
      <c r="U348" s="57">
        <v>69170353.120000005</v>
      </c>
      <c r="V348" s="57"/>
      <c r="W348" s="57"/>
    </row>
    <row r="349" spans="1:23">
      <c r="A349" s="15" t="s">
        <v>56</v>
      </c>
      <c r="B349" s="31">
        <v>200</v>
      </c>
      <c r="C349" s="31" t="s">
        <v>574</v>
      </c>
      <c r="D349" s="57">
        <v>2654139.7400000002</v>
      </c>
      <c r="E349" s="57"/>
      <c r="F349" s="57">
        <v>2654139.7400000002</v>
      </c>
      <c r="G349" s="57"/>
      <c r="H349" s="57"/>
      <c r="I349" s="57"/>
      <c r="J349" s="57"/>
      <c r="K349" s="57">
        <v>2654139.7400000002</v>
      </c>
      <c r="L349" s="57"/>
      <c r="M349" s="57"/>
      <c r="N349" s="57">
        <v>1455165.8</v>
      </c>
      <c r="O349" s="57"/>
      <c r="P349" s="57">
        <v>1455165.8</v>
      </c>
      <c r="Q349" s="57"/>
      <c r="R349" s="57"/>
      <c r="S349" s="57"/>
      <c r="T349" s="57"/>
      <c r="U349" s="57">
        <v>1455165.8</v>
      </c>
      <c r="V349" s="57"/>
      <c r="W349" s="57"/>
    </row>
    <row r="350" spans="1:23">
      <c r="A350" s="15" t="s">
        <v>266</v>
      </c>
      <c r="B350" s="31">
        <v>200</v>
      </c>
      <c r="C350" s="31" t="s">
        <v>575</v>
      </c>
      <c r="D350" s="57">
        <v>35493903.659999996</v>
      </c>
      <c r="E350" s="57"/>
      <c r="F350" s="57">
        <v>35493903.659999996</v>
      </c>
      <c r="G350" s="57"/>
      <c r="H350" s="57"/>
      <c r="I350" s="57"/>
      <c r="J350" s="57"/>
      <c r="K350" s="57">
        <v>35493903.659999996</v>
      </c>
      <c r="L350" s="57"/>
      <c r="M350" s="57"/>
      <c r="N350" s="57">
        <v>16395157.92</v>
      </c>
      <c r="O350" s="57"/>
      <c r="P350" s="57">
        <v>16395157.92</v>
      </c>
      <c r="Q350" s="57"/>
      <c r="R350" s="57"/>
      <c r="S350" s="57"/>
      <c r="T350" s="57"/>
      <c r="U350" s="57">
        <v>16395157.92</v>
      </c>
      <c r="V350" s="57"/>
      <c r="W350" s="57"/>
    </row>
    <row r="351" spans="1:23">
      <c r="A351" s="15" t="s">
        <v>1044</v>
      </c>
      <c r="B351" s="31">
        <v>200</v>
      </c>
      <c r="C351" s="31" t="s">
        <v>576</v>
      </c>
      <c r="D351" s="57">
        <v>70223991.519999996</v>
      </c>
      <c r="E351" s="57"/>
      <c r="F351" s="57">
        <v>70223991.519999996</v>
      </c>
      <c r="G351" s="57"/>
      <c r="H351" s="57"/>
      <c r="I351" s="57"/>
      <c r="J351" s="57"/>
      <c r="K351" s="57">
        <v>70223991.519999996</v>
      </c>
      <c r="L351" s="57"/>
      <c r="M351" s="57"/>
      <c r="N351" s="57">
        <v>21287440.940000001</v>
      </c>
      <c r="O351" s="57"/>
      <c r="P351" s="57">
        <v>21287440.940000001</v>
      </c>
      <c r="Q351" s="57"/>
      <c r="R351" s="57"/>
      <c r="S351" s="57"/>
      <c r="T351" s="57"/>
      <c r="U351" s="57">
        <v>21287440.940000001</v>
      </c>
      <c r="V351" s="57"/>
      <c r="W351" s="57"/>
    </row>
    <row r="352" spans="1:23">
      <c r="A352" s="15" t="s">
        <v>269</v>
      </c>
      <c r="B352" s="31">
        <v>200</v>
      </c>
      <c r="C352" s="31" t="s">
        <v>577</v>
      </c>
      <c r="D352" s="57">
        <v>1186951.6399999999</v>
      </c>
      <c r="E352" s="57"/>
      <c r="F352" s="57">
        <v>1186951.6399999999</v>
      </c>
      <c r="G352" s="57"/>
      <c r="H352" s="57"/>
      <c r="I352" s="57"/>
      <c r="J352" s="57"/>
      <c r="K352" s="57">
        <v>1186951.6399999999</v>
      </c>
      <c r="L352" s="57"/>
      <c r="M352" s="57"/>
      <c r="N352" s="57">
        <v>240229.21</v>
      </c>
      <c r="O352" s="57"/>
      <c r="P352" s="57">
        <v>240229.21</v>
      </c>
      <c r="Q352" s="57"/>
      <c r="R352" s="57"/>
      <c r="S352" s="57"/>
      <c r="T352" s="57"/>
      <c r="U352" s="57">
        <v>240229.21</v>
      </c>
      <c r="V352" s="57"/>
      <c r="W352" s="57"/>
    </row>
    <row r="353" spans="1:23">
      <c r="A353" s="15" t="s">
        <v>271</v>
      </c>
      <c r="B353" s="31">
        <v>200</v>
      </c>
      <c r="C353" s="31" t="s">
        <v>578</v>
      </c>
      <c r="D353" s="57">
        <v>329257.5</v>
      </c>
      <c r="E353" s="57"/>
      <c r="F353" s="57">
        <v>329257.5</v>
      </c>
      <c r="G353" s="57"/>
      <c r="H353" s="57"/>
      <c r="I353" s="57"/>
      <c r="J353" s="57"/>
      <c r="K353" s="57">
        <v>329257.5</v>
      </c>
      <c r="L353" s="57"/>
      <c r="M353" s="57"/>
      <c r="N353" s="57">
        <v>54030.6</v>
      </c>
      <c r="O353" s="57"/>
      <c r="P353" s="57">
        <v>54030.6</v>
      </c>
      <c r="Q353" s="57"/>
      <c r="R353" s="57"/>
      <c r="S353" s="57"/>
      <c r="T353" s="57"/>
      <c r="U353" s="57">
        <v>54030.6</v>
      </c>
      <c r="V353" s="57"/>
      <c r="W353" s="57"/>
    </row>
    <row r="354" spans="1:23">
      <c r="A354" s="15" t="s">
        <v>58</v>
      </c>
      <c r="B354" s="31">
        <v>200</v>
      </c>
      <c r="C354" s="31" t="s">
        <v>579</v>
      </c>
      <c r="D354" s="57">
        <v>34157548.93</v>
      </c>
      <c r="E354" s="57"/>
      <c r="F354" s="57">
        <v>34157548.93</v>
      </c>
      <c r="G354" s="57"/>
      <c r="H354" s="57"/>
      <c r="I354" s="57"/>
      <c r="J354" s="57"/>
      <c r="K354" s="57">
        <v>34157548.93</v>
      </c>
      <c r="L354" s="57"/>
      <c r="M354" s="57"/>
      <c r="N354" s="57">
        <v>16739152.82</v>
      </c>
      <c r="O354" s="57"/>
      <c r="P354" s="57">
        <v>16739152.82</v>
      </c>
      <c r="Q354" s="57"/>
      <c r="R354" s="57"/>
      <c r="S354" s="57"/>
      <c r="T354" s="57"/>
      <c r="U354" s="57">
        <v>16739152.82</v>
      </c>
      <c r="V354" s="57"/>
      <c r="W354" s="57"/>
    </row>
    <row r="355" spans="1:23">
      <c r="A355" s="15" t="s">
        <v>1045</v>
      </c>
      <c r="B355" s="31">
        <v>200</v>
      </c>
      <c r="C355" s="31" t="s">
        <v>580</v>
      </c>
      <c r="D355" s="57">
        <v>28127368.649999999</v>
      </c>
      <c r="E355" s="57"/>
      <c r="F355" s="57">
        <v>28127368.649999999</v>
      </c>
      <c r="G355" s="57"/>
      <c r="H355" s="57"/>
      <c r="I355" s="57"/>
      <c r="J355" s="57"/>
      <c r="K355" s="57">
        <v>28127368.649999999</v>
      </c>
      <c r="L355" s="57"/>
      <c r="M355" s="57"/>
      <c r="N355" s="57">
        <v>2703596.98</v>
      </c>
      <c r="O355" s="57"/>
      <c r="P355" s="57">
        <v>2703596.98</v>
      </c>
      <c r="Q355" s="57"/>
      <c r="R355" s="57"/>
      <c r="S355" s="57"/>
      <c r="T355" s="57"/>
      <c r="U355" s="57">
        <v>2703596.98</v>
      </c>
      <c r="V355" s="57"/>
      <c r="W355" s="57"/>
    </row>
    <row r="356" spans="1:23">
      <c r="A356" s="15" t="s">
        <v>1046</v>
      </c>
      <c r="B356" s="31">
        <v>200</v>
      </c>
      <c r="C356" s="31" t="s">
        <v>581</v>
      </c>
      <c r="D356" s="57">
        <v>6422864.7999999998</v>
      </c>
      <c r="E356" s="57"/>
      <c r="F356" s="57">
        <v>6422864.7999999998</v>
      </c>
      <c r="G356" s="57"/>
      <c r="H356" s="57"/>
      <c r="I356" s="57"/>
      <c r="J356" s="57"/>
      <c r="K356" s="57">
        <v>6422864.7999999998</v>
      </c>
      <c r="L356" s="57"/>
      <c r="M356" s="57"/>
      <c r="N356" s="57">
        <v>1550431.33</v>
      </c>
      <c r="O356" s="57"/>
      <c r="P356" s="57">
        <v>1550431.33</v>
      </c>
      <c r="Q356" s="57"/>
      <c r="R356" s="57"/>
      <c r="S356" s="57"/>
      <c r="T356" s="57"/>
      <c r="U356" s="57">
        <v>1550431.33</v>
      </c>
      <c r="V356" s="57"/>
      <c r="W356" s="57"/>
    </row>
    <row r="357" spans="1:23">
      <c r="A357" s="15" t="s">
        <v>281</v>
      </c>
      <c r="B357" s="31">
        <v>200</v>
      </c>
      <c r="C357" s="31" t="s">
        <v>582</v>
      </c>
      <c r="D357" s="57">
        <v>3762723</v>
      </c>
      <c r="E357" s="57"/>
      <c r="F357" s="57">
        <v>3762723</v>
      </c>
      <c r="G357" s="57"/>
      <c r="H357" s="57"/>
      <c r="I357" s="57"/>
      <c r="J357" s="57"/>
      <c r="K357" s="57">
        <v>3762723</v>
      </c>
      <c r="L357" s="57"/>
      <c r="M357" s="57"/>
      <c r="N357" s="57">
        <v>116800</v>
      </c>
      <c r="O357" s="57"/>
      <c r="P357" s="57">
        <v>116800</v>
      </c>
      <c r="Q357" s="57"/>
      <c r="R357" s="57"/>
      <c r="S357" s="57"/>
      <c r="T357" s="57"/>
      <c r="U357" s="57">
        <v>116800</v>
      </c>
      <c r="V357" s="57"/>
      <c r="W357" s="57"/>
    </row>
    <row r="358" spans="1:23">
      <c r="A358" s="15" t="s">
        <v>283</v>
      </c>
      <c r="B358" s="31">
        <v>200</v>
      </c>
      <c r="C358" s="31" t="s">
        <v>583</v>
      </c>
      <c r="D358" s="57">
        <v>58430500.439999998</v>
      </c>
      <c r="E358" s="57"/>
      <c r="F358" s="57">
        <v>58430500.439999998</v>
      </c>
      <c r="G358" s="57"/>
      <c r="H358" s="57"/>
      <c r="I358" s="57"/>
      <c r="J358" s="57"/>
      <c r="K358" s="57">
        <v>58430500.439999998</v>
      </c>
      <c r="L358" s="57"/>
      <c r="M358" s="57"/>
      <c r="N358" s="57">
        <v>12110763.52</v>
      </c>
      <c r="O358" s="57"/>
      <c r="P358" s="57">
        <v>12110763.52</v>
      </c>
      <c r="Q358" s="57"/>
      <c r="R358" s="57"/>
      <c r="S358" s="57"/>
      <c r="T358" s="57"/>
      <c r="U358" s="57">
        <v>12110763.52</v>
      </c>
      <c r="V358" s="57"/>
      <c r="W358" s="57"/>
    </row>
    <row r="359" spans="1:23">
      <c r="A359" s="15" t="s">
        <v>59</v>
      </c>
      <c r="B359" s="31">
        <v>200</v>
      </c>
      <c r="C359" s="31" t="s">
        <v>584</v>
      </c>
      <c r="D359" s="57">
        <v>19454735.780000001</v>
      </c>
      <c r="E359" s="57"/>
      <c r="F359" s="57">
        <v>19454735.780000001</v>
      </c>
      <c r="G359" s="57"/>
      <c r="H359" s="57"/>
      <c r="I359" s="57"/>
      <c r="J359" s="57"/>
      <c r="K359" s="57">
        <v>19454735.780000001</v>
      </c>
      <c r="L359" s="57"/>
      <c r="M359" s="57"/>
      <c r="N359" s="57">
        <v>306747.01</v>
      </c>
      <c r="O359" s="57"/>
      <c r="P359" s="57">
        <v>306747.01</v>
      </c>
      <c r="Q359" s="57"/>
      <c r="R359" s="57"/>
      <c r="S359" s="57"/>
      <c r="T359" s="57"/>
      <c r="U359" s="57">
        <v>306747.01</v>
      </c>
      <c r="V359" s="57"/>
      <c r="W359" s="57"/>
    </row>
    <row r="360" spans="1:23">
      <c r="A360" s="15" t="s">
        <v>286</v>
      </c>
      <c r="B360" s="31">
        <v>200</v>
      </c>
      <c r="C360" s="31" t="s">
        <v>585</v>
      </c>
      <c r="D360" s="57">
        <v>38975764.659999996</v>
      </c>
      <c r="E360" s="57"/>
      <c r="F360" s="57">
        <v>38975764.659999996</v>
      </c>
      <c r="G360" s="57"/>
      <c r="H360" s="57"/>
      <c r="I360" s="57"/>
      <c r="J360" s="57"/>
      <c r="K360" s="57">
        <v>38975764.659999996</v>
      </c>
      <c r="L360" s="57"/>
      <c r="M360" s="57"/>
      <c r="N360" s="57">
        <v>11804016.51</v>
      </c>
      <c r="O360" s="57"/>
      <c r="P360" s="57">
        <v>11804016.51</v>
      </c>
      <c r="Q360" s="57"/>
      <c r="R360" s="57"/>
      <c r="S360" s="57"/>
      <c r="T360" s="57"/>
      <c r="U360" s="57">
        <v>11804016.51</v>
      </c>
      <c r="V360" s="57"/>
      <c r="W360" s="57"/>
    </row>
    <row r="361" spans="1:23">
      <c r="A361" s="15" t="s">
        <v>41</v>
      </c>
      <c r="B361" s="31">
        <v>200</v>
      </c>
      <c r="C361" s="31" t="s">
        <v>586</v>
      </c>
      <c r="D361" s="57">
        <v>655517914.97000003</v>
      </c>
      <c r="E361" s="57"/>
      <c r="F361" s="57">
        <v>655517914.97000003</v>
      </c>
      <c r="G361" s="57"/>
      <c r="H361" s="57"/>
      <c r="I361" s="57"/>
      <c r="J361" s="57"/>
      <c r="K361" s="57">
        <v>655517914.97000003</v>
      </c>
      <c r="L361" s="57"/>
      <c r="M361" s="57"/>
      <c r="N361" s="57">
        <v>334289540.69999999</v>
      </c>
      <c r="O361" s="57"/>
      <c r="P361" s="57">
        <v>334289540.69999999</v>
      </c>
      <c r="Q361" s="57"/>
      <c r="R361" s="57"/>
      <c r="S361" s="57"/>
      <c r="T361" s="57"/>
      <c r="U361" s="57">
        <v>334289540.69999999</v>
      </c>
      <c r="V361" s="57"/>
      <c r="W361" s="57"/>
    </row>
    <row r="362" spans="1:23">
      <c r="A362" s="15" t="s">
        <v>261</v>
      </c>
      <c r="B362" s="31">
        <v>200</v>
      </c>
      <c r="C362" s="31" t="s">
        <v>587</v>
      </c>
      <c r="D362" s="57">
        <v>608567906.42999995</v>
      </c>
      <c r="E362" s="57"/>
      <c r="F362" s="57">
        <v>608567906.42999995</v>
      </c>
      <c r="G362" s="57"/>
      <c r="H362" s="57"/>
      <c r="I362" s="57"/>
      <c r="J362" s="57"/>
      <c r="K362" s="57">
        <v>608567906.42999995</v>
      </c>
      <c r="L362" s="57"/>
      <c r="M362" s="57"/>
      <c r="N362" s="57">
        <v>326074944.60000002</v>
      </c>
      <c r="O362" s="57"/>
      <c r="P362" s="57">
        <v>326074944.60000002</v>
      </c>
      <c r="Q362" s="57"/>
      <c r="R362" s="57"/>
      <c r="S362" s="57"/>
      <c r="T362" s="57"/>
      <c r="U362" s="57">
        <v>326074944.60000002</v>
      </c>
      <c r="V362" s="57"/>
      <c r="W362" s="57"/>
    </row>
    <row r="363" spans="1:23">
      <c r="A363" s="15" t="s">
        <v>1043</v>
      </c>
      <c r="B363" s="31">
        <v>200</v>
      </c>
      <c r="C363" s="31" t="s">
        <v>588</v>
      </c>
      <c r="D363" s="57">
        <v>418295322.86000001</v>
      </c>
      <c r="E363" s="57"/>
      <c r="F363" s="57">
        <v>418295322.86000001</v>
      </c>
      <c r="G363" s="57"/>
      <c r="H363" s="57"/>
      <c r="I363" s="57"/>
      <c r="J363" s="57"/>
      <c r="K363" s="57">
        <v>418295322.86000001</v>
      </c>
      <c r="L363" s="57"/>
      <c r="M363" s="57"/>
      <c r="N363" s="57">
        <v>236691289.75999999</v>
      </c>
      <c r="O363" s="57"/>
      <c r="P363" s="57">
        <v>236691289.75999999</v>
      </c>
      <c r="Q363" s="57"/>
      <c r="R363" s="57"/>
      <c r="S363" s="57"/>
      <c r="T363" s="57"/>
      <c r="U363" s="57">
        <v>236691289.75999999</v>
      </c>
      <c r="V363" s="57"/>
      <c r="W363" s="57"/>
    </row>
    <row r="364" spans="1:23">
      <c r="A364" s="15" t="s">
        <v>55</v>
      </c>
      <c r="B364" s="31">
        <v>200</v>
      </c>
      <c r="C364" s="31" t="s">
        <v>589</v>
      </c>
      <c r="D364" s="57">
        <v>317505511.63</v>
      </c>
      <c r="E364" s="57"/>
      <c r="F364" s="57">
        <v>317505511.63</v>
      </c>
      <c r="G364" s="57"/>
      <c r="H364" s="57"/>
      <c r="I364" s="57"/>
      <c r="J364" s="57"/>
      <c r="K364" s="57">
        <v>317505511.63</v>
      </c>
      <c r="L364" s="57"/>
      <c r="M364" s="57"/>
      <c r="N364" s="57">
        <v>182240370.09999999</v>
      </c>
      <c r="O364" s="57"/>
      <c r="P364" s="57">
        <v>182240370.09999999</v>
      </c>
      <c r="Q364" s="57"/>
      <c r="R364" s="57"/>
      <c r="S364" s="57"/>
      <c r="T364" s="57"/>
      <c r="U364" s="57">
        <v>182240370.09999999</v>
      </c>
      <c r="V364" s="57"/>
      <c r="W364" s="57"/>
    </row>
    <row r="365" spans="1:23">
      <c r="A365" s="15" t="s">
        <v>56</v>
      </c>
      <c r="B365" s="31">
        <v>200</v>
      </c>
      <c r="C365" s="31" t="s">
        <v>590</v>
      </c>
      <c r="D365" s="57">
        <v>4914907.8</v>
      </c>
      <c r="E365" s="57"/>
      <c r="F365" s="57">
        <v>4914907.8</v>
      </c>
      <c r="G365" s="57"/>
      <c r="H365" s="57"/>
      <c r="I365" s="57"/>
      <c r="J365" s="57"/>
      <c r="K365" s="57">
        <v>4914907.8</v>
      </c>
      <c r="L365" s="57"/>
      <c r="M365" s="57"/>
      <c r="N365" s="57">
        <v>3263074.94</v>
      </c>
      <c r="O365" s="57"/>
      <c r="P365" s="57">
        <v>3263074.94</v>
      </c>
      <c r="Q365" s="57"/>
      <c r="R365" s="57"/>
      <c r="S365" s="57"/>
      <c r="T365" s="57"/>
      <c r="U365" s="57">
        <v>3263074.94</v>
      </c>
      <c r="V365" s="57"/>
      <c r="W365" s="57"/>
    </row>
    <row r="366" spans="1:23">
      <c r="A366" s="15" t="s">
        <v>266</v>
      </c>
      <c r="B366" s="31">
        <v>200</v>
      </c>
      <c r="C366" s="31" t="s">
        <v>591</v>
      </c>
      <c r="D366" s="57">
        <v>95874903.430000007</v>
      </c>
      <c r="E366" s="57"/>
      <c r="F366" s="57">
        <v>95874903.430000007</v>
      </c>
      <c r="G366" s="57"/>
      <c r="H366" s="57"/>
      <c r="I366" s="57"/>
      <c r="J366" s="57"/>
      <c r="K366" s="57">
        <v>95874903.430000007</v>
      </c>
      <c r="L366" s="57"/>
      <c r="M366" s="57"/>
      <c r="N366" s="57">
        <v>51187844.719999999</v>
      </c>
      <c r="O366" s="57"/>
      <c r="P366" s="57">
        <v>51187844.719999999</v>
      </c>
      <c r="Q366" s="57"/>
      <c r="R366" s="57"/>
      <c r="S366" s="57"/>
      <c r="T366" s="57"/>
      <c r="U366" s="57">
        <v>51187844.719999999</v>
      </c>
      <c r="V366" s="57"/>
      <c r="W366" s="57"/>
    </row>
    <row r="367" spans="1:23">
      <c r="A367" s="15" t="s">
        <v>1044</v>
      </c>
      <c r="B367" s="31">
        <v>200</v>
      </c>
      <c r="C367" s="31" t="s">
        <v>592</v>
      </c>
      <c r="D367" s="57">
        <v>123535404.79000001</v>
      </c>
      <c r="E367" s="57"/>
      <c r="F367" s="57">
        <v>123535404.79000001</v>
      </c>
      <c r="G367" s="57"/>
      <c r="H367" s="57"/>
      <c r="I367" s="57"/>
      <c r="J367" s="57"/>
      <c r="K367" s="57">
        <v>123535404.79000001</v>
      </c>
      <c r="L367" s="57"/>
      <c r="M367" s="57"/>
      <c r="N367" s="57">
        <v>51270355.189999998</v>
      </c>
      <c r="O367" s="57"/>
      <c r="P367" s="57">
        <v>51270355.189999998</v>
      </c>
      <c r="Q367" s="57"/>
      <c r="R367" s="57"/>
      <c r="S367" s="57"/>
      <c r="T367" s="57"/>
      <c r="U367" s="57">
        <v>51270355.189999998</v>
      </c>
      <c r="V367" s="57"/>
      <c r="W367" s="57"/>
    </row>
    <row r="368" spans="1:23">
      <c r="A368" s="15" t="s">
        <v>269</v>
      </c>
      <c r="B368" s="31">
        <v>200</v>
      </c>
      <c r="C368" s="31" t="s">
        <v>593</v>
      </c>
      <c r="D368" s="57">
        <v>3393337.42</v>
      </c>
      <c r="E368" s="57"/>
      <c r="F368" s="57">
        <v>3393337.42</v>
      </c>
      <c r="G368" s="57"/>
      <c r="H368" s="57"/>
      <c r="I368" s="57"/>
      <c r="J368" s="57"/>
      <c r="K368" s="57">
        <v>3393337.42</v>
      </c>
      <c r="L368" s="57"/>
      <c r="M368" s="57"/>
      <c r="N368" s="57">
        <v>937903.96</v>
      </c>
      <c r="O368" s="57"/>
      <c r="P368" s="57">
        <v>937903.96</v>
      </c>
      <c r="Q368" s="57"/>
      <c r="R368" s="57"/>
      <c r="S368" s="57"/>
      <c r="T368" s="57"/>
      <c r="U368" s="57">
        <v>937903.96</v>
      </c>
      <c r="V368" s="57"/>
      <c r="W368" s="57"/>
    </row>
    <row r="369" spans="1:23">
      <c r="A369" s="15" t="s">
        <v>271</v>
      </c>
      <c r="B369" s="31">
        <v>200</v>
      </c>
      <c r="C369" s="31" t="s">
        <v>594</v>
      </c>
      <c r="D369" s="57">
        <v>3330385.76</v>
      </c>
      <c r="E369" s="57"/>
      <c r="F369" s="57">
        <v>3330385.76</v>
      </c>
      <c r="G369" s="57"/>
      <c r="H369" s="57"/>
      <c r="I369" s="57"/>
      <c r="J369" s="57"/>
      <c r="K369" s="57">
        <v>3330385.76</v>
      </c>
      <c r="L369" s="57"/>
      <c r="M369" s="57"/>
      <c r="N369" s="57">
        <v>303886.68</v>
      </c>
      <c r="O369" s="57"/>
      <c r="P369" s="57">
        <v>303886.68</v>
      </c>
      <c r="Q369" s="57"/>
      <c r="R369" s="57"/>
      <c r="S369" s="57"/>
      <c r="T369" s="57"/>
      <c r="U369" s="57">
        <v>303886.68</v>
      </c>
      <c r="V369" s="57"/>
      <c r="W369" s="57"/>
    </row>
    <row r="370" spans="1:23">
      <c r="A370" s="15" t="s">
        <v>58</v>
      </c>
      <c r="B370" s="31">
        <v>200</v>
      </c>
      <c r="C370" s="31" t="s">
        <v>595</v>
      </c>
      <c r="D370" s="57">
        <v>76654524.310000002</v>
      </c>
      <c r="E370" s="57"/>
      <c r="F370" s="57">
        <v>76654524.310000002</v>
      </c>
      <c r="G370" s="57"/>
      <c r="H370" s="57"/>
      <c r="I370" s="57"/>
      <c r="J370" s="57"/>
      <c r="K370" s="57">
        <v>76654524.310000002</v>
      </c>
      <c r="L370" s="57"/>
      <c r="M370" s="57"/>
      <c r="N370" s="57">
        <v>38592195.409999996</v>
      </c>
      <c r="O370" s="57"/>
      <c r="P370" s="57">
        <v>38592195.409999996</v>
      </c>
      <c r="Q370" s="57"/>
      <c r="R370" s="57"/>
      <c r="S370" s="57"/>
      <c r="T370" s="57"/>
      <c r="U370" s="57">
        <v>38592195.409999996</v>
      </c>
      <c r="V370" s="57"/>
      <c r="W370" s="57"/>
    </row>
    <row r="371" spans="1:23">
      <c r="A371" s="15" t="s">
        <v>1045</v>
      </c>
      <c r="B371" s="31">
        <v>200</v>
      </c>
      <c r="C371" s="31" t="s">
        <v>596</v>
      </c>
      <c r="D371" s="57">
        <v>19294432.32</v>
      </c>
      <c r="E371" s="57"/>
      <c r="F371" s="57">
        <v>19294432.32</v>
      </c>
      <c r="G371" s="57"/>
      <c r="H371" s="57"/>
      <c r="I371" s="57"/>
      <c r="J371" s="57"/>
      <c r="K371" s="57">
        <v>19294432.32</v>
      </c>
      <c r="L371" s="57"/>
      <c r="M371" s="57"/>
      <c r="N371" s="57">
        <v>7371654.2699999996</v>
      </c>
      <c r="O371" s="57"/>
      <c r="P371" s="57">
        <v>7371654.2699999996</v>
      </c>
      <c r="Q371" s="57"/>
      <c r="R371" s="57"/>
      <c r="S371" s="57"/>
      <c r="T371" s="57"/>
      <c r="U371" s="57">
        <v>7371654.2699999996</v>
      </c>
      <c r="V371" s="57"/>
      <c r="W371" s="57"/>
    </row>
    <row r="372" spans="1:23">
      <c r="A372" s="15" t="s">
        <v>1046</v>
      </c>
      <c r="B372" s="31">
        <v>200</v>
      </c>
      <c r="C372" s="31" t="s">
        <v>597</v>
      </c>
      <c r="D372" s="57">
        <v>20862724.98</v>
      </c>
      <c r="E372" s="57"/>
      <c r="F372" s="57">
        <v>20862724.98</v>
      </c>
      <c r="G372" s="57"/>
      <c r="H372" s="57"/>
      <c r="I372" s="57"/>
      <c r="J372" s="57"/>
      <c r="K372" s="57">
        <v>20862724.98</v>
      </c>
      <c r="L372" s="57"/>
      <c r="M372" s="57"/>
      <c r="N372" s="57">
        <v>4064714.87</v>
      </c>
      <c r="O372" s="57"/>
      <c r="P372" s="57">
        <v>4064714.87</v>
      </c>
      <c r="Q372" s="57"/>
      <c r="R372" s="57"/>
      <c r="S372" s="57"/>
      <c r="T372" s="57"/>
      <c r="U372" s="57">
        <v>4064714.87</v>
      </c>
      <c r="V372" s="57"/>
      <c r="W372" s="57"/>
    </row>
    <row r="373" spans="1:23">
      <c r="A373" s="15" t="s">
        <v>405</v>
      </c>
      <c r="B373" s="31">
        <v>200</v>
      </c>
      <c r="C373" s="31" t="s">
        <v>598</v>
      </c>
      <c r="D373" s="57">
        <v>64647747</v>
      </c>
      <c r="E373" s="57"/>
      <c r="F373" s="57">
        <v>64647747</v>
      </c>
      <c r="G373" s="57"/>
      <c r="H373" s="57"/>
      <c r="I373" s="57"/>
      <c r="J373" s="57"/>
      <c r="K373" s="57">
        <v>64647747</v>
      </c>
      <c r="L373" s="57"/>
      <c r="M373" s="57"/>
      <c r="N373" s="57">
        <v>37368319.68</v>
      </c>
      <c r="O373" s="57"/>
      <c r="P373" s="57">
        <v>37368319.68</v>
      </c>
      <c r="Q373" s="57"/>
      <c r="R373" s="57"/>
      <c r="S373" s="57"/>
      <c r="T373" s="57"/>
      <c r="U373" s="57">
        <v>37368319.68</v>
      </c>
      <c r="V373" s="57"/>
      <c r="W373" s="57"/>
    </row>
    <row r="374" spans="1:23">
      <c r="A374" s="15" t="s">
        <v>1055</v>
      </c>
      <c r="B374" s="31">
        <v>200</v>
      </c>
      <c r="C374" s="31" t="s">
        <v>599</v>
      </c>
      <c r="D374" s="57">
        <v>64647747</v>
      </c>
      <c r="E374" s="57"/>
      <c r="F374" s="57">
        <v>64647747</v>
      </c>
      <c r="G374" s="57"/>
      <c r="H374" s="57"/>
      <c r="I374" s="57"/>
      <c r="J374" s="57"/>
      <c r="K374" s="57">
        <v>64647747</v>
      </c>
      <c r="L374" s="57"/>
      <c r="M374" s="57"/>
      <c r="N374" s="57">
        <v>37368319.68</v>
      </c>
      <c r="O374" s="57"/>
      <c r="P374" s="57">
        <v>37368319.68</v>
      </c>
      <c r="Q374" s="57"/>
      <c r="R374" s="57"/>
      <c r="S374" s="57"/>
      <c r="T374" s="57"/>
      <c r="U374" s="57">
        <v>37368319.68</v>
      </c>
      <c r="V374" s="57"/>
      <c r="W374" s="57"/>
    </row>
    <row r="375" spans="1:23">
      <c r="A375" s="15" t="s">
        <v>281</v>
      </c>
      <c r="B375" s="31">
        <v>200</v>
      </c>
      <c r="C375" s="31" t="s">
        <v>600</v>
      </c>
      <c r="D375" s="57">
        <v>2089431.78</v>
      </c>
      <c r="E375" s="57"/>
      <c r="F375" s="57">
        <v>2089431.78</v>
      </c>
      <c r="G375" s="57"/>
      <c r="H375" s="57"/>
      <c r="I375" s="57"/>
      <c r="J375" s="57"/>
      <c r="K375" s="57">
        <v>2089431.78</v>
      </c>
      <c r="L375" s="57"/>
      <c r="M375" s="57"/>
      <c r="N375" s="57">
        <v>744979.97</v>
      </c>
      <c r="O375" s="57"/>
      <c r="P375" s="57">
        <v>744979.97</v>
      </c>
      <c r="Q375" s="57"/>
      <c r="R375" s="57"/>
      <c r="S375" s="57"/>
      <c r="T375" s="57"/>
      <c r="U375" s="57">
        <v>744979.97</v>
      </c>
      <c r="V375" s="57"/>
      <c r="W375" s="57"/>
    </row>
    <row r="376" spans="1:23">
      <c r="A376" s="15" t="s">
        <v>283</v>
      </c>
      <c r="B376" s="31">
        <v>200</v>
      </c>
      <c r="C376" s="31" t="s">
        <v>601</v>
      </c>
      <c r="D376" s="57">
        <v>46950008.539999999</v>
      </c>
      <c r="E376" s="57"/>
      <c r="F376" s="57">
        <v>46950008.539999999</v>
      </c>
      <c r="G376" s="57"/>
      <c r="H376" s="57"/>
      <c r="I376" s="57"/>
      <c r="J376" s="57"/>
      <c r="K376" s="57">
        <v>46950008.539999999</v>
      </c>
      <c r="L376" s="57"/>
      <c r="M376" s="57"/>
      <c r="N376" s="57">
        <v>8214596.0999999996</v>
      </c>
      <c r="O376" s="57"/>
      <c r="P376" s="57">
        <v>8214596.0999999996</v>
      </c>
      <c r="Q376" s="57"/>
      <c r="R376" s="57"/>
      <c r="S376" s="57"/>
      <c r="T376" s="57"/>
      <c r="U376" s="57">
        <v>8214596.0999999996</v>
      </c>
      <c r="V376" s="57"/>
      <c r="W376" s="57"/>
    </row>
    <row r="377" spans="1:23">
      <c r="A377" s="15" t="s">
        <v>59</v>
      </c>
      <c r="B377" s="31">
        <v>200</v>
      </c>
      <c r="C377" s="31" t="s">
        <v>602</v>
      </c>
      <c r="D377" s="57">
        <v>26734194.260000002</v>
      </c>
      <c r="E377" s="57"/>
      <c r="F377" s="57">
        <v>26734194.260000002</v>
      </c>
      <c r="G377" s="57"/>
      <c r="H377" s="57"/>
      <c r="I377" s="57"/>
      <c r="J377" s="57"/>
      <c r="K377" s="57">
        <v>26734194.260000002</v>
      </c>
      <c r="L377" s="57"/>
      <c r="M377" s="57"/>
      <c r="N377" s="57">
        <v>1108269.45</v>
      </c>
      <c r="O377" s="57"/>
      <c r="P377" s="57">
        <v>1108269.45</v>
      </c>
      <c r="Q377" s="57"/>
      <c r="R377" s="57"/>
      <c r="S377" s="57"/>
      <c r="T377" s="57"/>
      <c r="U377" s="57">
        <v>1108269.45</v>
      </c>
      <c r="V377" s="57"/>
      <c r="W377" s="57"/>
    </row>
    <row r="378" spans="1:23">
      <c r="A378" s="15" t="s">
        <v>286</v>
      </c>
      <c r="B378" s="31">
        <v>200</v>
      </c>
      <c r="C378" s="31" t="s">
        <v>603</v>
      </c>
      <c r="D378" s="57">
        <v>20215814.280000001</v>
      </c>
      <c r="E378" s="57"/>
      <c r="F378" s="57">
        <v>20215814.280000001</v>
      </c>
      <c r="G378" s="57"/>
      <c r="H378" s="57"/>
      <c r="I378" s="57"/>
      <c r="J378" s="57"/>
      <c r="K378" s="57">
        <v>20215814.280000001</v>
      </c>
      <c r="L378" s="57"/>
      <c r="M378" s="57"/>
      <c r="N378" s="57">
        <v>7106326.6500000004</v>
      </c>
      <c r="O378" s="57"/>
      <c r="P378" s="57">
        <v>7106326.6500000004</v>
      </c>
      <c r="Q378" s="57"/>
      <c r="R378" s="57"/>
      <c r="S378" s="57"/>
      <c r="T378" s="57"/>
      <c r="U378" s="57">
        <v>7106326.6500000004</v>
      </c>
      <c r="V378" s="57"/>
      <c r="W378" s="57"/>
    </row>
    <row r="379" spans="1:23">
      <c r="A379" s="15" t="s">
        <v>42</v>
      </c>
      <c r="B379" s="31">
        <v>200</v>
      </c>
      <c r="C379" s="31" t="s">
        <v>604</v>
      </c>
      <c r="D379" s="57">
        <v>17891500</v>
      </c>
      <c r="E379" s="57"/>
      <c r="F379" s="57">
        <v>17891500</v>
      </c>
      <c r="G379" s="57">
        <v>365000</v>
      </c>
      <c r="H379" s="57"/>
      <c r="I379" s="57"/>
      <c r="J379" s="57"/>
      <c r="K379" s="57">
        <v>17792700</v>
      </c>
      <c r="L379" s="57">
        <v>463800</v>
      </c>
      <c r="M379" s="57"/>
      <c r="N379" s="57">
        <v>8782375.4399999995</v>
      </c>
      <c r="O379" s="57"/>
      <c r="P379" s="57">
        <v>8782375.4399999995</v>
      </c>
      <c r="Q379" s="57">
        <v>45625</v>
      </c>
      <c r="R379" s="57"/>
      <c r="S379" s="57"/>
      <c r="T379" s="57"/>
      <c r="U379" s="57">
        <v>8813000.4399999995</v>
      </c>
      <c r="V379" s="57">
        <v>15000</v>
      </c>
      <c r="W379" s="57"/>
    </row>
    <row r="380" spans="1:23">
      <c r="A380" s="15" t="s">
        <v>261</v>
      </c>
      <c r="B380" s="31">
        <v>200</v>
      </c>
      <c r="C380" s="31" t="s">
        <v>605</v>
      </c>
      <c r="D380" s="57">
        <v>12255424.25</v>
      </c>
      <c r="E380" s="57"/>
      <c r="F380" s="57">
        <v>12255424.25</v>
      </c>
      <c r="G380" s="57">
        <v>365000</v>
      </c>
      <c r="H380" s="57"/>
      <c r="I380" s="57"/>
      <c r="J380" s="57"/>
      <c r="K380" s="57">
        <v>12176624.25</v>
      </c>
      <c r="L380" s="57">
        <v>443800</v>
      </c>
      <c r="M380" s="57"/>
      <c r="N380" s="57">
        <v>3482653.12</v>
      </c>
      <c r="O380" s="57"/>
      <c r="P380" s="57">
        <v>3482653.12</v>
      </c>
      <c r="Q380" s="57">
        <v>45625</v>
      </c>
      <c r="R380" s="57"/>
      <c r="S380" s="57"/>
      <c r="T380" s="57"/>
      <c r="U380" s="57">
        <v>3513278.12</v>
      </c>
      <c r="V380" s="57">
        <v>15000</v>
      </c>
      <c r="W380" s="57"/>
    </row>
    <row r="381" spans="1:23">
      <c r="A381" s="15" t="s">
        <v>1043</v>
      </c>
      <c r="B381" s="31">
        <v>200</v>
      </c>
      <c r="C381" s="31" t="s">
        <v>606</v>
      </c>
      <c r="D381" s="57">
        <v>413800</v>
      </c>
      <c r="E381" s="57"/>
      <c r="F381" s="57">
        <v>413800</v>
      </c>
      <c r="G381" s="57"/>
      <c r="H381" s="57"/>
      <c r="I381" s="57"/>
      <c r="J381" s="57"/>
      <c r="K381" s="57"/>
      <c r="L381" s="57">
        <v>413800</v>
      </c>
      <c r="M381" s="57"/>
      <c r="N381" s="57">
        <v>15000</v>
      </c>
      <c r="O381" s="57"/>
      <c r="P381" s="57">
        <v>15000</v>
      </c>
      <c r="Q381" s="57"/>
      <c r="R381" s="57"/>
      <c r="S381" s="57"/>
      <c r="T381" s="57"/>
      <c r="U381" s="57"/>
      <c r="V381" s="57">
        <v>15000</v>
      </c>
      <c r="W381" s="57"/>
    </row>
    <row r="382" spans="1:23">
      <c r="A382" s="15" t="s">
        <v>55</v>
      </c>
      <c r="B382" s="31">
        <v>200</v>
      </c>
      <c r="C382" s="31" t="s">
        <v>607</v>
      </c>
      <c r="D382" s="57">
        <v>317802.59999999998</v>
      </c>
      <c r="E382" s="57"/>
      <c r="F382" s="57">
        <v>317802.59999999998</v>
      </c>
      <c r="G382" s="57"/>
      <c r="H382" s="57"/>
      <c r="I382" s="57"/>
      <c r="J382" s="57"/>
      <c r="K382" s="57"/>
      <c r="L382" s="57">
        <v>317802.59999999998</v>
      </c>
      <c r="M382" s="57"/>
      <c r="N382" s="57">
        <v>15000</v>
      </c>
      <c r="O382" s="57"/>
      <c r="P382" s="57">
        <v>15000</v>
      </c>
      <c r="Q382" s="57"/>
      <c r="R382" s="57"/>
      <c r="S382" s="57"/>
      <c r="T382" s="57"/>
      <c r="U382" s="57"/>
      <c r="V382" s="57">
        <v>15000</v>
      </c>
      <c r="W382" s="57"/>
    </row>
    <row r="383" spans="1:23">
      <c r="A383" s="15" t="s">
        <v>266</v>
      </c>
      <c r="B383" s="31">
        <v>200</v>
      </c>
      <c r="C383" s="31" t="s">
        <v>608</v>
      </c>
      <c r="D383" s="57">
        <v>95997.4</v>
      </c>
      <c r="E383" s="57"/>
      <c r="F383" s="57">
        <v>95997.4</v>
      </c>
      <c r="G383" s="57"/>
      <c r="H383" s="57"/>
      <c r="I383" s="57"/>
      <c r="J383" s="57"/>
      <c r="K383" s="57"/>
      <c r="L383" s="57">
        <v>95997.4</v>
      </c>
      <c r="M383" s="57"/>
      <c r="N383" s="57"/>
      <c r="O383" s="57"/>
      <c r="P383" s="57"/>
      <c r="Q383" s="57"/>
      <c r="R383" s="57"/>
      <c r="S383" s="57"/>
      <c r="T383" s="57"/>
      <c r="U383" s="57"/>
      <c r="V383" s="57"/>
      <c r="W383" s="57"/>
    </row>
    <row r="384" spans="1:23">
      <c r="A384" s="15" t="s">
        <v>1044</v>
      </c>
      <c r="B384" s="31">
        <v>200</v>
      </c>
      <c r="C384" s="31" t="s">
        <v>609</v>
      </c>
      <c r="D384" s="57">
        <v>213400</v>
      </c>
      <c r="E384" s="57"/>
      <c r="F384" s="57">
        <v>213400</v>
      </c>
      <c r="G384" s="57"/>
      <c r="H384" s="57"/>
      <c r="I384" s="57"/>
      <c r="J384" s="57"/>
      <c r="K384" s="57">
        <v>213400</v>
      </c>
      <c r="L384" s="57"/>
      <c r="M384" s="57"/>
      <c r="N384" s="57">
        <v>91081.41</v>
      </c>
      <c r="O384" s="57"/>
      <c r="P384" s="57">
        <v>91081.41</v>
      </c>
      <c r="Q384" s="57"/>
      <c r="R384" s="57"/>
      <c r="S384" s="57"/>
      <c r="T384" s="57"/>
      <c r="U384" s="57">
        <v>91081.41</v>
      </c>
      <c r="V384" s="57"/>
      <c r="W384" s="57"/>
    </row>
    <row r="385" spans="1:23">
      <c r="A385" s="15" t="s">
        <v>271</v>
      </c>
      <c r="B385" s="31">
        <v>200</v>
      </c>
      <c r="C385" s="31" t="s">
        <v>610</v>
      </c>
      <c r="D385" s="57">
        <v>85400</v>
      </c>
      <c r="E385" s="57"/>
      <c r="F385" s="57">
        <v>85400</v>
      </c>
      <c r="G385" s="57"/>
      <c r="H385" s="57"/>
      <c r="I385" s="57"/>
      <c r="J385" s="57"/>
      <c r="K385" s="57">
        <v>85400</v>
      </c>
      <c r="L385" s="57"/>
      <c r="M385" s="57"/>
      <c r="N385" s="57">
        <v>52081.5</v>
      </c>
      <c r="O385" s="57"/>
      <c r="P385" s="57">
        <v>52081.5</v>
      </c>
      <c r="Q385" s="57"/>
      <c r="R385" s="57"/>
      <c r="S385" s="57"/>
      <c r="T385" s="57"/>
      <c r="U385" s="57">
        <v>52081.5</v>
      </c>
      <c r="V385" s="57"/>
      <c r="W385" s="57"/>
    </row>
    <row r="386" spans="1:23">
      <c r="A386" s="15" t="s">
        <v>1046</v>
      </c>
      <c r="B386" s="31">
        <v>200</v>
      </c>
      <c r="C386" s="31" t="s">
        <v>611</v>
      </c>
      <c r="D386" s="57">
        <v>128000</v>
      </c>
      <c r="E386" s="57"/>
      <c r="F386" s="57">
        <v>128000</v>
      </c>
      <c r="G386" s="57"/>
      <c r="H386" s="57"/>
      <c r="I386" s="57"/>
      <c r="J386" s="57"/>
      <c r="K386" s="57">
        <v>128000</v>
      </c>
      <c r="L386" s="57"/>
      <c r="M386" s="57"/>
      <c r="N386" s="57">
        <v>38999.910000000003</v>
      </c>
      <c r="O386" s="57"/>
      <c r="P386" s="57">
        <v>38999.910000000003</v>
      </c>
      <c r="Q386" s="57"/>
      <c r="R386" s="57"/>
      <c r="S386" s="57"/>
      <c r="T386" s="57"/>
      <c r="U386" s="57">
        <v>38999.910000000003</v>
      </c>
      <c r="V386" s="57"/>
      <c r="W386" s="57"/>
    </row>
    <row r="387" spans="1:23">
      <c r="A387" s="15" t="s">
        <v>405</v>
      </c>
      <c r="B387" s="31">
        <v>200</v>
      </c>
      <c r="C387" s="31" t="s">
        <v>612</v>
      </c>
      <c r="D387" s="57">
        <v>11575824.25</v>
      </c>
      <c r="E387" s="57"/>
      <c r="F387" s="57">
        <v>11575824.25</v>
      </c>
      <c r="G387" s="57"/>
      <c r="H387" s="57"/>
      <c r="I387" s="57"/>
      <c r="J387" s="57"/>
      <c r="K387" s="57">
        <v>11575824.25</v>
      </c>
      <c r="L387" s="57"/>
      <c r="M387" s="57"/>
      <c r="N387" s="57">
        <v>3366971.71</v>
      </c>
      <c r="O387" s="57"/>
      <c r="P387" s="57">
        <v>3366971.71</v>
      </c>
      <c r="Q387" s="57"/>
      <c r="R387" s="57"/>
      <c r="S387" s="57"/>
      <c r="T387" s="57"/>
      <c r="U387" s="57">
        <v>3366971.71</v>
      </c>
      <c r="V387" s="57"/>
      <c r="W387" s="57"/>
    </row>
    <row r="388" spans="1:23">
      <c r="A388" s="15" t="s">
        <v>1055</v>
      </c>
      <c r="B388" s="31">
        <v>200</v>
      </c>
      <c r="C388" s="31" t="s">
        <v>613</v>
      </c>
      <c r="D388" s="57">
        <v>11575824.25</v>
      </c>
      <c r="E388" s="57"/>
      <c r="F388" s="57">
        <v>11575824.25</v>
      </c>
      <c r="G388" s="57"/>
      <c r="H388" s="57"/>
      <c r="I388" s="57"/>
      <c r="J388" s="57"/>
      <c r="K388" s="57">
        <v>11575824.25</v>
      </c>
      <c r="L388" s="57"/>
      <c r="M388" s="57"/>
      <c r="N388" s="57">
        <v>3366971.71</v>
      </c>
      <c r="O388" s="57"/>
      <c r="P388" s="57">
        <v>3366971.71</v>
      </c>
      <c r="Q388" s="57"/>
      <c r="R388" s="57"/>
      <c r="S388" s="57"/>
      <c r="T388" s="57"/>
      <c r="U388" s="57">
        <v>3366971.71</v>
      </c>
      <c r="V388" s="57"/>
      <c r="W388" s="57"/>
    </row>
    <row r="389" spans="1:23">
      <c r="A389" s="15" t="s">
        <v>1047</v>
      </c>
      <c r="B389" s="31">
        <v>200</v>
      </c>
      <c r="C389" s="31" t="s">
        <v>614</v>
      </c>
      <c r="D389" s="57">
        <v>0</v>
      </c>
      <c r="E389" s="57"/>
      <c r="F389" s="57">
        <v>0</v>
      </c>
      <c r="G389" s="57">
        <v>365000</v>
      </c>
      <c r="H389" s="57"/>
      <c r="I389" s="57"/>
      <c r="J389" s="57"/>
      <c r="K389" s="57">
        <v>365000</v>
      </c>
      <c r="L389" s="57"/>
      <c r="M389" s="57"/>
      <c r="N389" s="57">
        <v>0</v>
      </c>
      <c r="O389" s="57"/>
      <c r="P389" s="57">
        <v>0</v>
      </c>
      <c r="Q389" s="57">
        <v>45625</v>
      </c>
      <c r="R389" s="57"/>
      <c r="S389" s="57"/>
      <c r="T389" s="57"/>
      <c r="U389" s="57">
        <v>45625</v>
      </c>
      <c r="V389" s="57"/>
      <c r="W389" s="57"/>
    </row>
    <row r="390" spans="1:23">
      <c r="A390" s="15" t="s">
        <v>279</v>
      </c>
      <c r="B390" s="31">
        <v>200</v>
      </c>
      <c r="C390" s="31" t="s">
        <v>615</v>
      </c>
      <c r="D390" s="57">
        <v>0</v>
      </c>
      <c r="E390" s="57"/>
      <c r="F390" s="57">
        <v>0</v>
      </c>
      <c r="G390" s="57">
        <v>365000</v>
      </c>
      <c r="H390" s="57"/>
      <c r="I390" s="57"/>
      <c r="J390" s="57"/>
      <c r="K390" s="57">
        <v>365000</v>
      </c>
      <c r="L390" s="57"/>
      <c r="M390" s="57"/>
      <c r="N390" s="57">
        <v>0</v>
      </c>
      <c r="O390" s="57"/>
      <c r="P390" s="57">
        <v>0</v>
      </c>
      <c r="Q390" s="57">
        <v>45625</v>
      </c>
      <c r="R390" s="57"/>
      <c r="S390" s="57"/>
      <c r="T390" s="57"/>
      <c r="U390" s="57">
        <v>45625</v>
      </c>
      <c r="V390" s="57"/>
      <c r="W390" s="57"/>
    </row>
    <row r="391" spans="1:23">
      <c r="A391" s="15" t="s">
        <v>281</v>
      </c>
      <c r="B391" s="31">
        <v>200</v>
      </c>
      <c r="C391" s="31" t="s">
        <v>1086</v>
      </c>
      <c r="D391" s="57">
        <v>52400</v>
      </c>
      <c r="E391" s="57"/>
      <c r="F391" s="57">
        <v>52400</v>
      </c>
      <c r="G391" s="57"/>
      <c r="H391" s="57"/>
      <c r="I391" s="57"/>
      <c r="J391" s="57"/>
      <c r="K391" s="57">
        <v>22400</v>
      </c>
      <c r="L391" s="57">
        <v>30000</v>
      </c>
      <c r="M391" s="57"/>
      <c r="N391" s="57">
        <v>9600</v>
      </c>
      <c r="O391" s="57"/>
      <c r="P391" s="57">
        <v>9600</v>
      </c>
      <c r="Q391" s="57"/>
      <c r="R391" s="57"/>
      <c r="S391" s="57"/>
      <c r="T391" s="57"/>
      <c r="U391" s="57">
        <v>9600</v>
      </c>
      <c r="V391" s="57"/>
      <c r="W391" s="57"/>
    </row>
    <row r="392" spans="1:23">
      <c r="A392" s="15" t="s">
        <v>283</v>
      </c>
      <c r="B392" s="31">
        <v>200</v>
      </c>
      <c r="C392" s="31" t="s">
        <v>616</v>
      </c>
      <c r="D392" s="57">
        <v>5636075.75</v>
      </c>
      <c r="E392" s="57"/>
      <c r="F392" s="57">
        <v>5636075.75</v>
      </c>
      <c r="G392" s="57"/>
      <c r="H392" s="57"/>
      <c r="I392" s="57"/>
      <c r="J392" s="57"/>
      <c r="K392" s="57">
        <v>5616075.75</v>
      </c>
      <c r="L392" s="57">
        <v>20000</v>
      </c>
      <c r="M392" s="57"/>
      <c r="N392" s="57">
        <v>5299722.32</v>
      </c>
      <c r="O392" s="57"/>
      <c r="P392" s="57">
        <v>5299722.32</v>
      </c>
      <c r="Q392" s="57"/>
      <c r="R392" s="57"/>
      <c r="S392" s="57"/>
      <c r="T392" s="57"/>
      <c r="U392" s="57">
        <v>5299722.32</v>
      </c>
      <c r="V392" s="57"/>
      <c r="W392" s="57"/>
    </row>
    <row r="393" spans="1:23">
      <c r="A393" s="15" t="s">
        <v>59</v>
      </c>
      <c r="B393" s="31">
        <v>200</v>
      </c>
      <c r="C393" s="31" t="s">
        <v>1087</v>
      </c>
      <c r="D393" s="57">
        <v>20000</v>
      </c>
      <c r="E393" s="57"/>
      <c r="F393" s="57">
        <v>20000</v>
      </c>
      <c r="G393" s="57"/>
      <c r="H393" s="57"/>
      <c r="I393" s="57"/>
      <c r="J393" s="57"/>
      <c r="K393" s="57"/>
      <c r="L393" s="57">
        <v>20000</v>
      </c>
      <c r="M393" s="57"/>
      <c r="N393" s="57"/>
      <c r="O393" s="57"/>
      <c r="P393" s="57"/>
      <c r="Q393" s="57"/>
      <c r="R393" s="57"/>
      <c r="S393" s="57"/>
      <c r="T393" s="57"/>
      <c r="U393" s="57"/>
      <c r="V393" s="57"/>
      <c r="W393" s="57"/>
    </row>
    <row r="394" spans="1:23">
      <c r="A394" s="15" t="s">
        <v>286</v>
      </c>
      <c r="B394" s="31">
        <v>200</v>
      </c>
      <c r="C394" s="31" t="s">
        <v>617</v>
      </c>
      <c r="D394" s="57">
        <v>5616075.75</v>
      </c>
      <c r="E394" s="57"/>
      <c r="F394" s="57">
        <v>5616075.75</v>
      </c>
      <c r="G394" s="57"/>
      <c r="H394" s="57"/>
      <c r="I394" s="57"/>
      <c r="J394" s="57"/>
      <c r="K394" s="57">
        <v>5616075.75</v>
      </c>
      <c r="L394" s="57"/>
      <c r="M394" s="57"/>
      <c r="N394" s="57">
        <v>5299722.32</v>
      </c>
      <c r="O394" s="57"/>
      <c r="P394" s="57">
        <v>5299722.32</v>
      </c>
      <c r="Q394" s="57"/>
      <c r="R394" s="57"/>
      <c r="S394" s="57"/>
      <c r="T394" s="57"/>
      <c r="U394" s="57">
        <v>5299722.32</v>
      </c>
      <c r="V394" s="57"/>
      <c r="W394" s="57"/>
    </row>
    <row r="395" spans="1:23">
      <c r="A395" s="15" t="s">
        <v>43</v>
      </c>
      <c r="B395" s="31">
        <v>200</v>
      </c>
      <c r="C395" s="31" t="s">
        <v>618</v>
      </c>
      <c r="D395" s="57">
        <v>40957879.810000002</v>
      </c>
      <c r="E395" s="57"/>
      <c r="F395" s="57">
        <v>40957879.810000002</v>
      </c>
      <c r="G395" s="57"/>
      <c r="H395" s="57"/>
      <c r="I395" s="57"/>
      <c r="J395" s="57"/>
      <c r="K395" s="57">
        <v>40957879.810000002</v>
      </c>
      <c r="L395" s="57"/>
      <c r="M395" s="57"/>
      <c r="N395" s="57">
        <v>22931601.600000001</v>
      </c>
      <c r="O395" s="57"/>
      <c r="P395" s="57">
        <v>22931601.600000001</v>
      </c>
      <c r="Q395" s="57"/>
      <c r="R395" s="57"/>
      <c r="S395" s="57"/>
      <c r="T395" s="57"/>
      <c r="U395" s="57">
        <v>22931601.600000001</v>
      </c>
      <c r="V395" s="57"/>
      <c r="W395" s="57"/>
    </row>
    <row r="396" spans="1:23">
      <c r="A396" s="15" t="s">
        <v>261</v>
      </c>
      <c r="B396" s="31">
        <v>200</v>
      </c>
      <c r="C396" s="31" t="s">
        <v>619</v>
      </c>
      <c r="D396" s="57">
        <v>38857084.810000002</v>
      </c>
      <c r="E396" s="57"/>
      <c r="F396" s="57">
        <v>38857084.810000002</v>
      </c>
      <c r="G396" s="57"/>
      <c r="H396" s="57"/>
      <c r="I396" s="57"/>
      <c r="J396" s="57"/>
      <c r="K396" s="57">
        <v>38857084.810000002</v>
      </c>
      <c r="L396" s="57"/>
      <c r="M396" s="57"/>
      <c r="N396" s="57">
        <v>22148332.399999999</v>
      </c>
      <c r="O396" s="57"/>
      <c r="P396" s="57">
        <v>22148332.399999999</v>
      </c>
      <c r="Q396" s="57"/>
      <c r="R396" s="57"/>
      <c r="S396" s="57"/>
      <c r="T396" s="57"/>
      <c r="U396" s="57">
        <v>22148332.399999999</v>
      </c>
      <c r="V396" s="57"/>
      <c r="W396" s="57"/>
    </row>
    <row r="397" spans="1:23">
      <c r="A397" s="15" t="s">
        <v>1043</v>
      </c>
      <c r="B397" s="31">
        <v>200</v>
      </c>
      <c r="C397" s="31" t="s">
        <v>620</v>
      </c>
      <c r="D397" s="57">
        <v>32454226</v>
      </c>
      <c r="E397" s="57"/>
      <c r="F397" s="57">
        <v>32454226</v>
      </c>
      <c r="G397" s="57"/>
      <c r="H397" s="57"/>
      <c r="I397" s="57"/>
      <c r="J397" s="57"/>
      <c r="K397" s="57">
        <v>32454226</v>
      </c>
      <c r="L397" s="57"/>
      <c r="M397" s="57"/>
      <c r="N397" s="57">
        <v>20091574.18</v>
      </c>
      <c r="O397" s="57"/>
      <c r="P397" s="57">
        <v>20091574.18</v>
      </c>
      <c r="Q397" s="57"/>
      <c r="R397" s="57"/>
      <c r="S397" s="57"/>
      <c r="T397" s="57"/>
      <c r="U397" s="57">
        <v>20091574.18</v>
      </c>
      <c r="V397" s="57"/>
      <c r="W397" s="57"/>
    </row>
    <row r="398" spans="1:23">
      <c r="A398" s="15" t="s">
        <v>55</v>
      </c>
      <c r="B398" s="31">
        <v>200</v>
      </c>
      <c r="C398" s="31" t="s">
        <v>621</v>
      </c>
      <c r="D398" s="57">
        <v>24457930</v>
      </c>
      <c r="E398" s="57"/>
      <c r="F398" s="57">
        <v>24457930</v>
      </c>
      <c r="G398" s="57"/>
      <c r="H398" s="57"/>
      <c r="I398" s="57"/>
      <c r="J398" s="57"/>
      <c r="K398" s="57">
        <v>24457930</v>
      </c>
      <c r="L398" s="57"/>
      <c r="M398" s="57"/>
      <c r="N398" s="57">
        <v>16886084.030000001</v>
      </c>
      <c r="O398" s="57"/>
      <c r="P398" s="57">
        <v>16886084.030000001</v>
      </c>
      <c r="Q398" s="57"/>
      <c r="R398" s="57"/>
      <c r="S398" s="57"/>
      <c r="T398" s="57"/>
      <c r="U398" s="57">
        <v>16886084.030000001</v>
      </c>
      <c r="V398" s="57"/>
      <c r="W398" s="57"/>
    </row>
    <row r="399" spans="1:23">
      <c r="A399" s="15" t="s">
        <v>56</v>
      </c>
      <c r="B399" s="31">
        <v>200</v>
      </c>
      <c r="C399" s="31" t="s">
        <v>622</v>
      </c>
      <c r="D399" s="57">
        <v>610000</v>
      </c>
      <c r="E399" s="57"/>
      <c r="F399" s="57">
        <v>610000</v>
      </c>
      <c r="G399" s="57"/>
      <c r="H399" s="57"/>
      <c r="I399" s="57"/>
      <c r="J399" s="57"/>
      <c r="K399" s="57">
        <v>610000</v>
      </c>
      <c r="L399" s="57"/>
      <c r="M399" s="57"/>
      <c r="N399" s="57">
        <v>304367.15999999997</v>
      </c>
      <c r="O399" s="57"/>
      <c r="P399" s="57">
        <v>304367.15999999997</v>
      </c>
      <c r="Q399" s="57"/>
      <c r="R399" s="57"/>
      <c r="S399" s="57"/>
      <c r="T399" s="57"/>
      <c r="U399" s="57">
        <v>304367.15999999997</v>
      </c>
      <c r="V399" s="57"/>
      <c r="W399" s="57"/>
    </row>
    <row r="400" spans="1:23">
      <c r="A400" s="15" t="s">
        <v>266</v>
      </c>
      <c r="B400" s="31">
        <v>200</v>
      </c>
      <c r="C400" s="31" t="s">
        <v>623</v>
      </c>
      <c r="D400" s="57">
        <v>7386296</v>
      </c>
      <c r="E400" s="57"/>
      <c r="F400" s="57">
        <v>7386296</v>
      </c>
      <c r="G400" s="57"/>
      <c r="H400" s="57"/>
      <c r="I400" s="57"/>
      <c r="J400" s="57"/>
      <c r="K400" s="57">
        <v>7386296</v>
      </c>
      <c r="L400" s="57"/>
      <c r="M400" s="57"/>
      <c r="N400" s="57">
        <v>2901122.99</v>
      </c>
      <c r="O400" s="57"/>
      <c r="P400" s="57">
        <v>2901122.99</v>
      </c>
      <c r="Q400" s="57"/>
      <c r="R400" s="57"/>
      <c r="S400" s="57"/>
      <c r="T400" s="57"/>
      <c r="U400" s="57">
        <v>2901122.99</v>
      </c>
      <c r="V400" s="57"/>
      <c r="W400" s="57"/>
    </row>
    <row r="401" spans="1:23">
      <c r="A401" s="15" t="s">
        <v>1044</v>
      </c>
      <c r="B401" s="31">
        <v>200</v>
      </c>
      <c r="C401" s="31" t="s">
        <v>624</v>
      </c>
      <c r="D401" s="57">
        <v>6287858.8099999996</v>
      </c>
      <c r="E401" s="57"/>
      <c r="F401" s="57">
        <v>6287858.8099999996</v>
      </c>
      <c r="G401" s="57"/>
      <c r="H401" s="57"/>
      <c r="I401" s="57"/>
      <c r="J401" s="57"/>
      <c r="K401" s="57">
        <v>6287858.8099999996</v>
      </c>
      <c r="L401" s="57"/>
      <c r="M401" s="57"/>
      <c r="N401" s="57">
        <v>2033749.22</v>
      </c>
      <c r="O401" s="57"/>
      <c r="P401" s="57">
        <v>2033749.22</v>
      </c>
      <c r="Q401" s="57"/>
      <c r="R401" s="57"/>
      <c r="S401" s="57"/>
      <c r="T401" s="57"/>
      <c r="U401" s="57">
        <v>2033749.22</v>
      </c>
      <c r="V401" s="57"/>
      <c r="W401" s="57"/>
    </row>
    <row r="402" spans="1:23">
      <c r="A402" s="15" t="s">
        <v>269</v>
      </c>
      <c r="B402" s="31">
        <v>200</v>
      </c>
      <c r="C402" s="31" t="s">
        <v>625</v>
      </c>
      <c r="D402" s="57">
        <v>550000</v>
      </c>
      <c r="E402" s="57"/>
      <c r="F402" s="57">
        <v>550000</v>
      </c>
      <c r="G402" s="57"/>
      <c r="H402" s="57"/>
      <c r="I402" s="57"/>
      <c r="J402" s="57"/>
      <c r="K402" s="57">
        <v>550000</v>
      </c>
      <c r="L402" s="57"/>
      <c r="M402" s="57"/>
      <c r="N402" s="57">
        <v>233691.12</v>
      </c>
      <c r="O402" s="57"/>
      <c r="P402" s="57">
        <v>233691.12</v>
      </c>
      <c r="Q402" s="57"/>
      <c r="R402" s="57"/>
      <c r="S402" s="57"/>
      <c r="T402" s="57"/>
      <c r="U402" s="57">
        <v>233691.12</v>
      </c>
      <c r="V402" s="57"/>
      <c r="W402" s="57"/>
    </row>
    <row r="403" spans="1:23">
      <c r="A403" s="15" t="s">
        <v>271</v>
      </c>
      <c r="B403" s="31">
        <v>200</v>
      </c>
      <c r="C403" s="31" t="s">
        <v>626</v>
      </c>
      <c r="D403" s="57">
        <v>2433722</v>
      </c>
      <c r="E403" s="57"/>
      <c r="F403" s="57">
        <v>2433722</v>
      </c>
      <c r="G403" s="57"/>
      <c r="H403" s="57"/>
      <c r="I403" s="57"/>
      <c r="J403" s="57"/>
      <c r="K403" s="57">
        <v>2433722</v>
      </c>
      <c r="L403" s="57"/>
      <c r="M403" s="57"/>
      <c r="N403" s="57">
        <v>676771.65</v>
      </c>
      <c r="O403" s="57"/>
      <c r="P403" s="57">
        <v>676771.65</v>
      </c>
      <c r="Q403" s="57"/>
      <c r="R403" s="57"/>
      <c r="S403" s="57"/>
      <c r="T403" s="57"/>
      <c r="U403" s="57">
        <v>676771.65</v>
      </c>
      <c r="V403" s="57"/>
      <c r="W403" s="57"/>
    </row>
    <row r="404" spans="1:23">
      <c r="A404" s="15" t="s">
        <v>58</v>
      </c>
      <c r="B404" s="31">
        <v>200</v>
      </c>
      <c r="C404" s="31" t="s">
        <v>627</v>
      </c>
      <c r="D404" s="57">
        <v>1366666.81</v>
      </c>
      <c r="E404" s="57"/>
      <c r="F404" s="57">
        <v>1366666.81</v>
      </c>
      <c r="G404" s="57"/>
      <c r="H404" s="57"/>
      <c r="I404" s="57"/>
      <c r="J404" s="57"/>
      <c r="K404" s="57">
        <v>1366666.81</v>
      </c>
      <c r="L404" s="57"/>
      <c r="M404" s="57"/>
      <c r="N404" s="57">
        <v>635224.48</v>
      </c>
      <c r="O404" s="57"/>
      <c r="P404" s="57">
        <v>635224.48</v>
      </c>
      <c r="Q404" s="57"/>
      <c r="R404" s="57"/>
      <c r="S404" s="57"/>
      <c r="T404" s="57"/>
      <c r="U404" s="57">
        <v>635224.48</v>
      </c>
      <c r="V404" s="57"/>
      <c r="W404" s="57"/>
    </row>
    <row r="405" spans="1:23">
      <c r="A405" s="15" t="s">
        <v>1045</v>
      </c>
      <c r="B405" s="31">
        <v>200</v>
      </c>
      <c r="C405" s="31" t="s">
        <v>628</v>
      </c>
      <c r="D405" s="57">
        <v>735000</v>
      </c>
      <c r="E405" s="57"/>
      <c r="F405" s="57">
        <v>735000</v>
      </c>
      <c r="G405" s="57"/>
      <c r="H405" s="57"/>
      <c r="I405" s="57"/>
      <c r="J405" s="57"/>
      <c r="K405" s="57">
        <v>735000</v>
      </c>
      <c r="L405" s="57"/>
      <c r="M405" s="57"/>
      <c r="N405" s="57">
        <v>105788.1</v>
      </c>
      <c r="O405" s="57"/>
      <c r="P405" s="57">
        <v>105788.1</v>
      </c>
      <c r="Q405" s="57"/>
      <c r="R405" s="57"/>
      <c r="S405" s="57"/>
      <c r="T405" s="57"/>
      <c r="U405" s="57">
        <v>105788.1</v>
      </c>
      <c r="V405" s="57"/>
      <c r="W405" s="57"/>
    </row>
    <row r="406" spans="1:23">
      <c r="A406" s="15" t="s">
        <v>1046</v>
      </c>
      <c r="B406" s="31">
        <v>200</v>
      </c>
      <c r="C406" s="31" t="s">
        <v>629</v>
      </c>
      <c r="D406" s="57">
        <v>1202470</v>
      </c>
      <c r="E406" s="57"/>
      <c r="F406" s="57">
        <v>1202470</v>
      </c>
      <c r="G406" s="57"/>
      <c r="H406" s="57"/>
      <c r="I406" s="57"/>
      <c r="J406" s="57"/>
      <c r="K406" s="57">
        <v>1202470</v>
      </c>
      <c r="L406" s="57"/>
      <c r="M406" s="57"/>
      <c r="N406" s="57">
        <v>382273.87</v>
      </c>
      <c r="O406" s="57"/>
      <c r="P406" s="57">
        <v>382273.87</v>
      </c>
      <c r="Q406" s="57"/>
      <c r="R406" s="57"/>
      <c r="S406" s="57"/>
      <c r="T406" s="57"/>
      <c r="U406" s="57">
        <v>382273.87</v>
      </c>
      <c r="V406" s="57"/>
      <c r="W406" s="57"/>
    </row>
    <row r="407" spans="1:23">
      <c r="A407" s="15" t="s">
        <v>281</v>
      </c>
      <c r="B407" s="31">
        <v>200</v>
      </c>
      <c r="C407" s="31" t="s">
        <v>630</v>
      </c>
      <c r="D407" s="57">
        <v>115000</v>
      </c>
      <c r="E407" s="57"/>
      <c r="F407" s="57">
        <v>115000</v>
      </c>
      <c r="G407" s="57"/>
      <c r="H407" s="57"/>
      <c r="I407" s="57"/>
      <c r="J407" s="57"/>
      <c r="K407" s="57">
        <v>115000</v>
      </c>
      <c r="L407" s="57"/>
      <c r="M407" s="57"/>
      <c r="N407" s="57">
        <v>23009</v>
      </c>
      <c r="O407" s="57"/>
      <c r="P407" s="57">
        <v>23009</v>
      </c>
      <c r="Q407" s="57"/>
      <c r="R407" s="57"/>
      <c r="S407" s="57"/>
      <c r="T407" s="57"/>
      <c r="U407" s="57">
        <v>23009</v>
      </c>
      <c r="V407" s="57"/>
      <c r="W407" s="57"/>
    </row>
    <row r="408" spans="1:23">
      <c r="A408" s="15" t="s">
        <v>283</v>
      </c>
      <c r="B408" s="31">
        <v>200</v>
      </c>
      <c r="C408" s="31" t="s">
        <v>631</v>
      </c>
      <c r="D408" s="57">
        <v>2100795</v>
      </c>
      <c r="E408" s="57"/>
      <c r="F408" s="57">
        <v>2100795</v>
      </c>
      <c r="G408" s="57"/>
      <c r="H408" s="57"/>
      <c r="I408" s="57"/>
      <c r="J408" s="57"/>
      <c r="K408" s="57">
        <v>2100795</v>
      </c>
      <c r="L408" s="57"/>
      <c r="M408" s="57"/>
      <c r="N408" s="57">
        <v>783269.2</v>
      </c>
      <c r="O408" s="57"/>
      <c r="P408" s="57">
        <v>783269.2</v>
      </c>
      <c r="Q408" s="57"/>
      <c r="R408" s="57"/>
      <c r="S408" s="57"/>
      <c r="T408" s="57"/>
      <c r="U408" s="57">
        <v>783269.2</v>
      </c>
      <c r="V408" s="57"/>
      <c r="W408" s="57"/>
    </row>
    <row r="409" spans="1:23">
      <c r="A409" s="15" t="s">
        <v>59</v>
      </c>
      <c r="B409" s="31">
        <v>200</v>
      </c>
      <c r="C409" s="31" t="s">
        <v>632</v>
      </c>
      <c r="D409" s="57">
        <v>450000</v>
      </c>
      <c r="E409" s="57"/>
      <c r="F409" s="57">
        <v>450000</v>
      </c>
      <c r="G409" s="57"/>
      <c r="H409" s="57"/>
      <c r="I409" s="57"/>
      <c r="J409" s="57"/>
      <c r="K409" s="57">
        <v>450000</v>
      </c>
      <c r="L409" s="57"/>
      <c r="M409" s="57"/>
      <c r="N409" s="57">
        <v>8200</v>
      </c>
      <c r="O409" s="57"/>
      <c r="P409" s="57">
        <v>8200</v>
      </c>
      <c r="Q409" s="57"/>
      <c r="R409" s="57"/>
      <c r="S409" s="57"/>
      <c r="T409" s="57"/>
      <c r="U409" s="57">
        <v>8200</v>
      </c>
      <c r="V409" s="57"/>
      <c r="W409" s="57"/>
    </row>
    <row r="410" spans="1:23">
      <c r="A410" s="15" t="s">
        <v>286</v>
      </c>
      <c r="B410" s="31">
        <v>200</v>
      </c>
      <c r="C410" s="31" t="s">
        <v>633</v>
      </c>
      <c r="D410" s="57">
        <v>1650795</v>
      </c>
      <c r="E410" s="57"/>
      <c r="F410" s="57">
        <v>1650795</v>
      </c>
      <c r="G410" s="57"/>
      <c r="H410" s="57"/>
      <c r="I410" s="57"/>
      <c r="J410" s="57"/>
      <c r="K410" s="57">
        <v>1650795</v>
      </c>
      <c r="L410" s="57"/>
      <c r="M410" s="57"/>
      <c r="N410" s="57">
        <v>775069.2</v>
      </c>
      <c r="O410" s="57"/>
      <c r="P410" s="57">
        <v>775069.2</v>
      </c>
      <c r="Q410" s="57"/>
      <c r="R410" s="57"/>
      <c r="S410" s="57"/>
      <c r="T410" s="57"/>
      <c r="U410" s="57">
        <v>775069.2</v>
      </c>
      <c r="V410" s="57"/>
      <c r="W410" s="57"/>
    </row>
    <row r="411" spans="1:23">
      <c r="A411" s="15" t="s">
        <v>634</v>
      </c>
      <c r="B411" s="31">
        <v>200</v>
      </c>
      <c r="C411" s="31" t="s">
        <v>635</v>
      </c>
      <c r="D411" s="57">
        <v>151311628.02000001</v>
      </c>
      <c r="E411" s="57"/>
      <c r="F411" s="57">
        <v>151311628.02000001</v>
      </c>
      <c r="G411" s="57">
        <v>17756718</v>
      </c>
      <c r="H411" s="57"/>
      <c r="I411" s="57"/>
      <c r="J411" s="57"/>
      <c r="K411" s="57">
        <v>126152646.34</v>
      </c>
      <c r="L411" s="57">
        <v>42915699.68</v>
      </c>
      <c r="M411" s="57"/>
      <c r="N411" s="57">
        <v>80431073.730000004</v>
      </c>
      <c r="O411" s="57"/>
      <c r="P411" s="57">
        <v>80431073.730000004</v>
      </c>
      <c r="Q411" s="57">
        <v>8516334.0199999996</v>
      </c>
      <c r="R411" s="57"/>
      <c r="S411" s="57"/>
      <c r="T411" s="57"/>
      <c r="U411" s="57">
        <v>67886320.120000005</v>
      </c>
      <c r="V411" s="57">
        <v>21061087.629999999</v>
      </c>
      <c r="W411" s="57"/>
    </row>
    <row r="412" spans="1:23">
      <c r="A412" s="15" t="s">
        <v>261</v>
      </c>
      <c r="B412" s="31">
        <v>200</v>
      </c>
      <c r="C412" s="31" t="s">
        <v>636</v>
      </c>
      <c r="D412" s="57">
        <v>149332620.65000001</v>
      </c>
      <c r="E412" s="57"/>
      <c r="F412" s="57">
        <v>149332620.65000001</v>
      </c>
      <c r="G412" s="57">
        <v>17756718</v>
      </c>
      <c r="H412" s="57"/>
      <c r="I412" s="57"/>
      <c r="J412" s="57"/>
      <c r="K412" s="57">
        <v>124807756.97</v>
      </c>
      <c r="L412" s="57">
        <v>42281581.68</v>
      </c>
      <c r="M412" s="57"/>
      <c r="N412" s="57">
        <v>79194390.170000002</v>
      </c>
      <c r="O412" s="57"/>
      <c r="P412" s="57">
        <v>79194390.170000002</v>
      </c>
      <c r="Q412" s="57">
        <v>8516334.0199999996</v>
      </c>
      <c r="R412" s="57"/>
      <c r="S412" s="57"/>
      <c r="T412" s="57"/>
      <c r="U412" s="57">
        <v>66921423.240000002</v>
      </c>
      <c r="V412" s="57">
        <v>20789300.949999999</v>
      </c>
      <c r="W412" s="57"/>
    </row>
    <row r="413" spans="1:23">
      <c r="A413" s="15" t="s">
        <v>1043</v>
      </c>
      <c r="B413" s="31">
        <v>200</v>
      </c>
      <c r="C413" s="31" t="s">
        <v>637</v>
      </c>
      <c r="D413" s="57">
        <v>10734720</v>
      </c>
      <c r="E413" s="57"/>
      <c r="F413" s="57">
        <v>10734720</v>
      </c>
      <c r="G413" s="57"/>
      <c r="H413" s="57"/>
      <c r="I413" s="57"/>
      <c r="J413" s="57"/>
      <c r="K413" s="57">
        <v>10734720</v>
      </c>
      <c r="L413" s="57"/>
      <c r="M413" s="57"/>
      <c r="N413" s="57">
        <v>4762664.51</v>
      </c>
      <c r="O413" s="57"/>
      <c r="P413" s="57">
        <v>4762664.51</v>
      </c>
      <c r="Q413" s="57"/>
      <c r="R413" s="57"/>
      <c r="S413" s="57"/>
      <c r="T413" s="57"/>
      <c r="U413" s="57">
        <v>4762664.51</v>
      </c>
      <c r="V413" s="57"/>
      <c r="W413" s="57"/>
    </row>
    <row r="414" spans="1:23">
      <c r="A414" s="15" t="s">
        <v>55</v>
      </c>
      <c r="B414" s="31">
        <v>200</v>
      </c>
      <c r="C414" s="31" t="s">
        <v>638</v>
      </c>
      <c r="D414" s="57">
        <v>7891221</v>
      </c>
      <c r="E414" s="57"/>
      <c r="F414" s="57">
        <v>7891221</v>
      </c>
      <c r="G414" s="57"/>
      <c r="H414" s="57"/>
      <c r="I414" s="57"/>
      <c r="J414" s="57"/>
      <c r="K414" s="57">
        <v>7891221</v>
      </c>
      <c r="L414" s="57"/>
      <c r="M414" s="57"/>
      <c r="N414" s="57">
        <v>3626654.94</v>
      </c>
      <c r="O414" s="57"/>
      <c r="P414" s="57">
        <v>3626654.94</v>
      </c>
      <c r="Q414" s="57"/>
      <c r="R414" s="57"/>
      <c r="S414" s="57"/>
      <c r="T414" s="57"/>
      <c r="U414" s="57">
        <v>3626654.94</v>
      </c>
      <c r="V414" s="57"/>
      <c r="W414" s="57"/>
    </row>
    <row r="415" spans="1:23">
      <c r="A415" s="15" t="s">
        <v>56</v>
      </c>
      <c r="B415" s="31">
        <v>200</v>
      </c>
      <c r="C415" s="31" t="s">
        <v>639</v>
      </c>
      <c r="D415" s="57">
        <v>460350</v>
      </c>
      <c r="E415" s="57"/>
      <c r="F415" s="57">
        <v>460350</v>
      </c>
      <c r="G415" s="57"/>
      <c r="H415" s="57"/>
      <c r="I415" s="57"/>
      <c r="J415" s="57"/>
      <c r="K415" s="57">
        <v>460350</v>
      </c>
      <c r="L415" s="57"/>
      <c r="M415" s="57"/>
      <c r="N415" s="57">
        <v>198196.68</v>
      </c>
      <c r="O415" s="57"/>
      <c r="P415" s="57">
        <v>198196.68</v>
      </c>
      <c r="Q415" s="57"/>
      <c r="R415" s="57"/>
      <c r="S415" s="57"/>
      <c r="T415" s="57"/>
      <c r="U415" s="57">
        <v>198196.68</v>
      </c>
      <c r="V415" s="57"/>
      <c r="W415" s="57"/>
    </row>
    <row r="416" spans="1:23">
      <c r="A416" s="15" t="s">
        <v>266</v>
      </c>
      <c r="B416" s="31">
        <v>200</v>
      </c>
      <c r="C416" s="31" t="s">
        <v>640</v>
      </c>
      <c r="D416" s="57">
        <v>2383149</v>
      </c>
      <c r="E416" s="57"/>
      <c r="F416" s="57">
        <v>2383149</v>
      </c>
      <c r="G416" s="57"/>
      <c r="H416" s="57"/>
      <c r="I416" s="57"/>
      <c r="J416" s="57"/>
      <c r="K416" s="57">
        <v>2383149</v>
      </c>
      <c r="L416" s="57"/>
      <c r="M416" s="57"/>
      <c r="N416" s="57">
        <v>937812.89</v>
      </c>
      <c r="O416" s="57"/>
      <c r="P416" s="57">
        <v>937812.89</v>
      </c>
      <c r="Q416" s="57"/>
      <c r="R416" s="57"/>
      <c r="S416" s="57"/>
      <c r="T416" s="57"/>
      <c r="U416" s="57">
        <v>937812.89</v>
      </c>
      <c r="V416" s="57"/>
      <c r="W416" s="57"/>
    </row>
    <row r="417" spans="1:23">
      <c r="A417" s="15" t="s">
        <v>1044</v>
      </c>
      <c r="B417" s="31">
        <v>200</v>
      </c>
      <c r="C417" s="31" t="s">
        <v>641</v>
      </c>
      <c r="D417" s="57">
        <v>7516079.9699999997</v>
      </c>
      <c r="E417" s="57"/>
      <c r="F417" s="57">
        <v>7516079.9699999997</v>
      </c>
      <c r="G417" s="57"/>
      <c r="H417" s="57"/>
      <c r="I417" s="57"/>
      <c r="J417" s="57"/>
      <c r="K417" s="57">
        <v>7178579.9699999997</v>
      </c>
      <c r="L417" s="57">
        <v>337500</v>
      </c>
      <c r="M417" s="57"/>
      <c r="N417" s="57">
        <v>602097.88</v>
      </c>
      <c r="O417" s="57"/>
      <c r="P417" s="57">
        <v>602097.88</v>
      </c>
      <c r="Q417" s="57"/>
      <c r="R417" s="57"/>
      <c r="S417" s="57"/>
      <c r="T417" s="57"/>
      <c r="U417" s="57">
        <v>545363.18000000005</v>
      </c>
      <c r="V417" s="57">
        <v>56734.7</v>
      </c>
      <c r="W417" s="57"/>
    </row>
    <row r="418" spans="1:23">
      <c r="A418" s="15" t="s">
        <v>269</v>
      </c>
      <c r="B418" s="31">
        <v>200</v>
      </c>
      <c r="C418" s="31" t="s">
        <v>642</v>
      </c>
      <c r="D418" s="57">
        <v>180238.4</v>
      </c>
      <c r="E418" s="57"/>
      <c r="F418" s="57">
        <v>180238.4</v>
      </c>
      <c r="G418" s="57"/>
      <c r="H418" s="57"/>
      <c r="I418" s="57"/>
      <c r="J418" s="57"/>
      <c r="K418" s="57">
        <v>180238.4</v>
      </c>
      <c r="L418" s="57"/>
      <c r="M418" s="57"/>
      <c r="N418" s="57">
        <v>74917.320000000007</v>
      </c>
      <c r="O418" s="57"/>
      <c r="P418" s="57">
        <v>74917.320000000007</v>
      </c>
      <c r="Q418" s="57"/>
      <c r="R418" s="57"/>
      <c r="S418" s="57"/>
      <c r="T418" s="57"/>
      <c r="U418" s="57">
        <v>74917.320000000007</v>
      </c>
      <c r="V418" s="57"/>
      <c r="W418" s="57"/>
    </row>
    <row r="419" spans="1:23">
      <c r="A419" s="15" t="s">
        <v>271</v>
      </c>
      <c r="B419" s="31">
        <v>200</v>
      </c>
      <c r="C419" s="31" t="s">
        <v>643</v>
      </c>
      <c r="D419" s="57">
        <v>48000</v>
      </c>
      <c r="E419" s="57"/>
      <c r="F419" s="57">
        <v>48000</v>
      </c>
      <c r="G419" s="57"/>
      <c r="H419" s="57"/>
      <c r="I419" s="57"/>
      <c r="J419" s="57"/>
      <c r="K419" s="57">
        <v>48000</v>
      </c>
      <c r="L419" s="57"/>
      <c r="M419" s="57"/>
      <c r="N419" s="57">
        <v>25474.400000000001</v>
      </c>
      <c r="O419" s="57"/>
      <c r="P419" s="57">
        <v>25474.400000000001</v>
      </c>
      <c r="Q419" s="57"/>
      <c r="R419" s="57"/>
      <c r="S419" s="57"/>
      <c r="T419" s="57"/>
      <c r="U419" s="57">
        <v>25474.400000000001</v>
      </c>
      <c r="V419" s="57"/>
      <c r="W419" s="57"/>
    </row>
    <row r="420" spans="1:23">
      <c r="A420" s="15" t="s">
        <v>58</v>
      </c>
      <c r="B420" s="31">
        <v>200</v>
      </c>
      <c r="C420" s="31" t="s">
        <v>644</v>
      </c>
      <c r="D420" s="57">
        <v>356369.23</v>
      </c>
      <c r="E420" s="57"/>
      <c r="F420" s="57">
        <v>356369.23</v>
      </c>
      <c r="G420" s="57"/>
      <c r="H420" s="57"/>
      <c r="I420" s="57"/>
      <c r="J420" s="57"/>
      <c r="K420" s="57">
        <v>356369.23</v>
      </c>
      <c r="L420" s="57"/>
      <c r="M420" s="57"/>
      <c r="N420" s="57">
        <v>168866.46</v>
      </c>
      <c r="O420" s="57"/>
      <c r="P420" s="57">
        <v>168866.46</v>
      </c>
      <c r="Q420" s="57"/>
      <c r="R420" s="57"/>
      <c r="S420" s="57"/>
      <c r="T420" s="57"/>
      <c r="U420" s="57">
        <v>168866.46</v>
      </c>
      <c r="V420" s="57"/>
      <c r="W420" s="57"/>
    </row>
    <row r="421" spans="1:23">
      <c r="A421" s="15" t="s">
        <v>1045</v>
      </c>
      <c r="B421" s="31">
        <v>200</v>
      </c>
      <c r="C421" s="31" t="s">
        <v>645</v>
      </c>
      <c r="D421" s="57">
        <v>628800</v>
      </c>
      <c r="E421" s="57"/>
      <c r="F421" s="57">
        <v>628800</v>
      </c>
      <c r="G421" s="57"/>
      <c r="H421" s="57"/>
      <c r="I421" s="57"/>
      <c r="J421" s="57"/>
      <c r="K421" s="57">
        <v>628800</v>
      </c>
      <c r="L421" s="57"/>
      <c r="M421" s="57"/>
      <c r="N421" s="57">
        <v>76987.5</v>
      </c>
      <c r="O421" s="57"/>
      <c r="P421" s="57">
        <v>76987.5</v>
      </c>
      <c r="Q421" s="57"/>
      <c r="R421" s="57"/>
      <c r="S421" s="57"/>
      <c r="T421" s="57"/>
      <c r="U421" s="57">
        <v>76987.5</v>
      </c>
      <c r="V421" s="57"/>
      <c r="W421" s="57"/>
    </row>
    <row r="422" spans="1:23">
      <c r="A422" s="15" t="s">
        <v>1046</v>
      </c>
      <c r="B422" s="31">
        <v>200</v>
      </c>
      <c r="C422" s="31" t="s">
        <v>646</v>
      </c>
      <c r="D422" s="57">
        <v>6302672.3399999999</v>
      </c>
      <c r="E422" s="57"/>
      <c r="F422" s="57">
        <v>6302672.3399999999</v>
      </c>
      <c r="G422" s="57"/>
      <c r="H422" s="57"/>
      <c r="I422" s="57"/>
      <c r="J422" s="57"/>
      <c r="K422" s="57">
        <v>5965172.3399999999</v>
      </c>
      <c r="L422" s="57">
        <v>337500</v>
      </c>
      <c r="M422" s="57"/>
      <c r="N422" s="57">
        <v>255852.2</v>
      </c>
      <c r="O422" s="57"/>
      <c r="P422" s="57">
        <v>255852.2</v>
      </c>
      <c r="Q422" s="57"/>
      <c r="R422" s="57"/>
      <c r="S422" s="57"/>
      <c r="T422" s="57"/>
      <c r="U422" s="57">
        <v>199117.5</v>
      </c>
      <c r="V422" s="57">
        <v>56734.7</v>
      </c>
      <c r="W422" s="57"/>
    </row>
    <row r="423" spans="1:23">
      <c r="A423" s="15" t="s">
        <v>405</v>
      </c>
      <c r="B423" s="31">
        <v>200</v>
      </c>
      <c r="C423" s="31" t="s">
        <v>647</v>
      </c>
      <c r="D423" s="57">
        <v>130536541.68000001</v>
      </c>
      <c r="E423" s="57"/>
      <c r="F423" s="57">
        <v>130536541.68000001</v>
      </c>
      <c r="G423" s="57"/>
      <c r="H423" s="57"/>
      <c r="I423" s="57"/>
      <c r="J423" s="57"/>
      <c r="K423" s="57">
        <v>105724742</v>
      </c>
      <c r="L423" s="57">
        <v>24811799.68</v>
      </c>
      <c r="M423" s="57"/>
      <c r="N423" s="57">
        <v>73528896.310000002</v>
      </c>
      <c r="O423" s="57"/>
      <c r="P423" s="57">
        <v>73528896.310000002</v>
      </c>
      <c r="Q423" s="57"/>
      <c r="R423" s="57"/>
      <c r="S423" s="57"/>
      <c r="T423" s="57"/>
      <c r="U423" s="57">
        <v>61101714</v>
      </c>
      <c r="V423" s="57">
        <v>12427182.310000001</v>
      </c>
      <c r="W423" s="57"/>
    </row>
    <row r="424" spans="1:23">
      <c r="A424" s="15" t="s">
        <v>1055</v>
      </c>
      <c r="B424" s="31">
        <v>200</v>
      </c>
      <c r="C424" s="31" t="s">
        <v>648</v>
      </c>
      <c r="D424" s="57">
        <v>130536541.68000001</v>
      </c>
      <c r="E424" s="57"/>
      <c r="F424" s="57">
        <v>130536541.68000001</v>
      </c>
      <c r="G424" s="57"/>
      <c r="H424" s="57"/>
      <c r="I424" s="57"/>
      <c r="J424" s="57"/>
      <c r="K424" s="57">
        <v>105724742</v>
      </c>
      <c r="L424" s="57">
        <v>24811799.68</v>
      </c>
      <c r="M424" s="57"/>
      <c r="N424" s="57">
        <v>73528896.310000002</v>
      </c>
      <c r="O424" s="57"/>
      <c r="P424" s="57">
        <v>73528896.310000002</v>
      </c>
      <c r="Q424" s="57"/>
      <c r="R424" s="57"/>
      <c r="S424" s="57"/>
      <c r="T424" s="57"/>
      <c r="U424" s="57">
        <v>61101714</v>
      </c>
      <c r="V424" s="57">
        <v>12427182.310000001</v>
      </c>
      <c r="W424" s="57"/>
    </row>
    <row r="425" spans="1:23">
      <c r="A425" s="15" t="s">
        <v>1047</v>
      </c>
      <c r="B425" s="31">
        <v>200</v>
      </c>
      <c r="C425" s="31" t="s">
        <v>649</v>
      </c>
      <c r="D425" s="57">
        <v>0</v>
      </c>
      <c r="E425" s="57"/>
      <c r="F425" s="57">
        <v>0</v>
      </c>
      <c r="G425" s="57">
        <v>17756718</v>
      </c>
      <c r="H425" s="57"/>
      <c r="I425" s="57"/>
      <c r="J425" s="57"/>
      <c r="K425" s="57">
        <v>1148328</v>
      </c>
      <c r="L425" s="57">
        <v>16608390</v>
      </c>
      <c r="M425" s="57"/>
      <c r="N425" s="57">
        <v>0</v>
      </c>
      <c r="O425" s="57"/>
      <c r="P425" s="57">
        <v>0</v>
      </c>
      <c r="Q425" s="57">
        <v>8516334.0199999996</v>
      </c>
      <c r="R425" s="57"/>
      <c r="S425" s="57"/>
      <c r="T425" s="57"/>
      <c r="U425" s="57">
        <v>498884</v>
      </c>
      <c r="V425" s="57">
        <v>8017450.0199999996</v>
      </c>
      <c r="W425" s="57"/>
    </row>
    <row r="426" spans="1:23">
      <c r="A426" s="15" t="s">
        <v>279</v>
      </c>
      <c r="B426" s="31">
        <v>200</v>
      </c>
      <c r="C426" s="31" t="s">
        <v>650</v>
      </c>
      <c r="D426" s="57">
        <v>0</v>
      </c>
      <c r="E426" s="57"/>
      <c r="F426" s="57">
        <v>0</v>
      </c>
      <c r="G426" s="57">
        <v>17756718</v>
      </c>
      <c r="H426" s="57"/>
      <c r="I426" s="57"/>
      <c r="J426" s="57"/>
      <c r="K426" s="57">
        <v>1148328</v>
      </c>
      <c r="L426" s="57">
        <v>16608390</v>
      </c>
      <c r="M426" s="57"/>
      <c r="N426" s="57">
        <v>0</v>
      </c>
      <c r="O426" s="57"/>
      <c r="P426" s="57">
        <v>0</v>
      </c>
      <c r="Q426" s="57">
        <v>8516334.0199999996</v>
      </c>
      <c r="R426" s="57"/>
      <c r="S426" s="57"/>
      <c r="T426" s="57"/>
      <c r="U426" s="57">
        <v>498884</v>
      </c>
      <c r="V426" s="57">
        <v>8017450.0199999996</v>
      </c>
      <c r="W426" s="57"/>
    </row>
    <row r="427" spans="1:23">
      <c r="A427" s="15" t="s">
        <v>702</v>
      </c>
      <c r="B427" s="31">
        <v>200</v>
      </c>
      <c r="C427" s="31" t="s">
        <v>1088</v>
      </c>
      <c r="D427" s="57">
        <v>89600</v>
      </c>
      <c r="E427" s="57"/>
      <c r="F427" s="57">
        <v>89600</v>
      </c>
      <c r="G427" s="57"/>
      <c r="H427" s="57"/>
      <c r="I427" s="57"/>
      <c r="J427" s="57"/>
      <c r="K427" s="57"/>
      <c r="L427" s="57">
        <v>89600</v>
      </c>
      <c r="M427" s="57"/>
      <c r="N427" s="57">
        <v>58237.919999999998</v>
      </c>
      <c r="O427" s="57"/>
      <c r="P427" s="57">
        <v>58237.919999999998</v>
      </c>
      <c r="Q427" s="57"/>
      <c r="R427" s="57"/>
      <c r="S427" s="57"/>
      <c r="T427" s="57"/>
      <c r="U427" s="57"/>
      <c r="V427" s="57">
        <v>58237.919999999998</v>
      </c>
      <c r="W427" s="57"/>
    </row>
    <row r="428" spans="1:23">
      <c r="A428" s="15" t="s">
        <v>704</v>
      </c>
      <c r="B428" s="31">
        <v>200</v>
      </c>
      <c r="C428" s="31" t="s">
        <v>1089</v>
      </c>
      <c r="D428" s="57">
        <v>89600</v>
      </c>
      <c r="E428" s="57"/>
      <c r="F428" s="57">
        <v>89600</v>
      </c>
      <c r="G428" s="57"/>
      <c r="H428" s="57"/>
      <c r="I428" s="57"/>
      <c r="J428" s="57"/>
      <c r="K428" s="57"/>
      <c r="L428" s="57">
        <v>89600</v>
      </c>
      <c r="M428" s="57"/>
      <c r="N428" s="57">
        <v>58237.919999999998</v>
      </c>
      <c r="O428" s="57"/>
      <c r="P428" s="57">
        <v>58237.919999999998</v>
      </c>
      <c r="Q428" s="57"/>
      <c r="R428" s="57"/>
      <c r="S428" s="57"/>
      <c r="T428" s="57"/>
      <c r="U428" s="57"/>
      <c r="V428" s="57">
        <v>58237.919999999998</v>
      </c>
      <c r="W428" s="57"/>
    </row>
    <row r="429" spans="1:23">
      <c r="A429" s="15" t="s">
        <v>281</v>
      </c>
      <c r="B429" s="31">
        <v>200</v>
      </c>
      <c r="C429" s="31" t="s">
        <v>651</v>
      </c>
      <c r="D429" s="57">
        <v>455679</v>
      </c>
      <c r="E429" s="57"/>
      <c r="F429" s="57">
        <v>455679</v>
      </c>
      <c r="G429" s="57"/>
      <c r="H429" s="57"/>
      <c r="I429" s="57"/>
      <c r="J429" s="57"/>
      <c r="K429" s="57">
        <v>21387</v>
      </c>
      <c r="L429" s="57">
        <v>434292</v>
      </c>
      <c r="M429" s="57"/>
      <c r="N429" s="57">
        <v>242493.55</v>
      </c>
      <c r="O429" s="57"/>
      <c r="P429" s="57">
        <v>242493.55</v>
      </c>
      <c r="Q429" s="57"/>
      <c r="R429" s="57"/>
      <c r="S429" s="57"/>
      <c r="T429" s="57"/>
      <c r="U429" s="57">
        <v>12797.55</v>
      </c>
      <c r="V429" s="57">
        <v>229696</v>
      </c>
      <c r="W429" s="57"/>
    </row>
    <row r="430" spans="1:23">
      <c r="A430" s="15" t="s">
        <v>283</v>
      </c>
      <c r="B430" s="31">
        <v>200</v>
      </c>
      <c r="C430" s="31" t="s">
        <v>652</v>
      </c>
      <c r="D430" s="57">
        <v>1979007.37</v>
      </c>
      <c r="E430" s="57"/>
      <c r="F430" s="57">
        <v>1979007.37</v>
      </c>
      <c r="G430" s="57"/>
      <c r="H430" s="57"/>
      <c r="I430" s="57"/>
      <c r="J430" s="57"/>
      <c r="K430" s="57">
        <v>1344889.37</v>
      </c>
      <c r="L430" s="57">
        <v>634118</v>
      </c>
      <c r="M430" s="57"/>
      <c r="N430" s="57">
        <v>1236683.56</v>
      </c>
      <c r="O430" s="57"/>
      <c r="P430" s="57">
        <v>1236683.56</v>
      </c>
      <c r="Q430" s="57"/>
      <c r="R430" s="57"/>
      <c r="S430" s="57"/>
      <c r="T430" s="57"/>
      <c r="U430" s="57">
        <v>964896.88</v>
      </c>
      <c r="V430" s="57">
        <v>271786.68</v>
      </c>
      <c r="W430" s="57"/>
    </row>
    <row r="431" spans="1:23">
      <c r="A431" s="15" t="s">
        <v>59</v>
      </c>
      <c r="B431" s="31">
        <v>200</v>
      </c>
      <c r="C431" s="31" t="s">
        <v>653</v>
      </c>
      <c r="D431" s="57">
        <v>826000</v>
      </c>
      <c r="E431" s="57"/>
      <c r="F431" s="57">
        <v>826000</v>
      </c>
      <c r="G431" s="57"/>
      <c r="H431" s="57"/>
      <c r="I431" s="57"/>
      <c r="J431" s="57"/>
      <c r="K431" s="57">
        <v>826000</v>
      </c>
      <c r="L431" s="57"/>
      <c r="M431" s="57"/>
      <c r="N431" s="57">
        <v>704480</v>
      </c>
      <c r="O431" s="57"/>
      <c r="P431" s="57">
        <v>704480</v>
      </c>
      <c r="Q431" s="57"/>
      <c r="R431" s="57"/>
      <c r="S431" s="57"/>
      <c r="T431" s="57"/>
      <c r="U431" s="57">
        <v>704480</v>
      </c>
      <c r="V431" s="57"/>
      <c r="W431" s="57"/>
    </row>
    <row r="432" spans="1:23">
      <c r="A432" s="15" t="s">
        <v>286</v>
      </c>
      <c r="B432" s="31">
        <v>200</v>
      </c>
      <c r="C432" s="31" t="s">
        <v>654</v>
      </c>
      <c r="D432" s="57">
        <v>1153007.3700000001</v>
      </c>
      <c r="E432" s="57"/>
      <c r="F432" s="57">
        <v>1153007.3700000001</v>
      </c>
      <c r="G432" s="57"/>
      <c r="H432" s="57"/>
      <c r="I432" s="57"/>
      <c r="J432" s="57"/>
      <c r="K432" s="57">
        <v>518889.37</v>
      </c>
      <c r="L432" s="57">
        <v>634118</v>
      </c>
      <c r="M432" s="57"/>
      <c r="N432" s="57">
        <v>532203.56000000006</v>
      </c>
      <c r="O432" s="57"/>
      <c r="P432" s="57">
        <v>532203.56000000006</v>
      </c>
      <c r="Q432" s="57"/>
      <c r="R432" s="57"/>
      <c r="S432" s="57"/>
      <c r="T432" s="57"/>
      <c r="U432" s="57">
        <v>260416.88</v>
      </c>
      <c r="V432" s="57">
        <v>271786.68</v>
      </c>
      <c r="W432" s="57"/>
    </row>
    <row r="433" spans="1:23">
      <c r="A433" s="15" t="s">
        <v>44</v>
      </c>
      <c r="B433" s="31">
        <v>200</v>
      </c>
      <c r="C433" s="31" t="s">
        <v>655</v>
      </c>
      <c r="D433" s="57">
        <v>137561728.02000001</v>
      </c>
      <c r="E433" s="57"/>
      <c r="F433" s="57">
        <v>137561728.02000001</v>
      </c>
      <c r="G433" s="57">
        <v>17756718</v>
      </c>
      <c r="H433" s="57"/>
      <c r="I433" s="57"/>
      <c r="J433" s="57"/>
      <c r="K433" s="57">
        <v>112402746.34</v>
      </c>
      <c r="L433" s="57">
        <v>42915699.68</v>
      </c>
      <c r="M433" s="57"/>
      <c r="N433" s="57">
        <v>74145351.609999999</v>
      </c>
      <c r="O433" s="57"/>
      <c r="P433" s="57">
        <v>74145351.609999999</v>
      </c>
      <c r="Q433" s="57">
        <v>8516334.0199999996</v>
      </c>
      <c r="R433" s="57"/>
      <c r="S433" s="57"/>
      <c r="T433" s="57"/>
      <c r="U433" s="57">
        <v>61600598</v>
      </c>
      <c r="V433" s="57">
        <v>21061087.629999999</v>
      </c>
      <c r="W433" s="57"/>
    </row>
    <row r="434" spans="1:23">
      <c r="A434" s="15" t="s">
        <v>261</v>
      </c>
      <c r="B434" s="31">
        <v>200</v>
      </c>
      <c r="C434" s="31" t="s">
        <v>656</v>
      </c>
      <c r="D434" s="57">
        <v>136927610.02000001</v>
      </c>
      <c r="E434" s="57"/>
      <c r="F434" s="57">
        <v>136927610.02000001</v>
      </c>
      <c r="G434" s="57">
        <v>17756718</v>
      </c>
      <c r="H434" s="57"/>
      <c r="I434" s="57"/>
      <c r="J434" s="57"/>
      <c r="K434" s="57">
        <v>112402746.34</v>
      </c>
      <c r="L434" s="57">
        <v>42281581.68</v>
      </c>
      <c r="M434" s="57"/>
      <c r="N434" s="57">
        <v>73873564.930000007</v>
      </c>
      <c r="O434" s="57"/>
      <c r="P434" s="57">
        <v>73873564.930000007</v>
      </c>
      <c r="Q434" s="57">
        <v>8516334.0199999996</v>
      </c>
      <c r="R434" s="57"/>
      <c r="S434" s="57"/>
      <c r="T434" s="57"/>
      <c r="U434" s="57">
        <v>61600598</v>
      </c>
      <c r="V434" s="57">
        <v>20789300.949999999</v>
      </c>
      <c r="W434" s="57"/>
    </row>
    <row r="435" spans="1:23">
      <c r="A435" s="15" t="s">
        <v>1044</v>
      </c>
      <c r="B435" s="31">
        <v>200</v>
      </c>
      <c r="C435" s="31" t="s">
        <v>657</v>
      </c>
      <c r="D435" s="57">
        <v>5867176.3399999999</v>
      </c>
      <c r="E435" s="57"/>
      <c r="F435" s="57">
        <v>5867176.3399999999</v>
      </c>
      <c r="G435" s="57"/>
      <c r="H435" s="57"/>
      <c r="I435" s="57"/>
      <c r="J435" s="57"/>
      <c r="K435" s="57">
        <v>5529676.3399999999</v>
      </c>
      <c r="L435" s="57">
        <v>337500</v>
      </c>
      <c r="M435" s="57"/>
      <c r="N435" s="57">
        <v>56734.7</v>
      </c>
      <c r="O435" s="57"/>
      <c r="P435" s="57">
        <v>56734.7</v>
      </c>
      <c r="Q435" s="57"/>
      <c r="R435" s="57"/>
      <c r="S435" s="57"/>
      <c r="T435" s="57"/>
      <c r="U435" s="57"/>
      <c r="V435" s="57">
        <v>56734.7</v>
      </c>
      <c r="W435" s="57"/>
    </row>
    <row r="436" spans="1:23">
      <c r="A436" s="15" t="s">
        <v>1046</v>
      </c>
      <c r="B436" s="31">
        <v>200</v>
      </c>
      <c r="C436" s="31" t="s">
        <v>658</v>
      </c>
      <c r="D436" s="57">
        <v>5867176.3399999999</v>
      </c>
      <c r="E436" s="57"/>
      <c r="F436" s="57">
        <v>5867176.3399999999</v>
      </c>
      <c r="G436" s="57"/>
      <c r="H436" s="57"/>
      <c r="I436" s="57"/>
      <c r="J436" s="57"/>
      <c r="K436" s="57">
        <v>5529676.3399999999</v>
      </c>
      <c r="L436" s="57">
        <v>337500</v>
      </c>
      <c r="M436" s="57"/>
      <c r="N436" s="57">
        <v>56734.7</v>
      </c>
      <c r="O436" s="57"/>
      <c r="P436" s="57">
        <v>56734.7</v>
      </c>
      <c r="Q436" s="57"/>
      <c r="R436" s="57"/>
      <c r="S436" s="57"/>
      <c r="T436" s="57"/>
      <c r="U436" s="57"/>
      <c r="V436" s="57">
        <v>56734.7</v>
      </c>
      <c r="W436" s="57"/>
    </row>
    <row r="437" spans="1:23">
      <c r="A437" s="15" t="s">
        <v>405</v>
      </c>
      <c r="B437" s="31">
        <v>200</v>
      </c>
      <c r="C437" s="31" t="s">
        <v>659</v>
      </c>
      <c r="D437" s="57">
        <v>130536541.68000001</v>
      </c>
      <c r="E437" s="57"/>
      <c r="F437" s="57">
        <v>130536541.68000001</v>
      </c>
      <c r="G437" s="57"/>
      <c r="H437" s="57"/>
      <c r="I437" s="57"/>
      <c r="J437" s="57"/>
      <c r="K437" s="57">
        <v>105724742</v>
      </c>
      <c r="L437" s="57">
        <v>24811799.68</v>
      </c>
      <c r="M437" s="57"/>
      <c r="N437" s="57">
        <v>73528896.310000002</v>
      </c>
      <c r="O437" s="57"/>
      <c r="P437" s="57">
        <v>73528896.310000002</v>
      </c>
      <c r="Q437" s="57"/>
      <c r="R437" s="57"/>
      <c r="S437" s="57"/>
      <c r="T437" s="57"/>
      <c r="U437" s="57">
        <v>61101714</v>
      </c>
      <c r="V437" s="57">
        <v>12427182.310000001</v>
      </c>
      <c r="W437" s="57"/>
    </row>
    <row r="438" spans="1:23">
      <c r="A438" s="15" t="s">
        <v>1055</v>
      </c>
      <c r="B438" s="31">
        <v>200</v>
      </c>
      <c r="C438" s="31" t="s">
        <v>660</v>
      </c>
      <c r="D438" s="57">
        <v>130536541.68000001</v>
      </c>
      <c r="E438" s="57"/>
      <c r="F438" s="57">
        <v>130536541.68000001</v>
      </c>
      <c r="G438" s="57"/>
      <c r="H438" s="57"/>
      <c r="I438" s="57"/>
      <c r="J438" s="57"/>
      <c r="K438" s="57">
        <v>105724742</v>
      </c>
      <c r="L438" s="57">
        <v>24811799.68</v>
      </c>
      <c r="M438" s="57"/>
      <c r="N438" s="57">
        <v>73528896.310000002</v>
      </c>
      <c r="O438" s="57"/>
      <c r="P438" s="57">
        <v>73528896.310000002</v>
      </c>
      <c r="Q438" s="57"/>
      <c r="R438" s="57"/>
      <c r="S438" s="57"/>
      <c r="T438" s="57"/>
      <c r="U438" s="57">
        <v>61101714</v>
      </c>
      <c r="V438" s="57">
        <v>12427182.310000001</v>
      </c>
      <c r="W438" s="57"/>
    </row>
    <row r="439" spans="1:23">
      <c r="A439" s="15" t="s">
        <v>1047</v>
      </c>
      <c r="B439" s="31">
        <v>200</v>
      </c>
      <c r="C439" s="31" t="s">
        <v>661</v>
      </c>
      <c r="D439" s="57">
        <v>0</v>
      </c>
      <c r="E439" s="57"/>
      <c r="F439" s="57">
        <v>0</v>
      </c>
      <c r="G439" s="57">
        <v>17756718</v>
      </c>
      <c r="H439" s="57"/>
      <c r="I439" s="57"/>
      <c r="J439" s="57"/>
      <c r="K439" s="57">
        <v>1148328</v>
      </c>
      <c r="L439" s="57">
        <v>16608390</v>
      </c>
      <c r="M439" s="57"/>
      <c r="N439" s="57">
        <v>0</v>
      </c>
      <c r="O439" s="57"/>
      <c r="P439" s="57">
        <v>0</v>
      </c>
      <c r="Q439" s="57">
        <v>8516334.0199999996</v>
      </c>
      <c r="R439" s="57"/>
      <c r="S439" s="57"/>
      <c r="T439" s="57"/>
      <c r="U439" s="57">
        <v>498884</v>
      </c>
      <c r="V439" s="57">
        <v>8017450.0199999996</v>
      </c>
      <c r="W439" s="57"/>
    </row>
    <row r="440" spans="1:23">
      <c r="A440" s="15" t="s">
        <v>279</v>
      </c>
      <c r="B440" s="31">
        <v>200</v>
      </c>
      <c r="C440" s="31" t="s">
        <v>662</v>
      </c>
      <c r="D440" s="57">
        <v>0</v>
      </c>
      <c r="E440" s="57"/>
      <c r="F440" s="57">
        <v>0</v>
      </c>
      <c r="G440" s="57">
        <v>17756718</v>
      </c>
      <c r="H440" s="57"/>
      <c r="I440" s="57"/>
      <c r="J440" s="57"/>
      <c r="K440" s="57">
        <v>1148328</v>
      </c>
      <c r="L440" s="57">
        <v>16608390</v>
      </c>
      <c r="M440" s="57"/>
      <c r="N440" s="57">
        <v>0</v>
      </c>
      <c r="O440" s="57"/>
      <c r="P440" s="57">
        <v>0</v>
      </c>
      <c r="Q440" s="57">
        <v>8516334.0199999996</v>
      </c>
      <c r="R440" s="57"/>
      <c r="S440" s="57"/>
      <c r="T440" s="57"/>
      <c r="U440" s="57">
        <v>498884</v>
      </c>
      <c r="V440" s="57">
        <v>8017450.0199999996</v>
      </c>
      <c r="W440" s="57"/>
    </row>
    <row r="441" spans="1:23">
      <c r="A441" s="15" t="s">
        <v>702</v>
      </c>
      <c r="B441" s="31">
        <v>200</v>
      </c>
      <c r="C441" s="31" t="s">
        <v>1090</v>
      </c>
      <c r="D441" s="57">
        <v>89600</v>
      </c>
      <c r="E441" s="57"/>
      <c r="F441" s="57">
        <v>89600</v>
      </c>
      <c r="G441" s="57"/>
      <c r="H441" s="57"/>
      <c r="I441" s="57"/>
      <c r="J441" s="57"/>
      <c r="K441" s="57"/>
      <c r="L441" s="57">
        <v>89600</v>
      </c>
      <c r="M441" s="57"/>
      <c r="N441" s="57">
        <v>58237.919999999998</v>
      </c>
      <c r="O441" s="57"/>
      <c r="P441" s="57">
        <v>58237.919999999998</v>
      </c>
      <c r="Q441" s="57"/>
      <c r="R441" s="57"/>
      <c r="S441" s="57"/>
      <c r="T441" s="57"/>
      <c r="U441" s="57"/>
      <c r="V441" s="57">
        <v>58237.919999999998</v>
      </c>
      <c r="W441" s="57"/>
    </row>
    <row r="442" spans="1:23">
      <c r="A442" s="15" t="s">
        <v>704</v>
      </c>
      <c r="B442" s="31">
        <v>200</v>
      </c>
      <c r="C442" s="31" t="s">
        <v>1091</v>
      </c>
      <c r="D442" s="57">
        <v>89600</v>
      </c>
      <c r="E442" s="57"/>
      <c r="F442" s="57">
        <v>89600</v>
      </c>
      <c r="G442" s="57"/>
      <c r="H442" s="57"/>
      <c r="I442" s="57"/>
      <c r="J442" s="57"/>
      <c r="K442" s="57"/>
      <c r="L442" s="57">
        <v>89600</v>
      </c>
      <c r="M442" s="57"/>
      <c r="N442" s="57">
        <v>58237.919999999998</v>
      </c>
      <c r="O442" s="57"/>
      <c r="P442" s="57">
        <v>58237.919999999998</v>
      </c>
      <c r="Q442" s="57"/>
      <c r="R442" s="57"/>
      <c r="S442" s="57"/>
      <c r="T442" s="57"/>
      <c r="U442" s="57"/>
      <c r="V442" s="57">
        <v>58237.919999999998</v>
      </c>
      <c r="W442" s="57"/>
    </row>
    <row r="443" spans="1:23">
      <c r="A443" s="15" t="s">
        <v>281</v>
      </c>
      <c r="B443" s="31">
        <v>200</v>
      </c>
      <c r="C443" s="31" t="s">
        <v>663</v>
      </c>
      <c r="D443" s="57">
        <v>434292</v>
      </c>
      <c r="E443" s="57"/>
      <c r="F443" s="57">
        <v>434292</v>
      </c>
      <c r="G443" s="57"/>
      <c r="H443" s="57"/>
      <c r="I443" s="57"/>
      <c r="J443" s="57"/>
      <c r="K443" s="57"/>
      <c r="L443" s="57">
        <v>434292</v>
      </c>
      <c r="M443" s="57"/>
      <c r="N443" s="57">
        <v>229696</v>
      </c>
      <c r="O443" s="57"/>
      <c r="P443" s="57">
        <v>229696</v>
      </c>
      <c r="Q443" s="57"/>
      <c r="R443" s="57"/>
      <c r="S443" s="57"/>
      <c r="T443" s="57"/>
      <c r="U443" s="57"/>
      <c r="V443" s="57">
        <v>229696</v>
      </c>
      <c r="W443" s="57"/>
    </row>
    <row r="444" spans="1:23">
      <c r="A444" s="15" t="s">
        <v>283</v>
      </c>
      <c r="B444" s="31">
        <v>200</v>
      </c>
      <c r="C444" s="31" t="s">
        <v>664</v>
      </c>
      <c r="D444" s="57">
        <v>634118</v>
      </c>
      <c r="E444" s="57"/>
      <c r="F444" s="57">
        <v>634118</v>
      </c>
      <c r="G444" s="57"/>
      <c r="H444" s="57"/>
      <c r="I444" s="57"/>
      <c r="J444" s="57"/>
      <c r="K444" s="57"/>
      <c r="L444" s="57">
        <v>634118</v>
      </c>
      <c r="M444" s="57"/>
      <c r="N444" s="57">
        <v>271786.68</v>
      </c>
      <c r="O444" s="57"/>
      <c r="P444" s="57">
        <v>271786.68</v>
      </c>
      <c r="Q444" s="57"/>
      <c r="R444" s="57"/>
      <c r="S444" s="57"/>
      <c r="T444" s="57"/>
      <c r="U444" s="57"/>
      <c r="V444" s="57">
        <v>271786.68</v>
      </c>
      <c r="W444" s="57"/>
    </row>
    <row r="445" spans="1:23">
      <c r="A445" s="15" t="s">
        <v>286</v>
      </c>
      <c r="B445" s="31">
        <v>200</v>
      </c>
      <c r="C445" s="31" t="s">
        <v>665</v>
      </c>
      <c r="D445" s="57">
        <v>634118</v>
      </c>
      <c r="E445" s="57"/>
      <c r="F445" s="57">
        <v>634118</v>
      </c>
      <c r="G445" s="57"/>
      <c r="H445" s="57"/>
      <c r="I445" s="57"/>
      <c r="J445" s="57"/>
      <c r="K445" s="57"/>
      <c r="L445" s="57">
        <v>634118</v>
      </c>
      <c r="M445" s="57"/>
      <c r="N445" s="57">
        <v>271786.68</v>
      </c>
      <c r="O445" s="57"/>
      <c r="P445" s="57">
        <v>271786.68</v>
      </c>
      <c r="Q445" s="57"/>
      <c r="R445" s="57"/>
      <c r="S445" s="57"/>
      <c r="T445" s="57"/>
      <c r="U445" s="57"/>
      <c r="V445" s="57">
        <v>271786.68</v>
      </c>
      <c r="W445" s="57"/>
    </row>
    <row r="446" spans="1:23">
      <c r="A446" s="15" t="s">
        <v>182</v>
      </c>
      <c r="B446" s="31">
        <v>200</v>
      </c>
      <c r="C446" s="31" t="s">
        <v>666</v>
      </c>
      <c r="D446" s="57">
        <v>13749900</v>
      </c>
      <c r="E446" s="57"/>
      <c r="F446" s="57">
        <v>13749900</v>
      </c>
      <c r="G446" s="57"/>
      <c r="H446" s="57"/>
      <c r="I446" s="57"/>
      <c r="J446" s="57"/>
      <c r="K446" s="57">
        <v>13749900</v>
      </c>
      <c r="L446" s="57"/>
      <c r="M446" s="57"/>
      <c r="N446" s="57">
        <v>6285722.1200000001</v>
      </c>
      <c r="O446" s="57"/>
      <c r="P446" s="57">
        <v>6285722.1200000001</v>
      </c>
      <c r="Q446" s="57"/>
      <c r="R446" s="57"/>
      <c r="S446" s="57"/>
      <c r="T446" s="57"/>
      <c r="U446" s="57">
        <v>6285722.1200000001</v>
      </c>
      <c r="V446" s="57"/>
      <c r="W446" s="57"/>
    </row>
    <row r="447" spans="1:23">
      <c r="A447" s="15" t="s">
        <v>261</v>
      </c>
      <c r="B447" s="31">
        <v>200</v>
      </c>
      <c r="C447" s="31" t="s">
        <v>667</v>
      </c>
      <c r="D447" s="57">
        <v>12405010.630000001</v>
      </c>
      <c r="E447" s="57"/>
      <c r="F447" s="57">
        <v>12405010.630000001</v>
      </c>
      <c r="G447" s="57"/>
      <c r="H447" s="57"/>
      <c r="I447" s="57"/>
      <c r="J447" s="57"/>
      <c r="K447" s="57">
        <v>12405010.630000001</v>
      </c>
      <c r="L447" s="57"/>
      <c r="M447" s="57"/>
      <c r="N447" s="57">
        <v>5320825.24</v>
      </c>
      <c r="O447" s="57"/>
      <c r="P447" s="57">
        <v>5320825.24</v>
      </c>
      <c r="Q447" s="57"/>
      <c r="R447" s="57"/>
      <c r="S447" s="57"/>
      <c r="T447" s="57"/>
      <c r="U447" s="57">
        <v>5320825.24</v>
      </c>
      <c r="V447" s="57"/>
      <c r="W447" s="57"/>
    </row>
    <row r="448" spans="1:23">
      <c r="A448" s="15" t="s">
        <v>1043</v>
      </c>
      <c r="B448" s="31">
        <v>200</v>
      </c>
      <c r="C448" s="31" t="s">
        <v>668</v>
      </c>
      <c r="D448" s="57">
        <v>10734720</v>
      </c>
      <c r="E448" s="57"/>
      <c r="F448" s="57">
        <v>10734720</v>
      </c>
      <c r="G448" s="57"/>
      <c r="H448" s="57"/>
      <c r="I448" s="57"/>
      <c r="J448" s="57"/>
      <c r="K448" s="57">
        <v>10734720</v>
      </c>
      <c r="L448" s="57"/>
      <c r="M448" s="57"/>
      <c r="N448" s="57">
        <v>4762664.51</v>
      </c>
      <c r="O448" s="57"/>
      <c r="P448" s="57">
        <v>4762664.51</v>
      </c>
      <c r="Q448" s="57"/>
      <c r="R448" s="57"/>
      <c r="S448" s="57"/>
      <c r="T448" s="57"/>
      <c r="U448" s="57">
        <v>4762664.51</v>
      </c>
      <c r="V448" s="57"/>
      <c r="W448" s="57"/>
    </row>
    <row r="449" spans="1:23">
      <c r="A449" s="15" t="s">
        <v>55</v>
      </c>
      <c r="B449" s="31">
        <v>200</v>
      </c>
      <c r="C449" s="31" t="s">
        <v>669</v>
      </c>
      <c r="D449" s="57">
        <v>7891221</v>
      </c>
      <c r="E449" s="57"/>
      <c r="F449" s="57">
        <v>7891221</v>
      </c>
      <c r="G449" s="57"/>
      <c r="H449" s="57"/>
      <c r="I449" s="57"/>
      <c r="J449" s="57"/>
      <c r="K449" s="57">
        <v>7891221</v>
      </c>
      <c r="L449" s="57"/>
      <c r="M449" s="57"/>
      <c r="N449" s="57">
        <v>3626654.94</v>
      </c>
      <c r="O449" s="57"/>
      <c r="P449" s="57">
        <v>3626654.94</v>
      </c>
      <c r="Q449" s="57"/>
      <c r="R449" s="57"/>
      <c r="S449" s="57"/>
      <c r="T449" s="57"/>
      <c r="U449" s="57">
        <v>3626654.94</v>
      </c>
      <c r="V449" s="57"/>
      <c r="W449" s="57"/>
    </row>
    <row r="450" spans="1:23">
      <c r="A450" s="15" t="s">
        <v>56</v>
      </c>
      <c r="B450" s="31">
        <v>200</v>
      </c>
      <c r="C450" s="31" t="s">
        <v>670</v>
      </c>
      <c r="D450" s="57">
        <v>460350</v>
      </c>
      <c r="E450" s="57"/>
      <c r="F450" s="57">
        <v>460350</v>
      </c>
      <c r="G450" s="57"/>
      <c r="H450" s="57"/>
      <c r="I450" s="57"/>
      <c r="J450" s="57"/>
      <c r="K450" s="57">
        <v>460350</v>
      </c>
      <c r="L450" s="57"/>
      <c r="M450" s="57"/>
      <c r="N450" s="57">
        <v>198196.68</v>
      </c>
      <c r="O450" s="57"/>
      <c r="P450" s="57">
        <v>198196.68</v>
      </c>
      <c r="Q450" s="57"/>
      <c r="R450" s="57"/>
      <c r="S450" s="57"/>
      <c r="T450" s="57"/>
      <c r="U450" s="57">
        <v>198196.68</v>
      </c>
      <c r="V450" s="57"/>
      <c r="W450" s="57"/>
    </row>
    <row r="451" spans="1:23">
      <c r="A451" s="15" t="s">
        <v>266</v>
      </c>
      <c r="B451" s="31">
        <v>200</v>
      </c>
      <c r="C451" s="31" t="s">
        <v>671</v>
      </c>
      <c r="D451" s="57">
        <v>2383149</v>
      </c>
      <c r="E451" s="57"/>
      <c r="F451" s="57">
        <v>2383149</v>
      </c>
      <c r="G451" s="57"/>
      <c r="H451" s="57"/>
      <c r="I451" s="57"/>
      <c r="J451" s="57"/>
      <c r="K451" s="57">
        <v>2383149</v>
      </c>
      <c r="L451" s="57"/>
      <c r="M451" s="57"/>
      <c r="N451" s="57">
        <v>937812.89</v>
      </c>
      <c r="O451" s="57"/>
      <c r="P451" s="57">
        <v>937812.89</v>
      </c>
      <c r="Q451" s="57"/>
      <c r="R451" s="57"/>
      <c r="S451" s="57"/>
      <c r="T451" s="57"/>
      <c r="U451" s="57">
        <v>937812.89</v>
      </c>
      <c r="V451" s="57"/>
      <c r="W451" s="57"/>
    </row>
    <row r="452" spans="1:23">
      <c r="A452" s="15" t="s">
        <v>1044</v>
      </c>
      <c r="B452" s="31">
        <v>200</v>
      </c>
      <c r="C452" s="31" t="s">
        <v>672</v>
      </c>
      <c r="D452" s="57">
        <v>1648903.63</v>
      </c>
      <c r="E452" s="57"/>
      <c r="F452" s="57">
        <v>1648903.63</v>
      </c>
      <c r="G452" s="57"/>
      <c r="H452" s="57"/>
      <c r="I452" s="57"/>
      <c r="J452" s="57"/>
      <c r="K452" s="57">
        <v>1648903.63</v>
      </c>
      <c r="L452" s="57"/>
      <c r="M452" s="57"/>
      <c r="N452" s="57">
        <v>545363.18000000005</v>
      </c>
      <c r="O452" s="57"/>
      <c r="P452" s="57">
        <v>545363.18000000005</v>
      </c>
      <c r="Q452" s="57"/>
      <c r="R452" s="57"/>
      <c r="S452" s="57"/>
      <c r="T452" s="57"/>
      <c r="U452" s="57">
        <v>545363.18000000005</v>
      </c>
      <c r="V452" s="57"/>
      <c r="W452" s="57"/>
    </row>
    <row r="453" spans="1:23">
      <c r="A453" s="15" t="s">
        <v>269</v>
      </c>
      <c r="B453" s="31">
        <v>200</v>
      </c>
      <c r="C453" s="31" t="s">
        <v>673</v>
      </c>
      <c r="D453" s="57">
        <v>180238.4</v>
      </c>
      <c r="E453" s="57"/>
      <c r="F453" s="57">
        <v>180238.4</v>
      </c>
      <c r="G453" s="57"/>
      <c r="H453" s="57"/>
      <c r="I453" s="57"/>
      <c r="J453" s="57"/>
      <c r="K453" s="57">
        <v>180238.4</v>
      </c>
      <c r="L453" s="57"/>
      <c r="M453" s="57"/>
      <c r="N453" s="57">
        <v>74917.320000000007</v>
      </c>
      <c r="O453" s="57"/>
      <c r="P453" s="57">
        <v>74917.320000000007</v>
      </c>
      <c r="Q453" s="57"/>
      <c r="R453" s="57"/>
      <c r="S453" s="57"/>
      <c r="T453" s="57"/>
      <c r="U453" s="57">
        <v>74917.320000000007</v>
      </c>
      <c r="V453" s="57"/>
      <c r="W453" s="57"/>
    </row>
    <row r="454" spans="1:23">
      <c r="A454" s="15" t="s">
        <v>271</v>
      </c>
      <c r="B454" s="31">
        <v>200</v>
      </c>
      <c r="C454" s="31" t="s">
        <v>674</v>
      </c>
      <c r="D454" s="57">
        <v>48000</v>
      </c>
      <c r="E454" s="57"/>
      <c r="F454" s="57">
        <v>48000</v>
      </c>
      <c r="G454" s="57"/>
      <c r="H454" s="57"/>
      <c r="I454" s="57"/>
      <c r="J454" s="57"/>
      <c r="K454" s="57">
        <v>48000</v>
      </c>
      <c r="L454" s="57"/>
      <c r="M454" s="57"/>
      <c r="N454" s="57">
        <v>25474.400000000001</v>
      </c>
      <c r="O454" s="57"/>
      <c r="P454" s="57">
        <v>25474.400000000001</v>
      </c>
      <c r="Q454" s="57"/>
      <c r="R454" s="57"/>
      <c r="S454" s="57"/>
      <c r="T454" s="57"/>
      <c r="U454" s="57">
        <v>25474.400000000001</v>
      </c>
      <c r="V454" s="57"/>
      <c r="W454" s="57"/>
    </row>
    <row r="455" spans="1:23">
      <c r="A455" s="15" t="s">
        <v>58</v>
      </c>
      <c r="B455" s="31">
        <v>200</v>
      </c>
      <c r="C455" s="31" t="s">
        <v>675</v>
      </c>
      <c r="D455" s="57">
        <v>356369.23</v>
      </c>
      <c r="E455" s="57"/>
      <c r="F455" s="57">
        <v>356369.23</v>
      </c>
      <c r="G455" s="57"/>
      <c r="H455" s="57"/>
      <c r="I455" s="57"/>
      <c r="J455" s="57"/>
      <c r="K455" s="57">
        <v>356369.23</v>
      </c>
      <c r="L455" s="57"/>
      <c r="M455" s="57"/>
      <c r="N455" s="57">
        <v>168866.46</v>
      </c>
      <c r="O455" s="57"/>
      <c r="P455" s="57">
        <v>168866.46</v>
      </c>
      <c r="Q455" s="57"/>
      <c r="R455" s="57"/>
      <c r="S455" s="57"/>
      <c r="T455" s="57"/>
      <c r="U455" s="57">
        <v>168866.46</v>
      </c>
      <c r="V455" s="57"/>
      <c r="W455" s="57"/>
    </row>
    <row r="456" spans="1:23">
      <c r="A456" s="15" t="s">
        <v>1045</v>
      </c>
      <c r="B456" s="31">
        <v>200</v>
      </c>
      <c r="C456" s="31" t="s">
        <v>676</v>
      </c>
      <c r="D456" s="57">
        <v>628800</v>
      </c>
      <c r="E456" s="57"/>
      <c r="F456" s="57">
        <v>628800</v>
      </c>
      <c r="G456" s="57"/>
      <c r="H456" s="57"/>
      <c r="I456" s="57"/>
      <c r="J456" s="57"/>
      <c r="K456" s="57">
        <v>628800</v>
      </c>
      <c r="L456" s="57"/>
      <c r="M456" s="57"/>
      <c r="N456" s="57">
        <v>76987.5</v>
      </c>
      <c r="O456" s="57"/>
      <c r="P456" s="57">
        <v>76987.5</v>
      </c>
      <c r="Q456" s="57"/>
      <c r="R456" s="57"/>
      <c r="S456" s="57"/>
      <c r="T456" s="57"/>
      <c r="U456" s="57">
        <v>76987.5</v>
      </c>
      <c r="V456" s="57"/>
      <c r="W456" s="57"/>
    </row>
    <row r="457" spans="1:23">
      <c r="A457" s="15" t="s">
        <v>1046</v>
      </c>
      <c r="B457" s="31">
        <v>200</v>
      </c>
      <c r="C457" s="31" t="s">
        <v>677</v>
      </c>
      <c r="D457" s="57">
        <v>435496</v>
      </c>
      <c r="E457" s="57"/>
      <c r="F457" s="57">
        <v>435496</v>
      </c>
      <c r="G457" s="57"/>
      <c r="H457" s="57"/>
      <c r="I457" s="57"/>
      <c r="J457" s="57"/>
      <c r="K457" s="57">
        <v>435496</v>
      </c>
      <c r="L457" s="57"/>
      <c r="M457" s="57"/>
      <c r="N457" s="57">
        <v>199117.5</v>
      </c>
      <c r="O457" s="57"/>
      <c r="P457" s="57">
        <v>199117.5</v>
      </c>
      <c r="Q457" s="57"/>
      <c r="R457" s="57"/>
      <c r="S457" s="57"/>
      <c r="T457" s="57"/>
      <c r="U457" s="57">
        <v>199117.5</v>
      </c>
      <c r="V457" s="57"/>
      <c r="W457" s="57"/>
    </row>
    <row r="458" spans="1:23">
      <c r="A458" s="15" t="s">
        <v>281</v>
      </c>
      <c r="B458" s="31">
        <v>200</v>
      </c>
      <c r="C458" s="31" t="s">
        <v>678</v>
      </c>
      <c r="D458" s="57">
        <v>21387</v>
      </c>
      <c r="E458" s="57"/>
      <c r="F458" s="57">
        <v>21387</v>
      </c>
      <c r="G458" s="57"/>
      <c r="H458" s="57"/>
      <c r="I458" s="57"/>
      <c r="J458" s="57"/>
      <c r="K458" s="57">
        <v>21387</v>
      </c>
      <c r="L458" s="57"/>
      <c r="M458" s="57"/>
      <c r="N458" s="57">
        <v>12797.55</v>
      </c>
      <c r="O458" s="57"/>
      <c r="P458" s="57">
        <v>12797.55</v>
      </c>
      <c r="Q458" s="57"/>
      <c r="R458" s="57"/>
      <c r="S458" s="57"/>
      <c r="T458" s="57"/>
      <c r="U458" s="57">
        <v>12797.55</v>
      </c>
      <c r="V458" s="57"/>
      <c r="W458" s="57"/>
    </row>
    <row r="459" spans="1:23">
      <c r="A459" s="15" t="s">
        <v>283</v>
      </c>
      <c r="B459" s="31">
        <v>200</v>
      </c>
      <c r="C459" s="31" t="s">
        <v>679</v>
      </c>
      <c r="D459" s="57">
        <v>1344889.37</v>
      </c>
      <c r="E459" s="57"/>
      <c r="F459" s="57">
        <v>1344889.37</v>
      </c>
      <c r="G459" s="57"/>
      <c r="H459" s="57"/>
      <c r="I459" s="57"/>
      <c r="J459" s="57"/>
      <c r="K459" s="57">
        <v>1344889.37</v>
      </c>
      <c r="L459" s="57"/>
      <c r="M459" s="57"/>
      <c r="N459" s="57">
        <v>964896.88</v>
      </c>
      <c r="O459" s="57"/>
      <c r="P459" s="57">
        <v>964896.88</v>
      </c>
      <c r="Q459" s="57"/>
      <c r="R459" s="57"/>
      <c r="S459" s="57"/>
      <c r="T459" s="57"/>
      <c r="U459" s="57">
        <v>964896.88</v>
      </c>
      <c r="V459" s="57"/>
      <c r="W459" s="57"/>
    </row>
    <row r="460" spans="1:23">
      <c r="A460" s="15" t="s">
        <v>59</v>
      </c>
      <c r="B460" s="31">
        <v>200</v>
      </c>
      <c r="C460" s="31" t="s">
        <v>680</v>
      </c>
      <c r="D460" s="57">
        <v>826000</v>
      </c>
      <c r="E460" s="57"/>
      <c r="F460" s="57">
        <v>826000</v>
      </c>
      <c r="G460" s="57"/>
      <c r="H460" s="57"/>
      <c r="I460" s="57"/>
      <c r="J460" s="57"/>
      <c r="K460" s="57">
        <v>826000</v>
      </c>
      <c r="L460" s="57"/>
      <c r="M460" s="57"/>
      <c r="N460" s="57">
        <v>704480</v>
      </c>
      <c r="O460" s="57"/>
      <c r="P460" s="57">
        <v>704480</v>
      </c>
      <c r="Q460" s="57"/>
      <c r="R460" s="57"/>
      <c r="S460" s="57"/>
      <c r="T460" s="57"/>
      <c r="U460" s="57">
        <v>704480</v>
      </c>
      <c r="V460" s="57"/>
      <c r="W460" s="57"/>
    </row>
    <row r="461" spans="1:23">
      <c r="A461" s="15" t="s">
        <v>286</v>
      </c>
      <c r="B461" s="31">
        <v>200</v>
      </c>
      <c r="C461" s="31" t="s">
        <v>681</v>
      </c>
      <c r="D461" s="57">
        <v>518889.37</v>
      </c>
      <c r="E461" s="57"/>
      <c r="F461" s="57">
        <v>518889.37</v>
      </c>
      <c r="G461" s="57"/>
      <c r="H461" s="57"/>
      <c r="I461" s="57"/>
      <c r="J461" s="57"/>
      <c r="K461" s="57">
        <v>518889.37</v>
      </c>
      <c r="L461" s="57"/>
      <c r="M461" s="57"/>
      <c r="N461" s="57">
        <v>260416.88</v>
      </c>
      <c r="O461" s="57"/>
      <c r="P461" s="57">
        <v>260416.88</v>
      </c>
      <c r="Q461" s="57"/>
      <c r="R461" s="57"/>
      <c r="S461" s="57"/>
      <c r="T461" s="57"/>
      <c r="U461" s="57">
        <v>260416.88</v>
      </c>
      <c r="V461" s="57"/>
      <c r="W461" s="57"/>
    </row>
    <row r="462" spans="1:23">
      <c r="A462" s="15" t="s">
        <v>183</v>
      </c>
      <c r="B462" s="31">
        <v>200</v>
      </c>
      <c r="C462" s="31" t="s">
        <v>682</v>
      </c>
      <c r="D462" s="57">
        <v>67200</v>
      </c>
      <c r="E462" s="57"/>
      <c r="F462" s="57">
        <v>67200</v>
      </c>
      <c r="G462" s="57">
        <v>60000</v>
      </c>
      <c r="H462" s="57"/>
      <c r="I462" s="57"/>
      <c r="J462" s="57"/>
      <c r="K462" s="57">
        <v>60000</v>
      </c>
      <c r="L462" s="57">
        <v>67200</v>
      </c>
      <c r="M462" s="57"/>
      <c r="N462" s="57">
        <v>4800</v>
      </c>
      <c r="O462" s="57"/>
      <c r="P462" s="57">
        <v>4800</v>
      </c>
      <c r="Q462" s="57"/>
      <c r="R462" s="57"/>
      <c r="S462" s="57"/>
      <c r="T462" s="57"/>
      <c r="U462" s="57"/>
      <c r="V462" s="57">
        <v>4800</v>
      </c>
      <c r="W462" s="57"/>
    </row>
    <row r="463" spans="1:23">
      <c r="A463" s="15" t="s">
        <v>261</v>
      </c>
      <c r="B463" s="31">
        <v>200</v>
      </c>
      <c r="C463" s="31" t="s">
        <v>683</v>
      </c>
      <c r="D463" s="57">
        <v>67200</v>
      </c>
      <c r="E463" s="57"/>
      <c r="F463" s="57">
        <v>67200</v>
      </c>
      <c r="G463" s="57">
        <v>60000</v>
      </c>
      <c r="H463" s="57"/>
      <c r="I463" s="57"/>
      <c r="J463" s="57"/>
      <c r="K463" s="57">
        <v>60000</v>
      </c>
      <c r="L463" s="57">
        <v>67200</v>
      </c>
      <c r="M463" s="57"/>
      <c r="N463" s="57">
        <v>4800</v>
      </c>
      <c r="O463" s="57"/>
      <c r="P463" s="57">
        <v>4800</v>
      </c>
      <c r="Q463" s="57"/>
      <c r="R463" s="57"/>
      <c r="S463" s="57"/>
      <c r="T463" s="57"/>
      <c r="U463" s="57"/>
      <c r="V463" s="57">
        <v>4800</v>
      </c>
      <c r="W463" s="57"/>
    </row>
    <row r="464" spans="1:23">
      <c r="A464" s="15" t="s">
        <v>1044</v>
      </c>
      <c r="B464" s="31">
        <v>200</v>
      </c>
      <c r="C464" s="31" t="s">
        <v>1092</v>
      </c>
      <c r="D464" s="57">
        <v>67200</v>
      </c>
      <c r="E464" s="57"/>
      <c r="F464" s="57">
        <v>67200</v>
      </c>
      <c r="G464" s="57"/>
      <c r="H464" s="57"/>
      <c r="I464" s="57"/>
      <c r="J464" s="57"/>
      <c r="K464" s="57"/>
      <c r="L464" s="57">
        <v>67200</v>
      </c>
      <c r="M464" s="57"/>
      <c r="N464" s="57">
        <v>4800</v>
      </c>
      <c r="O464" s="57"/>
      <c r="P464" s="57">
        <v>4800</v>
      </c>
      <c r="Q464" s="57"/>
      <c r="R464" s="57"/>
      <c r="S464" s="57"/>
      <c r="T464" s="57"/>
      <c r="U464" s="57"/>
      <c r="V464" s="57">
        <v>4800</v>
      </c>
      <c r="W464" s="57"/>
    </row>
    <row r="465" spans="1:23">
      <c r="A465" s="15" t="s">
        <v>1046</v>
      </c>
      <c r="B465" s="31">
        <v>200</v>
      </c>
      <c r="C465" s="31" t="s">
        <v>1093</v>
      </c>
      <c r="D465" s="57">
        <v>67200</v>
      </c>
      <c r="E465" s="57"/>
      <c r="F465" s="57">
        <v>67200</v>
      </c>
      <c r="G465" s="57"/>
      <c r="H465" s="57"/>
      <c r="I465" s="57"/>
      <c r="J465" s="57"/>
      <c r="K465" s="57"/>
      <c r="L465" s="57">
        <v>67200</v>
      </c>
      <c r="M465" s="57"/>
      <c r="N465" s="57">
        <v>4800</v>
      </c>
      <c r="O465" s="57"/>
      <c r="P465" s="57">
        <v>4800</v>
      </c>
      <c r="Q465" s="57"/>
      <c r="R465" s="57"/>
      <c r="S465" s="57"/>
      <c r="T465" s="57"/>
      <c r="U465" s="57"/>
      <c r="V465" s="57">
        <v>4800</v>
      </c>
      <c r="W465" s="57"/>
    </row>
    <row r="466" spans="1:23">
      <c r="A466" s="15" t="s">
        <v>1047</v>
      </c>
      <c r="B466" s="31">
        <v>200</v>
      </c>
      <c r="C466" s="31" t="s">
        <v>1094</v>
      </c>
      <c r="D466" s="57">
        <v>0</v>
      </c>
      <c r="E466" s="57"/>
      <c r="F466" s="57">
        <v>0</v>
      </c>
      <c r="G466" s="57">
        <v>60000</v>
      </c>
      <c r="H466" s="57"/>
      <c r="I466" s="57"/>
      <c r="J466" s="57"/>
      <c r="K466" s="57">
        <v>60000</v>
      </c>
      <c r="L466" s="57"/>
      <c r="M466" s="57"/>
      <c r="N466" s="57"/>
      <c r="O466" s="57"/>
      <c r="P466" s="57"/>
      <c r="Q466" s="57"/>
      <c r="R466" s="57"/>
      <c r="S466" s="57"/>
      <c r="T466" s="57"/>
      <c r="U466" s="57"/>
      <c r="V466" s="57"/>
      <c r="W466" s="57"/>
    </row>
    <row r="467" spans="1:23">
      <c r="A467" s="15" t="s">
        <v>279</v>
      </c>
      <c r="B467" s="31">
        <v>200</v>
      </c>
      <c r="C467" s="31" t="s">
        <v>1095</v>
      </c>
      <c r="D467" s="57">
        <v>0</v>
      </c>
      <c r="E467" s="57"/>
      <c r="F467" s="57">
        <v>0</v>
      </c>
      <c r="G467" s="57">
        <v>60000</v>
      </c>
      <c r="H467" s="57"/>
      <c r="I467" s="57"/>
      <c r="J467" s="57"/>
      <c r="K467" s="57">
        <v>60000</v>
      </c>
      <c r="L467" s="57"/>
      <c r="M467" s="57"/>
      <c r="N467" s="57"/>
      <c r="O467" s="57"/>
      <c r="P467" s="57"/>
      <c r="Q467" s="57"/>
      <c r="R467" s="57"/>
      <c r="S467" s="57"/>
      <c r="T467" s="57"/>
      <c r="U467" s="57"/>
      <c r="V467" s="57"/>
      <c r="W467" s="57"/>
    </row>
    <row r="468" spans="1:23">
      <c r="A468" s="15" t="s">
        <v>684</v>
      </c>
      <c r="B468" s="31">
        <v>200</v>
      </c>
      <c r="C468" s="31" t="s">
        <v>685</v>
      </c>
      <c r="D468" s="57">
        <v>67200</v>
      </c>
      <c r="E468" s="57"/>
      <c r="F468" s="57">
        <v>67200</v>
      </c>
      <c r="G468" s="57">
        <v>60000</v>
      </c>
      <c r="H468" s="57"/>
      <c r="I468" s="57"/>
      <c r="J468" s="57"/>
      <c r="K468" s="57">
        <v>60000</v>
      </c>
      <c r="L468" s="57">
        <v>67200</v>
      </c>
      <c r="M468" s="57"/>
      <c r="N468" s="57">
        <v>4800</v>
      </c>
      <c r="O468" s="57"/>
      <c r="P468" s="57">
        <v>4800</v>
      </c>
      <c r="Q468" s="57"/>
      <c r="R468" s="57"/>
      <c r="S468" s="57"/>
      <c r="T468" s="57"/>
      <c r="U468" s="57"/>
      <c r="V468" s="57">
        <v>4800</v>
      </c>
      <c r="W468" s="57"/>
    </row>
    <row r="469" spans="1:23">
      <c r="A469" s="15" t="s">
        <v>261</v>
      </c>
      <c r="B469" s="31">
        <v>200</v>
      </c>
      <c r="C469" s="31" t="s">
        <v>686</v>
      </c>
      <c r="D469" s="57">
        <v>67200</v>
      </c>
      <c r="E469" s="57"/>
      <c r="F469" s="57">
        <v>67200</v>
      </c>
      <c r="G469" s="57">
        <v>60000</v>
      </c>
      <c r="H469" s="57"/>
      <c r="I469" s="57"/>
      <c r="J469" s="57"/>
      <c r="K469" s="57">
        <v>60000</v>
      </c>
      <c r="L469" s="57">
        <v>67200</v>
      </c>
      <c r="M469" s="57"/>
      <c r="N469" s="57">
        <v>4800</v>
      </c>
      <c r="O469" s="57"/>
      <c r="P469" s="57">
        <v>4800</v>
      </c>
      <c r="Q469" s="57"/>
      <c r="R469" s="57"/>
      <c r="S469" s="57"/>
      <c r="T469" s="57"/>
      <c r="U469" s="57"/>
      <c r="V469" s="57">
        <v>4800</v>
      </c>
      <c r="W469" s="57"/>
    </row>
    <row r="470" spans="1:23">
      <c r="A470" s="15" t="s">
        <v>1044</v>
      </c>
      <c r="B470" s="31">
        <v>200</v>
      </c>
      <c r="C470" s="31" t="s">
        <v>1096</v>
      </c>
      <c r="D470" s="57">
        <v>67200</v>
      </c>
      <c r="E470" s="57"/>
      <c r="F470" s="57">
        <v>67200</v>
      </c>
      <c r="G470" s="57"/>
      <c r="H470" s="57"/>
      <c r="I470" s="57"/>
      <c r="J470" s="57"/>
      <c r="K470" s="57"/>
      <c r="L470" s="57">
        <v>67200</v>
      </c>
      <c r="M470" s="57"/>
      <c r="N470" s="57">
        <v>4800</v>
      </c>
      <c r="O470" s="57"/>
      <c r="P470" s="57">
        <v>4800</v>
      </c>
      <c r="Q470" s="57"/>
      <c r="R470" s="57"/>
      <c r="S470" s="57"/>
      <c r="T470" s="57"/>
      <c r="U470" s="57"/>
      <c r="V470" s="57">
        <v>4800</v>
      </c>
      <c r="W470" s="57"/>
    </row>
    <row r="471" spans="1:23">
      <c r="A471" s="15" t="s">
        <v>1046</v>
      </c>
      <c r="B471" s="31">
        <v>200</v>
      </c>
      <c r="C471" s="31" t="s">
        <v>1097</v>
      </c>
      <c r="D471" s="57">
        <v>67200</v>
      </c>
      <c r="E471" s="57"/>
      <c r="F471" s="57">
        <v>67200</v>
      </c>
      <c r="G471" s="57"/>
      <c r="H471" s="57"/>
      <c r="I471" s="57"/>
      <c r="J471" s="57"/>
      <c r="K471" s="57"/>
      <c r="L471" s="57">
        <v>67200</v>
      </c>
      <c r="M471" s="57"/>
      <c r="N471" s="57">
        <v>4800</v>
      </c>
      <c r="O471" s="57"/>
      <c r="P471" s="57">
        <v>4800</v>
      </c>
      <c r="Q471" s="57"/>
      <c r="R471" s="57"/>
      <c r="S471" s="57"/>
      <c r="T471" s="57"/>
      <c r="U471" s="57"/>
      <c r="V471" s="57">
        <v>4800</v>
      </c>
      <c r="W471" s="57"/>
    </row>
    <row r="472" spans="1:23">
      <c r="A472" s="15" t="s">
        <v>1047</v>
      </c>
      <c r="B472" s="31">
        <v>200</v>
      </c>
      <c r="C472" s="31" t="s">
        <v>1098</v>
      </c>
      <c r="D472" s="57">
        <v>0</v>
      </c>
      <c r="E472" s="57"/>
      <c r="F472" s="57">
        <v>0</v>
      </c>
      <c r="G472" s="57">
        <v>60000</v>
      </c>
      <c r="H472" s="57"/>
      <c r="I472" s="57"/>
      <c r="J472" s="57"/>
      <c r="K472" s="57">
        <v>60000</v>
      </c>
      <c r="L472" s="57"/>
      <c r="M472" s="57"/>
      <c r="N472" s="57"/>
      <c r="O472" s="57"/>
      <c r="P472" s="57"/>
      <c r="Q472" s="57"/>
      <c r="R472" s="57"/>
      <c r="S472" s="57"/>
      <c r="T472" s="57"/>
      <c r="U472" s="57"/>
      <c r="V472" s="57"/>
      <c r="W472" s="57"/>
    </row>
    <row r="473" spans="1:23">
      <c r="A473" s="15" t="s">
        <v>279</v>
      </c>
      <c r="B473" s="31">
        <v>200</v>
      </c>
      <c r="C473" s="31" t="s">
        <v>1099</v>
      </c>
      <c r="D473" s="57">
        <v>0</v>
      </c>
      <c r="E473" s="57"/>
      <c r="F473" s="57">
        <v>0</v>
      </c>
      <c r="G473" s="57">
        <v>60000</v>
      </c>
      <c r="H473" s="57"/>
      <c r="I473" s="57"/>
      <c r="J473" s="57"/>
      <c r="K473" s="57">
        <v>60000</v>
      </c>
      <c r="L473" s="57"/>
      <c r="M473" s="57"/>
      <c r="N473" s="57"/>
      <c r="O473" s="57"/>
      <c r="P473" s="57"/>
      <c r="Q473" s="57"/>
      <c r="R473" s="57"/>
      <c r="S473" s="57"/>
      <c r="T473" s="57"/>
      <c r="U473" s="57"/>
      <c r="V473" s="57"/>
      <c r="W473" s="57"/>
    </row>
    <row r="474" spans="1:23">
      <c r="A474" s="15" t="s">
        <v>46</v>
      </c>
      <c r="B474" s="31">
        <v>200</v>
      </c>
      <c r="C474" s="31" t="s">
        <v>687</v>
      </c>
      <c r="D474" s="57">
        <v>369528170.99000001</v>
      </c>
      <c r="E474" s="57"/>
      <c r="F474" s="57">
        <v>369528170.99000001</v>
      </c>
      <c r="G474" s="57"/>
      <c r="H474" s="57"/>
      <c r="I474" s="57"/>
      <c r="J474" s="57"/>
      <c r="K474" s="57">
        <v>369160170.99000001</v>
      </c>
      <c r="L474" s="57">
        <v>368000</v>
      </c>
      <c r="M474" s="57"/>
      <c r="N474" s="57">
        <v>190823696.27000001</v>
      </c>
      <c r="O474" s="57"/>
      <c r="P474" s="57">
        <v>190823696.27000001</v>
      </c>
      <c r="Q474" s="57"/>
      <c r="R474" s="57"/>
      <c r="S474" s="57"/>
      <c r="T474" s="57"/>
      <c r="U474" s="57">
        <v>190708696.27000001</v>
      </c>
      <c r="V474" s="57">
        <v>115000</v>
      </c>
      <c r="W474" s="57"/>
    </row>
    <row r="475" spans="1:23">
      <c r="A475" s="15" t="s">
        <v>261</v>
      </c>
      <c r="B475" s="31">
        <v>200</v>
      </c>
      <c r="C475" s="31" t="s">
        <v>688</v>
      </c>
      <c r="D475" s="57">
        <v>345863870.99000001</v>
      </c>
      <c r="E475" s="57"/>
      <c r="F475" s="57">
        <v>345863870.99000001</v>
      </c>
      <c r="G475" s="57"/>
      <c r="H475" s="57"/>
      <c r="I475" s="57"/>
      <c r="J475" s="57"/>
      <c r="K475" s="57">
        <v>345495870.99000001</v>
      </c>
      <c r="L475" s="57">
        <v>368000</v>
      </c>
      <c r="M475" s="57"/>
      <c r="N475" s="57">
        <v>182676718.09999999</v>
      </c>
      <c r="O475" s="57"/>
      <c r="P475" s="57">
        <v>182676718.09999999</v>
      </c>
      <c r="Q475" s="57"/>
      <c r="R475" s="57"/>
      <c r="S475" s="57"/>
      <c r="T475" s="57"/>
      <c r="U475" s="57">
        <v>182561718.09999999</v>
      </c>
      <c r="V475" s="57">
        <v>115000</v>
      </c>
      <c r="W475" s="57"/>
    </row>
    <row r="476" spans="1:23">
      <c r="A476" s="15" t="s">
        <v>1043</v>
      </c>
      <c r="B476" s="31">
        <v>200</v>
      </c>
      <c r="C476" s="31" t="s">
        <v>689</v>
      </c>
      <c r="D476" s="57">
        <v>17101000</v>
      </c>
      <c r="E476" s="57"/>
      <c r="F476" s="57">
        <v>17101000</v>
      </c>
      <c r="G476" s="57"/>
      <c r="H476" s="57"/>
      <c r="I476" s="57"/>
      <c r="J476" s="57"/>
      <c r="K476" s="57">
        <v>17101000</v>
      </c>
      <c r="L476" s="57"/>
      <c r="M476" s="57"/>
      <c r="N476" s="57">
        <v>8615205.4399999995</v>
      </c>
      <c r="O476" s="57"/>
      <c r="P476" s="57">
        <v>8615205.4399999995</v>
      </c>
      <c r="Q476" s="57"/>
      <c r="R476" s="57"/>
      <c r="S476" s="57"/>
      <c r="T476" s="57"/>
      <c r="U476" s="57">
        <v>8615205.4399999995</v>
      </c>
      <c r="V476" s="57"/>
      <c r="W476" s="57"/>
    </row>
    <row r="477" spans="1:23">
      <c r="A477" s="15" t="s">
        <v>55</v>
      </c>
      <c r="B477" s="31">
        <v>200</v>
      </c>
      <c r="C477" s="31" t="s">
        <v>690</v>
      </c>
      <c r="D477" s="57">
        <v>13093200</v>
      </c>
      <c r="E477" s="57"/>
      <c r="F477" s="57">
        <v>13093200</v>
      </c>
      <c r="G477" s="57"/>
      <c r="H477" s="57"/>
      <c r="I477" s="57"/>
      <c r="J477" s="57"/>
      <c r="K477" s="57">
        <v>13093200</v>
      </c>
      <c r="L477" s="57"/>
      <c r="M477" s="57"/>
      <c r="N477" s="57">
        <v>6761507.1600000001</v>
      </c>
      <c r="O477" s="57"/>
      <c r="P477" s="57">
        <v>6761507.1600000001</v>
      </c>
      <c r="Q477" s="57"/>
      <c r="R477" s="57"/>
      <c r="S477" s="57"/>
      <c r="T477" s="57"/>
      <c r="U477" s="57">
        <v>6761507.1600000001</v>
      </c>
      <c r="V477" s="57"/>
      <c r="W477" s="57"/>
    </row>
    <row r="478" spans="1:23">
      <c r="A478" s="15" t="s">
        <v>56</v>
      </c>
      <c r="B478" s="31">
        <v>200</v>
      </c>
      <c r="C478" s="31" t="s">
        <v>691</v>
      </c>
      <c r="D478" s="57">
        <v>53600</v>
      </c>
      <c r="E478" s="57"/>
      <c r="F478" s="57">
        <v>53600</v>
      </c>
      <c r="G478" s="57"/>
      <c r="H478" s="57"/>
      <c r="I478" s="57"/>
      <c r="J478" s="57"/>
      <c r="K478" s="57">
        <v>53600</v>
      </c>
      <c r="L478" s="57"/>
      <c r="M478" s="57"/>
      <c r="N478" s="57">
        <v>10150</v>
      </c>
      <c r="O478" s="57"/>
      <c r="P478" s="57">
        <v>10150</v>
      </c>
      <c r="Q478" s="57"/>
      <c r="R478" s="57"/>
      <c r="S478" s="57"/>
      <c r="T478" s="57"/>
      <c r="U478" s="57">
        <v>10150</v>
      </c>
      <c r="V478" s="57"/>
      <c r="W478" s="57"/>
    </row>
    <row r="479" spans="1:23">
      <c r="A479" s="15" t="s">
        <v>266</v>
      </c>
      <c r="B479" s="31">
        <v>200</v>
      </c>
      <c r="C479" s="31" t="s">
        <v>692</v>
      </c>
      <c r="D479" s="57">
        <v>3954200</v>
      </c>
      <c r="E479" s="57"/>
      <c r="F479" s="57">
        <v>3954200</v>
      </c>
      <c r="G479" s="57"/>
      <c r="H479" s="57"/>
      <c r="I479" s="57"/>
      <c r="J479" s="57"/>
      <c r="K479" s="57">
        <v>3954200</v>
      </c>
      <c r="L479" s="57"/>
      <c r="M479" s="57"/>
      <c r="N479" s="57">
        <v>1843548.28</v>
      </c>
      <c r="O479" s="57"/>
      <c r="P479" s="57">
        <v>1843548.28</v>
      </c>
      <c r="Q479" s="57"/>
      <c r="R479" s="57"/>
      <c r="S479" s="57"/>
      <c r="T479" s="57"/>
      <c r="U479" s="57">
        <v>1843548.28</v>
      </c>
      <c r="V479" s="57"/>
      <c r="W479" s="57"/>
    </row>
    <row r="480" spans="1:23">
      <c r="A480" s="15" t="s">
        <v>1044</v>
      </c>
      <c r="B480" s="31">
        <v>200</v>
      </c>
      <c r="C480" s="31" t="s">
        <v>693</v>
      </c>
      <c r="D480" s="57">
        <v>7611274</v>
      </c>
      <c r="E480" s="57"/>
      <c r="F480" s="57">
        <v>7611274</v>
      </c>
      <c r="G480" s="57"/>
      <c r="H480" s="57"/>
      <c r="I480" s="57"/>
      <c r="J480" s="57"/>
      <c r="K480" s="57">
        <v>7611274</v>
      </c>
      <c r="L480" s="57"/>
      <c r="M480" s="57"/>
      <c r="N480" s="57">
        <v>2705599.55</v>
      </c>
      <c r="O480" s="57"/>
      <c r="P480" s="57">
        <v>2705599.55</v>
      </c>
      <c r="Q480" s="57"/>
      <c r="R480" s="57"/>
      <c r="S480" s="57"/>
      <c r="T480" s="57"/>
      <c r="U480" s="57">
        <v>2705599.55</v>
      </c>
      <c r="V480" s="57"/>
      <c r="W480" s="57"/>
    </row>
    <row r="481" spans="1:23">
      <c r="A481" s="15" t="s">
        <v>269</v>
      </c>
      <c r="B481" s="31">
        <v>200</v>
      </c>
      <c r="C481" s="31" t="s">
        <v>694</v>
      </c>
      <c r="D481" s="57">
        <v>5301556.7</v>
      </c>
      <c r="E481" s="57"/>
      <c r="F481" s="57">
        <v>5301556.7</v>
      </c>
      <c r="G481" s="57"/>
      <c r="H481" s="57"/>
      <c r="I481" s="57"/>
      <c r="J481" s="57"/>
      <c r="K481" s="57">
        <v>5301556.7</v>
      </c>
      <c r="L481" s="57"/>
      <c r="M481" s="57"/>
      <c r="N481" s="57">
        <v>2055502.97</v>
      </c>
      <c r="O481" s="57"/>
      <c r="P481" s="57">
        <v>2055502.97</v>
      </c>
      <c r="Q481" s="57"/>
      <c r="R481" s="57"/>
      <c r="S481" s="57"/>
      <c r="T481" s="57"/>
      <c r="U481" s="57">
        <v>2055502.97</v>
      </c>
      <c r="V481" s="57"/>
      <c r="W481" s="57"/>
    </row>
    <row r="482" spans="1:23">
      <c r="A482" s="15" t="s">
        <v>271</v>
      </c>
      <c r="B482" s="31">
        <v>200</v>
      </c>
      <c r="C482" s="31" t="s">
        <v>695</v>
      </c>
      <c r="D482" s="57">
        <v>530400</v>
      </c>
      <c r="E482" s="57"/>
      <c r="F482" s="57">
        <v>530400</v>
      </c>
      <c r="G482" s="57"/>
      <c r="H482" s="57"/>
      <c r="I482" s="57"/>
      <c r="J482" s="57"/>
      <c r="K482" s="57">
        <v>530400</v>
      </c>
      <c r="L482" s="57"/>
      <c r="M482" s="57"/>
      <c r="N482" s="57">
        <v>22642.799999999999</v>
      </c>
      <c r="O482" s="57"/>
      <c r="P482" s="57">
        <v>22642.799999999999</v>
      </c>
      <c r="Q482" s="57"/>
      <c r="R482" s="57"/>
      <c r="S482" s="57"/>
      <c r="T482" s="57"/>
      <c r="U482" s="57">
        <v>22642.799999999999</v>
      </c>
      <c r="V482" s="57"/>
      <c r="W482" s="57"/>
    </row>
    <row r="483" spans="1:23">
      <c r="A483" s="15" t="s">
        <v>58</v>
      </c>
      <c r="B483" s="31">
        <v>200</v>
      </c>
      <c r="C483" s="31" t="s">
        <v>696</v>
      </c>
      <c r="D483" s="57">
        <v>781790</v>
      </c>
      <c r="E483" s="57"/>
      <c r="F483" s="57">
        <v>781790</v>
      </c>
      <c r="G483" s="57"/>
      <c r="H483" s="57"/>
      <c r="I483" s="57"/>
      <c r="J483" s="57"/>
      <c r="K483" s="57">
        <v>781790</v>
      </c>
      <c r="L483" s="57"/>
      <c r="M483" s="57"/>
      <c r="N483" s="57">
        <v>297937.59999999998</v>
      </c>
      <c r="O483" s="57"/>
      <c r="P483" s="57">
        <v>297937.59999999998</v>
      </c>
      <c r="Q483" s="57"/>
      <c r="R483" s="57"/>
      <c r="S483" s="57"/>
      <c r="T483" s="57"/>
      <c r="U483" s="57">
        <v>297937.59999999998</v>
      </c>
      <c r="V483" s="57"/>
      <c r="W483" s="57"/>
    </row>
    <row r="484" spans="1:23">
      <c r="A484" s="15" t="s">
        <v>1045</v>
      </c>
      <c r="B484" s="31">
        <v>200</v>
      </c>
      <c r="C484" s="31" t="s">
        <v>697</v>
      </c>
      <c r="D484" s="57">
        <v>247800</v>
      </c>
      <c r="E484" s="57"/>
      <c r="F484" s="57">
        <v>247800</v>
      </c>
      <c r="G484" s="57"/>
      <c r="H484" s="57"/>
      <c r="I484" s="57"/>
      <c r="J484" s="57"/>
      <c r="K484" s="57">
        <v>247800</v>
      </c>
      <c r="L484" s="57"/>
      <c r="M484" s="57"/>
      <c r="N484" s="57">
        <v>48727.61</v>
      </c>
      <c r="O484" s="57"/>
      <c r="P484" s="57">
        <v>48727.61</v>
      </c>
      <c r="Q484" s="57"/>
      <c r="R484" s="57"/>
      <c r="S484" s="57"/>
      <c r="T484" s="57"/>
      <c r="U484" s="57">
        <v>48727.61</v>
      </c>
      <c r="V484" s="57"/>
      <c r="W484" s="57"/>
    </row>
    <row r="485" spans="1:23">
      <c r="A485" s="15" t="s">
        <v>1046</v>
      </c>
      <c r="B485" s="31">
        <v>200</v>
      </c>
      <c r="C485" s="31" t="s">
        <v>698</v>
      </c>
      <c r="D485" s="57">
        <v>749727.3</v>
      </c>
      <c r="E485" s="57"/>
      <c r="F485" s="57">
        <v>749727.3</v>
      </c>
      <c r="G485" s="57"/>
      <c r="H485" s="57"/>
      <c r="I485" s="57"/>
      <c r="J485" s="57"/>
      <c r="K485" s="57">
        <v>749727.3</v>
      </c>
      <c r="L485" s="57"/>
      <c r="M485" s="57"/>
      <c r="N485" s="57">
        <v>280788.57</v>
      </c>
      <c r="O485" s="57"/>
      <c r="P485" s="57">
        <v>280788.57</v>
      </c>
      <c r="Q485" s="57"/>
      <c r="R485" s="57"/>
      <c r="S485" s="57"/>
      <c r="T485" s="57"/>
      <c r="U485" s="57">
        <v>280788.57</v>
      </c>
      <c r="V485" s="57"/>
      <c r="W485" s="57"/>
    </row>
    <row r="486" spans="1:23">
      <c r="A486" s="15" t="s">
        <v>405</v>
      </c>
      <c r="B486" s="31">
        <v>200</v>
      </c>
      <c r="C486" s="31" t="s">
        <v>699</v>
      </c>
      <c r="D486" s="57">
        <v>35655982.700000003</v>
      </c>
      <c r="E486" s="57"/>
      <c r="F486" s="57">
        <v>35655982.700000003</v>
      </c>
      <c r="G486" s="57"/>
      <c r="H486" s="57"/>
      <c r="I486" s="57"/>
      <c r="J486" s="57"/>
      <c r="K486" s="57">
        <v>35601982.700000003</v>
      </c>
      <c r="L486" s="57">
        <v>54000</v>
      </c>
      <c r="M486" s="57"/>
      <c r="N486" s="57">
        <v>17380000</v>
      </c>
      <c r="O486" s="57"/>
      <c r="P486" s="57">
        <v>17380000</v>
      </c>
      <c r="Q486" s="57"/>
      <c r="R486" s="57"/>
      <c r="S486" s="57"/>
      <c r="T486" s="57"/>
      <c r="U486" s="57">
        <v>17380000</v>
      </c>
      <c r="V486" s="57"/>
      <c r="W486" s="57"/>
    </row>
    <row r="487" spans="1:23">
      <c r="A487" s="15" t="s">
        <v>1055</v>
      </c>
      <c r="B487" s="31">
        <v>200</v>
      </c>
      <c r="C487" s="31" t="s">
        <v>700</v>
      </c>
      <c r="D487" s="57">
        <v>35502300</v>
      </c>
      <c r="E487" s="57"/>
      <c r="F487" s="57">
        <v>35502300</v>
      </c>
      <c r="G487" s="57"/>
      <c r="H487" s="57"/>
      <c r="I487" s="57"/>
      <c r="J487" s="57"/>
      <c r="K487" s="57">
        <v>35502300</v>
      </c>
      <c r="L487" s="57"/>
      <c r="M487" s="57"/>
      <c r="N487" s="57">
        <v>17380000</v>
      </c>
      <c r="O487" s="57"/>
      <c r="P487" s="57">
        <v>17380000</v>
      </c>
      <c r="Q487" s="57"/>
      <c r="R487" s="57"/>
      <c r="S487" s="57"/>
      <c r="T487" s="57"/>
      <c r="U487" s="57">
        <v>17380000</v>
      </c>
      <c r="V487" s="57"/>
      <c r="W487" s="57"/>
    </row>
    <row r="488" spans="1:23">
      <c r="A488" s="15" t="s">
        <v>1059</v>
      </c>
      <c r="B488" s="31">
        <v>200</v>
      </c>
      <c r="C488" s="31" t="s">
        <v>701</v>
      </c>
      <c r="D488" s="57">
        <v>153682.70000000001</v>
      </c>
      <c r="E488" s="57"/>
      <c r="F488" s="57">
        <v>153682.70000000001</v>
      </c>
      <c r="G488" s="57"/>
      <c r="H488" s="57"/>
      <c r="I488" s="57"/>
      <c r="J488" s="57"/>
      <c r="K488" s="57">
        <v>99682.7</v>
      </c>
      <c r="L488" s="57">
        <v>54000</v>
      </c>
      <c r="M488" s="57"/>
      <c r="N488" s="57"/>
      <c r="O488" s="57"/>
      <c r="P488" s="57"/>
      <c r="Q488" s="57"/>
      <c r="R488" s="57"/>
      <c r="S488" s="57"/>
      <c r="T488" s="57"/>
      <c r="U488" s="57"/>
      <c r="V488" s="57"/>
      <c r="W488" s="57"/>
    </row>
    <row r="489" spans="1:23">
      <c r="A489" s="15" t="s">
        <v>702</v>
      </c>
      <c r="B489" s="31">
        <v>200</v>
      </c>
      <c r="C489" s="31" t="s">
        <v>703</v>
      </c>
      <c r="D489" s="57">
        <v>285489614.29000002</v>
      </c>
      <c r="E489" s="57"/>
      <c r="F489" s="57">
        <v>285489614.29000002</v>
      </c>
      <c r="G489" s="57"/>
      <c r="H489" s="57"/>
      <c r="I489" s="57"/>
      <c r="J489" s="57"/>
      <c r="K489" s="57">
        <v>285175614.29000002</v>
      </c>
      <c r="L489" s="57">
        <v>314000</v>
      </c>
      <c r="M489" s="57"/>
      <c r="N489" s="57">
        <v>153975113.11000001</v>
      </c>
      <c r="O489" s="57"/>
      <c r="P489" s="57">
        <v>153975113.11000001</v>
      </c>
      <c r="Q489" s="57"/>
      <c r="R489" s="57"/>
      <c r="S489" s="57"/>
      <c r="T489" s="57"/>
      <c r="U489" s="57">
        <v>153860113.11000001</v>
      </c>
      <c r="V489" s="57">
        <v>115000</v>
      </c>
      <c r="W489" s="57"/>
    </row>
    <row r="490" spans="1:23">
      <c r="A490" s="15" t="s">
        <v>704</v>
      </c>
      <c r="B490" s="31">
        <v>200</v>
      </c>
      <c r="C490" s="31" t="s">
        <v>705</v>
      </c>
      <c r="D490" s="57">
        <v>283994657.29000002</v>
      </c>
      <c r="E490" s="57"/>
      <c r="F490" s="57">
        <v>283994657.29000002</v>
      </c>
      <c r="G490" s="57"/>
      <c r="H490" s="57"/>
      <c r="I490" s="57"/>
      <c r="J490" s="57"/>
      <c r="K490" s="57">
        <v>283944657.29000002</v>
      </c>
      <c r="L490" s="57">
        <v>50000</v>
      </c>
      <c r="M490" s="57"/>
      <c r="N490" s="57">
        <v>153495412.06</v>
      </c>
      <c r="O490" s="57"/>
      <c r="P490" s="57">
        <v>153495412.06</v>
      </c>
      <c r="Q490" s="57"/>
      <c r="R490" s="57"/>
      <c r="S490" s="57"/>
      <c r="T490" s="57"/>
      <c r="U490" s="57">
        <v>153470412.06</v>
      </c>
      <c r="V490" s="57">
        <v>25000</v>
      </c>
      <c r="W490" s="57"/>
    </row>
    <row r="491" spans="1:23">
      <c r="A491" s="15" t="s">
        <v>706</v>
      </c>
      <c r="B491" s="31">
        <v>200</v>
      </c>
      <c r="C491" s="31" t="s">
        <v>707</v>
      </c>
      <c r="D491" s="57">
        <v>1494957</v>
      </c>
      <c r="E491" s="57"/>
      <c r="F491" s="57">
        <v>1494957</v>
      </c>
      <c r="G491" s="57"/>
      <c r="H491" s="57"/>
      <c r="I491" s="57"/>
      <c r="J491" s="57"/>
      <c r="K491" s="57">
        <v>1230957</v>
      </c>
      <c r="L491" s="57">
        <v>264000</v>
      </c>
      <c r="M491" s="57"/>
      <c r="N491" s="57">
        <v>479701.05</v>
      </c>
      <c r="O491" s="57"/>
      <c r="P491" s="57">
        <v>479701.05</v>
      </c>
      <c r="Q491" s="57"/>
      <c r="R491" s="57"/>
      <c r="S491" s="57"/>
      <c r="T491" s="57"/>
      <c r="U491" s="57">
        <v>389701.05</v>
      </c>
      <c r="V491" s="57">
        <v>90000</v>
      </c>
      <c r="W491" s="57"/>
    </row>
    <row r="492" spans="1:23">
      <c r="A492" s="15" t="s">
        <v>281</v>
      </c>
      <c r="B492" s="31">
        <v>200</v>
      </c>
      <c r="C492" s="31" t="s">
        <v>708</v>
      </c>
      <c r="D492" s="57">
        <v>6000</v>
      </c>
      <c r="E492" s="57"/>
      <c r="F492" s="57">
        <v>6000</v>
      </c>
      <c r="G492" s="57"/>
      <c r="H492" s="57"/>
      <c r="I492" s="57"/>
      <c r="J492" s="57"/>
      <c r="K492" s="57">
        <v>6000</v>
      </c>
      <c r="L492" s="57"/>
      <c r="M492" s="57"/>
      <c r="N492" s="57">
        <v>800</v>
      </c>
      <c r="O492" s="57"/>
      <c r="P492" s="57">
        <v>800</v>
      </c>
      <c r="Q492" s="57"/>
      <c r="R492" s="57"/>
      <c r="S492" s="57"/>
      <c r="T492" s="57"/>
      <c r="U492" s="57">
        <v>800</v>
      </c>
      <c r="V492" s="57"/>
      <c r="W492" s="57"/>
    </row>
    <row r="493" spans="1:23">
      <c r="A493" s="15" t="s">
        <v>283</v>
      </c>
      <c r="B493" s="31">
        <v>200</v>
      </c>
      <c r="C493" s="31" t="s">
        <v>709</v>
      </c>
      <c r="D493" s="57">
        <v>23664300</v>
      </c>
      <c r="E493" s="57"/>
      <c r="F493" s="57">
        <v>23664300</v>
      </c>
      <c r="G493" s="57"/>
      <c r="H493" s="57"/>
      <c r="I493" s="57"/>
      <c r="J493" s="57"/>
      <c r="K493" s="57">
        <v>23664300</v>
      </c>
      <c r="L493" s="57"/>
      <c r="M493" s="57"/>
      <c r="N493" s="57">
        <v>8146978.1699999999</v>
      </c>
      <c r="O493" s="57"/>
      <c r="P493" s="57">
        <v>8146978.1699999999</v>
      </c>
      <c r="Q493" s="57"/>
      <c r="R493" s="57"/>
      <c r="S493" s="57"/>
      <c r="T493" s="57"/>
      <c r="U493" s="57">
        <v>8146978.1699999999</v>
      </c>
      <c r="V493" s="57"/>
      <c r="W493" s="57"/>
    </row>
    <row r="494" spans="1:23">
      <c r="A494" s="15" t="s">
        <v>286</v>
      </c>
      <c r="B494" s="31">
        <v>200</v>
      </c>
      <c r="C494" s="31" t="s">
        <v>710</v>
      </c>
      <c r="D494" s="57">
        <v>23664300</v>
      </c>
      <c r="E494" s="57"/>
      <c r="F494" s="57">
        <v>23664300</v>
      </c>
      <c r="G494" s="57"/>
      <c r="H494" s="57"/>
      <c r="I494" s="57"/>
      <c r="J494" s="57"/>
      <c r="K494" s="57">
        <v>23664300</v>
      </c>
      <c r="L494" s="57"/>
      <c r="M494" s="57"/>
      <c r="N494" s="57">
        <v>8146978.1699999999</v>
      </c>
      <c r="O494" s="57"/>
      <c r="P494" s="57">
        <v>8146978.1699999999</v>
      </c>
      <c r="Q494" s="57"/>
      <c r="R494" s="57"/>
      <c r="S494" s="57"/>
      <c r="T494" s="57"/>
      <c r="U494" s="57">
        <v>8146978.1699999999</v>
      </c>
      <c r="V494" s="57"/>
      <c r="W494" s="57"/>
    </row>
    <row r="495" spans="1:23">
      <c r="A495" s="15" t="s">
        <v>47</v>
      </c>
      <c r="B495" s="31">
        <v>200</v>
      </c>
      <c r="C495" s="31" t="s">
        <v>711</v>
      </c>
      <c r="D495" s="57">
        <v>1494957</v>
      </c>
      <c r="E495" s="57"/>
      <c r="F495" s="57">
        <v>1494957</v>
      </c>
      <c r="G495" s="57"/>
      <c r="H495" s="57"/>
      <c r="I495" s="57"/>
      <c r="J495" s="57"/>
      <c r="K495" s="57">
        <v>1230957</v>
      </c>
      <c r="L495" s="57">
        <v>264000</v>
      </c>
      <c r="M495" s="57"/>
      <c r="N495" s="57">
        <v>479701.05</v>
      </c>
      <c r="O495" s="57"/>
      <c r="P495" s="57">
        <v>479701.05</v>
      </c>
      <c r="Q495" s="57"/>
      <c r="R495" s="57"/>
      <c r="S495" s="57"/>
      <c r="T495" s="57"/>
      <c r="U495" s="57">
        <v>389701.05</v>
      </c>
      <c r="V495" s="57">
        <v>90000</v>
      </c>
      <c r="W495" s="57"/>
    </row>
    <row r="496" spans="1:23">
      <c r="A496" s="15" t="s">
        <v>261</v>
      </c>
      <c r="B496" s="31">
        <v>200</v>
      </c>
      <c r="C496" s="31" t="s">
        <v>712</v>
      </c>
      <c r="D496" s="57">
        <v>1494957</v>
      </c>
      <c r="E496" s="57"/>
      <c r="F496" s="57">
        <v>1494957</v>
      </c>
      <c r="G496" s="57"/>
      <c r="H496" s="57"/>
      <c r="I496" s="57"/>
      <c r="J496" s="57"/>
      <c r="K496" s="57">
        <v>1230957</v>
      </c>
      <c r="L496" s="57">
        <v>264000</v>
      </c>
      <c r="M496" s="57"/>
      <c r="N496" s="57">
        <v>479701.05</v>
      </c>
      <c r="O496" s="57"/>
      <c r="P496" s="57">
        <v>479701.05</v>
      </c>
      <c r="Q496" s="57"/>
      <c r="R496" s="57"/>
      <c r="S496" s="57"/>
      <c r="T496" s="57"/>
      <c r="U496" s="57">
        <v>389701.05</v>
      </c>
      <c r="V496" s="57">
        <v>90000</v>
      </c>
      <c r="W496" s="57"/>
    </row>
    <row r="497" spans="1:23">
      <c r="A497" s="15" t="s">
        <v>702</v>
      </c>
      <c r="B497" s="31">
        <v>200</v>
      </c>
      <c r="C497" s="31" t="s">
        <v>713</v>
      </c>
      <c r="D497" s="57">
        <v>1494957</v>
      </c>
      <c r="E497" s="57"/>
      <c r="F497" s="57">
        <v>1494957</v>
      </c>
      <c r="G497" s="57"/>
      <c r="H497" s="57"/>
      <c r="I497" s="57"/>
      <c r="J497" s="57"/>
      <c r="K497" s="57">
        <v>1230957</v>
      </c>
      <c r="L497" s="57">
        <v>264000</v>
      </c>
      <c r="M497" s="57"/>
      <c r="N497" s="57">
        <v>479701.05</v>
      </c>
      <c r="O497" s="57"/>
      <c r="P497" s="57">
        <v>479701.05</v>
      </c>
      <c r="Q497" s="57"/>
      <c r="R497" s="57"/>
      <c r="S497" s="57"/>
      <c r="T497" s="57"/>
      <c r="U497" s="57">
        <v>389701.05</v>
      </c>
      <c r="V497" s="57">
        <v>90000</v>
      </c>
      <c r="W497" s="57"/>
    </row>
    <row r="498" spans="1:23">
      <c r="A498" s="15" t="s">
        <v>706</v>
      </c>
      <c r="B498" s="31">
        <v>200</v>
      </c>
      <c r="C498" s="31" t="s">
        <v>714</v>
      </c>
      <c r="D498" s="57">
        <v>1494957</v>
      </c>
      <c r="E498" s="57"/>
      <c r="F498" s="57">
        <v>1494957</v>
      </c>
      <c r="G498" s="57"/>
      <c r="H498" s="57"/>
      <c r="I498" s="57"/>
      <c r="J498" s="57"/>
      <c r="K498" s="57">
        <v>1230957</v>
      </c>
      <c r="L498" s="57">
        <v>264000</v>
      </c>
      <c r="M498" s="57"/>
      <c r="N498" s="57">
        <v>479701.05</v>
      </c>
      <c r="O498" s="57"/>
      <c r="P498" s="57">
        <v>479701.05</v>
      </c>
      <c r="Q498" s="57"/>
      <c r="R498" s="57"/>
      <c r="S498" s="57"/>
      <c r="T498" s="57"/>
      <c r="U498" s="57">
        <v>389701.05</v>
      </c>
      <c r="V498" s="57">
        <v>90000</v>
      </c>
      <c r="W498" s="57"/>
    </row>
    <row r="499" spans="1:23">
      <c r="A499" s="15" t="s">
        <v>48</v>
      </c>
      <c r="B499" s="31">
        <v>200</v>
      </c>
      <c r="C499" s="31" t="s">
        <v>715</v>
      </c>
      <c r="D499" s="57">
        <v>34712300</v>
      </c>
      <c r="E499" s="57"/>
      <c r="F499" s="57">
        <v>34712300</v>
      </c>
      <c r="G499" s="57"/>
      <c r="H499" s="57"/>
      <c r="I499" s="57"/>
      <c r="J499" s="57"/>
      <c r="K499" s="57">
        <v>34712300</v>
      </c>
      <c r="L499" s="57"/>
      <c r="M499" s="57"/>
      <c r="N499" s="57">
        <v>17250000</v>
      </c>
      <c r="O499" s="57"/>
      <c r="P499" s="57">
        <v>17250000</v>
      </c>
      <c r="Q499" s="57"/>
      <c r="R499" s="57"/>
      <c r="S499" s="57"/>
      <c r="T499" s="57"/>
      <c r="U499" s="57">
        <v>17250000</v>
      </c>
      <c r="V499" s="57"/>
      <c r="W499" s="57"/>
    </row>
    <row r="500" spans="1:23">
      <c r="A500" s="15" t="s">
        <v>261</v>
      </c>
      <c r="B500" s="31">
        <v>200</v>
      </c>
      <c r="C500" s="31" t="s">
        <v>716</v>
      </c>
      <c r="D500" s="57">
        <v>34712300</v>
      </c>
      <c r="E500" s="57"/>
      <c r="F500" s="57">
        <v>34712300</v>
      </c>
      <c r="G500" s="57"/>
      <c r="H500" s="57"/>
      <c r="I500" s="57"/>
      <c r="J500" s="57"/>
      <c r="K500" s="57">
        <v>34712300</v>
      </c>
      <c r="L500" s="57"/>
      <c r="M500" s="57"/>
      <c r="N500" s="57">
        <v>17250000</v>
      </c>
      <c r="O500" s="57"/>
      <c r="P500" s="57">
        <v>17250000</v>
      </c>
      <c r="Q500" s="57"/>
      <c r="R500" s="57"/>
      <c r="S500" s="57"/>
      <c r="T500" s="57"/>
      <c r="U500" s="57">
        <v>17250000</v>
      </c>
      <c r="V500" s="57"/>
      <c r="W500" s="57"/>
    </row>
    <row r="501" spans="1:23">
      <c r="A501" s="15" t="s">
        <v>405</v>
      </c>
      <c r="B501" s="31">
        <v>200</v>
      </c>
      <c r="C501" s="31" t="s">
        <v>717</v>
      </c>
      <c r="D501" s="57">
        <v>34712300</v>
      </c>
      <c r="E501" s="57"/>
      <c r="F501" s="57">
        <v>34712300</v>
      </c>
      <c r="G501" s="57"/>
      <c r="H501" s="57"/>
      <c r="I501" s="57"/>
      <c r="J501" s="57"/>
      <c r="K501" s="57">
        <v>34712300</v>
      </c>
      <c r="L501" s="57"/>
      <c r="M501" s="57"/>
      <c r="N501" s="57">
        <v>17250000</v>
      </c>
      <c r="O501" s="57"/>
      <c r="P501" s="57">
        <v>17250000</v>
      </c>
      <c r="Q501" s="57"/>
      <c r="R501" s="57"/>
      <c r="S501" s="57"/>
      <c r="T501" s="57"/>
      <c r="U501" s="57">
        <v>17250000</v>
      </c>
      <c r="V501" s="57"/>
      <c r="W501" s="57"/>
    </row>
    <row r="502" spans="1:23">
      <c r="A502" s="15" t="s">
        <v>1055</v>
      </c>
      <c r="B502" s="31">
        <v>200</v>
      </c>
      <c r="C502" s="31" t="s">
        <v>718</v>
      </c>
      <c r="D502" s="57">
        <v>34712300</v>
      </c>
      <c r="E502" s="57"/>
      <c r="F502" s="57">
        <v>34712300</v>
      </c>
      <c r="G502" s="57"/>
      <c r="H502" s="57"/>
      <c r="I502" s="57"/>
      <c r="J502" s="57"/>
      <c r="K502" s="57">
        <v>34712300</v>
      </c>
      <c r="L502" s="57"/>
      <c r="M502" s="57"/>
      <c r="N502" s="57">
        <v>17250000</v>
      </c>
      <c r="O502" s="57"/>
      <c r="P502" s="57">
        <v>17250000</v>
      </c>
      <c r="Q502" s="57"/>
      <c r="R502" s="57"/>
      <c r="S502" s="57"/>
      <c r="T502" s="57"/>
      <c r="U502" s="57">
        <v>17250000</v>
      </c>
      <c r="V502" s="57"/>
      <c r="W502" s="57"/>
    </row>
    <row r="503" spans="1:23">
      <c r="A503" s="15" t="s">
        <v>49</v>
      </c>
      <c r="B503" s="31">
        <v>200</v>
      </c>
      <c r="C503" s="31" t="s">
        <v>719</v>
      </c>
      <c r="D503" s="57">
        <v>308167113.99000001</v>
      </c>
      <c r="E503" s="57"/>
      <c r="F503" s="57">
        <v>308167113.99000001</v>
      </c>
      <c r="G503" s="57"/>
      <c r="H503" s="57"/>
      <c r="I503" s="57"/>
      <c r="J503" s="57"/>
      <c r="K503" s="57">
        <v>308063113.99000001</v>
      </c>
      <c r="L503" s="57">
        <v>104000</v>
      </c>
      <c r="M503" s="57"/>
      <c r="N503" s="57">
        <v>161845583</v>
      </c>
      <c r="O503" s="57"/>
      <c r="P503" s="57">
        <v>161845583</v>
      </c>
      <c r="Q503" s="57"/>
      <c r="R503" s="57"/>
      <c r="S503" s="57"/>
      <c r="T503" s="57"/>
      <c r="U503" s="57">
        <v>161820583</v>
      </c>
      <c r="V503" s="57">
        <v>25000</v>
      </c>
      <c r="W503" s="57"/>
    </row>
    <row r="504" spans="1:23">
      <c r="A504" s="15" t="s">
        <v>261</v>
      </c>
      <c r="B504" s="31">
        <v>200</v>
      </c>
      <c r="C504" s="31" t="s">
        <v>720</v>
      </c>
      <c r="D504" s="57">
        <v>284884813.99000001</v>
      </c>
      <c r="E504" s="57"/>
      <c r="F504" s="57">
        <v>284884813.99000001</v>
      </c>
      <c r="G504" s="57"/>
      <c r="H504" s="57"/>
      <c r="I504" s="57"/>
      <c r="J504" s="57"/>
      <c r="K504" s="57">
        <v>284780813.99000001</v>
      </c>
      <c r="L504" s="57">
        <v>104000</v>
      </c>
      <c r="M504" s="57"/>
      <c r="N504" s="57">
        <v>153721955.83000001</v>
      </c>
      <c r="O504" s="57"/>
      <c r="P504" s="57">
        <v>153721955.83000001</v>
      </c>
      <c r="Q504" s="57"/>
      <c r="R504" s="57"/>
      <c r="S504" s="57"/>
      <c r="T504" s="57"/>
      <c r="U504" s="57">
        <v>153696955.83000001</v>
      </c>
      <c r="V504" s="57">
        <v>25000</v>
      </c>
      <c r="W504" s="57"/>
    </row>
    <row r="505" spans="1:23">
      <c r="A505" s="15" t="s">
        <v>1044</v>
      </c>
      <c r="B505" s="31">
        <v>200</v>
      </c>
      <c r="C505" s="31" t="s">
        <v>721</v>
      </c>
      <c r="D505" s="57">
        <v>5467074</v>
      </c>
      <c r="E505" s="57"/>
      <c r="F505" s="57">
        <v>5467074</v>
      </c>
      <c r="G505" s="57"/>
      <c r="H505" s="57"/>
      <c r="I505" s="57"/>
      <c r="J505" s="57"/>
      <c r="K505" s="57">
        <v>5467074</v>
      </c>
      <c r="L505" s="57"/>
      <c r="M505" s="57"/>
      <c r="N505" s="57">
        <v>2000791.95</v>
      </c>
      <c r="O505" s="57"/>
      <c r="P505" s="57">
        <v>2000791.95</v>
      </c>
      <c r="Q505" s="57"/>
      <c r="R505" s="57"/>
      <c r="S505" s="57"/>
      <c r="T505" s="57"/>
      <c r="U505" s="57">
        <v>2000791.95</v>
      </c>
      <c r="V505" s="57"/>
      <c r="W505" s="57"/>
    </row>
    <row r="506" spans="1:23">
      <c r="A506" s="15" t="s">
        <v>269</v>
      </c>
      <c r="B506" s="31">
        <v>200</v>
      </c>
      <c r="C506" s="31" t="s">
        <v>722</v>
      </c>
      <c r="D506" s="57">
        <v>4853456.7</v>
      </c>
      <c r="E506" s="57"/>
      <c r="F506" s="57">
        <v>4853456.7</v>
      </c>
      <c r="G506" s="57"/>
      <c r="H506" s="57"/>
      <c r="I506" s="57"/>
      <c r="J506" s="57"/>
      <c r="K506" s="57">
        <v>4853456.7</v>
      </c>
      <c r="L506" s="57"/>
      <c r="M506" s="57"/>
      <c r="N506" s="57">
        <v>1891140.98</v>
      </c>
      <c r="O506" s="57"/>
      <c r="P506" s="57">
        <v>1891140.98</v>
      </c>
      <c r="Q506" s="57"/>
      <c r="R506" s="57"/>
      <c r="S506" s="57"/>
      <c r="T506" s="57"/>
      <c r="U506" s="57">
        <v>1891140.98</v>
      </c>
      <c r="V506" s="57"/>
      <c r="W506" s="57"/>
    </row>
    <row r="507" spans="1:23">
      <c r="A507" s="15" t="s">
        <v>271</v>
      </c>
      <c r="B507" s="31">
        <v>200</v>
      </c>
      <c r="C507" s="31" t="s">
        <v>1100</v>
      </c>
      <c r="D507" s="57">
        <v>446100</v>
      </c>
      <c r="E507" s="57"/>
      <c r="F507" s="57">
        <v>446100</v>
      </c>
      <c r="G507" s="57"/>
      <c r="H507" s="57"/>
      <c r="I507" s="57"/>
      <c r="J507" s="57"/>
      <c r="K507" s="57">
        <v>446100</v>
      </c>
      <c r="L507" s="57"/>
      <c r="M507" s="57"/>
      <c r="N507" s="57"/>
      <c r="O507" s="57"/>
      <c r="P507" s="57"/>
      <c r="Q507" s="57"/>
      <c r="R507" s="57"/>
      <c r="S507" s="57"/>
      <c r="T507" s="57"/>
      <c r="U507" s="57"/>
      <c r="V507" s="57"/>
      <c r="W507" s="57"/>
    </row>
    <row r="508" spans="1:23">
      <c r="A508" s="15" t="s">
        <v>1046</v>
      </c>
      <c r="B508" s="31">
        <v>200</v>
      </c>
      <c r="C508" s="31" t="s">
        <v>723</v>
      </c>
      <c r="D508" s="57">
        <v>167517.29999999999</v>
      </c>
      <c r="E508" s="57"/>
      <c r="F508" s="57">
        <v>167517.29999999999</v>
      </c>
      <c r="G508" s="57"/>
      <c r="H508" s="57"/>
      <c r="I508" s="57"/>
      <c r="J508" s="57"/>
      <c r="K508" s="57">
        <v>167517.29999999999</v>
      </c>
      <c r="L508" s="57"/>
      <c r="M508" s="57"/>
      <c r="N508" s="57">
        <v>109650.97</v>
      </c>
      <c r="O508" s="57"/>
      <c r="P508" s="57">
        <v>109650.97</v>
      </c>
      <c r="Q508" s="57"/>
      <c r="R508" s="57"/>
      <c r="S508" s="57"/>
      <c r="T508" s="57"/>
      <c r="U508" s="57">
        <v>109650.97</v>
      </c>
      <c r="V508" s="57"/>
      <c r="W508" s="57"/>
    </row>
    <row r="509" spans="1:23">
      <c r="A509" s="15" t="s">
        <v>405</v>
      </c>
      <c r="B509" s="31">
        <v>200</v>
      </c>
      <c r="C509" s="31" t="s">
        <v>724</v>
      </c>
      <c r="D509" s="57">
        <v>943682.7</v>
      </c>
      <c r="E509" s="57"/>
      <c r="F509" s="57">
        <v>943682.7</v>
      </c>
      <c r="G509" s="57"/>
      <c r="H509" s="57"/>
      <c r="I509" s="57"/>
      <c r="J509" s="57"/>
      <c r="K509" s="57">
        <v>889682.7</v>
      </c>
      <c r="L509" s="57">
        <v>54000</v>
      </c>
      <c r="M509" s="57"/>
      <c r="N509" s="57">
        <v>130000</v>
      </c>
      <c r="O509" s="57"/>
      <c r="P509" s="57">
        <v>130000</v>
      </c>
      <c r="Q509" s="57"/>
      <c r="R509" s="57"/>
      <c r="S509" s="57"/>
      <c r="T509" s="57"/>
      <c r="U509" s="57">
        <v>130000</v>
      </c>
      <c r="V509" s="57"/>
      <c r="W509" s="57"/>
    </row>
    <row r="510" spans="1:23">
      <c r="A510" s="15" t="s">
        <v>1055</v>
      </c>
      <c r="B510" s="31">
        <v>200</v>
      </c>
      <c r="C510" s="31" t="s">
        <v>725</v>
      </c>
      <c r="D510" s="57">
        <v>790000</v>
      </c>
      <c r="E510" s="57"/>
      <c r="F510" s="57">
        <v>790000</v>
      </c>
      <c r="G510" s="57"/>
      <c r="H510" s="57"/>
      <c r="I510" s="57"/>
      <c r="J510" s="57"/>
      <c r="K510" s="57">
        <v>790000</v>
      </c>
      <c r="L510" s="57"/>
      <c r="M510" s="57"/>
      <c r="N510" s="57">
        <v>130000</v>
      </c>
      <c r="O510" s="57"/>
      <c r="P510" s="57">
        <v>130000</v>
      </c>
      <c r="Q510" s="57"/>
      <c r="R510" s="57"/>
      <c r="S510" s="57"/>
      <c r="T510" s="57"/>
      <c r="U510" s="57">
        <v>130000</v>
      </c>
      <c r="V510" s="57"/>
      <c r="W510" s="57"/>
    </row>
    <row r="511" spans="1:23">
      <c r="A511" s="15" t="s">
        <v>1059</v>
      </c>
      <c r="B511" s="31">
        <v>200</v>
      </c>
      <c r="C511" s="31" t="s">
        <v>726</v>
      </c>
      <c r="D511" s="57">
        <v>153682.70000000001</v>
      </c>
      <c r="E511" s="57"/>
      <c r="F511" s="57">
        <v>153682.70000000001</v>
      </c>
      <c r="G511" s="57"/>
      <c r="H511" s="57"/>
      <c r="I511" s="57"/>
      <c r="J511" s="57"/>
      <c r="K511" s="57">
        <v>99682.7</v>
      </c>
      <c r="L511" s="57">
        <v>54000</v>
      </c>
      <c r="M511" s="57"/>
      <c r="N511" s="57"/>
      <c r="O511" s="57"/>
      <c r="P511" s="57"/>
      <c r="Q511" s="57"/>
      <c r="R511" s="57"/>
      <c r="S511" s="57"/>
      <c r="T511" s="57"/>
      <c r="U511" s="57"/>
      <c r="V511" s="57"/>
      <c r="W511" s="57"/>
    </row>
    <row r="512" spans="1:23">
      <c r="A512" s="15" t="s">
        <v>702</v>
      </c>
      <c r="B512" s="31">
        <v>200</v>
      </c>
      <c r="C512" s="31" t="s">
        <v>727</v>
      </c>
      <c r="D512" s="57">
        <v>278474057.29000002</v>
      </c>
      <c r="E512" s="57"/>
      <c r="F512" s="57">
        <v>278474057.29000002</v>
      </c>
      <c r="G512" s="57"/>
      <c r="H512" s="57"/>
      <c r="I512" s="57"/>
      <c r="J512" s="57"/>
      <c r="K512" s="57">
        <v>278424057.29000002</v>
      </c>
      <c r="L512" s="57">
        <v>50000</v>
      </c>
      <c r="M512" s="57"/>
      <c r="N512" s="57">
        <v>151591163.88</v>
      </c>
      <c r="O512" s="57"/>
      <c r="P512" s="57">
        <v>151591163.88</v>
      </c>
      <c r="Q512" s="57"/>
      <c r="R512" s="57"/>
      <c r="S512" s="57"/>
      <c r="T512" s="57"/>
      <c r="U512" s="57">
        <v>151566163.88</v>
      </c>
      <c r="V512" s="57">
        <v>25000</v>
      </c>
      <c r="W512" s="57"/>
    </row>
    <row r="513" spans="1:23">
      <c r="A513" s="15" t="s">
        <v>704</v>
      </c>
      <c r="B513" s="31">
        <v>200</v>
      </c>
      <c r="C513" s="31" t="s">
        <v>728</v>
      </c>
      <c r="D513" s="57">
        <v>278474057.29000002</v>
      </c>
      <c r="E513" s="57"/>
      <c r="F513" s="57">
        <v>278474057.29000002</v>
      </c>
      <c r="G513" s="57"/>
      <c r="H513" s="57"/>
      <c r="I513" s="57"/>
      <c r="J513" s="57"/>
      <c r="K513" s="57">
        <v>278424057.29000002</v>
      </c>
      <c r="L513" s="57">
        <v>50000</v>
      </c>
      <c r="M513" s="57"/>
      <c r="N513" s="57">
        <v>151591163.88</v>
      </c>
      <c r="O513" s="57"/>
      <c r="P513" s="57">
        <v>151591163.88</v>
      </c>
      <c r="Q513" s="57"/>
      <c r="R513" s="57"/>
      <c r="S513" s="57"/>
      <c r="T513" s="57"/>
      <c r="U513" s="57">
        <v>151566163.88</v>
      </c>
      <c r="V513" s="57">
        <v>25000</v>
      </c>
      <c r="W513" s="57"/>
    </row>
    <row r="514" spans="1:23">
      <c r="A514" s="15" t="s">
        <v>283</v>
      </c>
      <c r="B514" s="31">
        <v>200</v>
      </c>
      <c r="C514" s="31" t="s">
        <v>729</v>
      </c>
      <c r="D514" s="57">
        <v>23282300</v>
      </c>
      <c r="E514" s="57"/>
      <c r="F514" s="57">
        <v>23282300</v>
      </c>
      <c r="G514" s="57"/>
      <c r="H514" s="57"/>
      <c r="I514" s="57"/>
      <c r="J514" s="57"/>
      <c r="K514" s="57">
        <v>23282300</v>
      </c>
      <c r="L514" s="57"/>
      <c r="M514" s="57"/>
      <c r="N514" s="57">
        <v>8123627.1699999999</v>
      </c>
      <c r="O514" s="57"/>
      <c r="P514" s="57">
        <v>8123627.1699999999</v>
      </c>
      <c r="Q514" s="57"/>
      <c r="R514" s="57"/>
      <c r="S514" s="57"/>
      <c r="T514" s="57"/>
      <c r="U514" s="57">
        <v>8123627.1699999999</v>
      </c>
      <c r="V514" s="57"/>
      <c r="W514" s="57"/>
    </row>
    <row r="515" spans="1:23">
      <c r="A515" s="15" t="s">
        <v>286</v>
      </c>
      <c r="B515" s="31">
        <v>200</v>
      </c>
      <c r="C515" s="31" t="s">
        <v>730</v>
      </c>
      <c r="D515" s="57">
        <v>23282300</v>
      </c>
      <c r="E515" s="57"/>
      <c r="F515" s="57">
        <v>23282300</v>
      </c>
      <c r="G515" s="57"/>
      <c r="H515" s="57"/>
      <c r="I515" s="57"/>
      <c r="J515" s="57"/>
      <c r="K515" s="57">
        <v>23282300</v>
      </c>
      <c r="L515" s="57"/>
      <c r="M515" s="57"/>
      <c r="N515" s="57">
        <v>8123627.1699999999</v>
      </c>
      <c r="O515" s="57"/>
      <c r="P515" s="57">
        <v>8123627.1699999999</v>
      </c>
      <c r="Q515" s="57"/>
      <c r="R515" s="57"/>
      <c r="S515" s="57"/>
      <c r="T515" s="57"/>
      <c r="U515" s="57">
        <v>8123627.1699999999</v>
      </c>
      <c r="V515" s="57"/>
      <c r="W515" s="57"/>
    </row>
    <row r="516" spans="1:23">
      <c r="A516" s="15" t="s">
        <v>111</v>
      </c>
      <c r="B516" s="31">
        <v>200</v>
      </c>
      <c r="C516" s="31" t="s">
        <v>731</v>
      </c>
      <c r="D516" s="57">
        <v>5595600</v>
      </c>
      <c r="E516" s="57"/>
      <c r="F516" s="57">
        <v>5595600</v>
      </c>
      <c r="G516" s="57"/>
      <c r="H516" s="57"/>
      <c r="I516" s="57"/>
      <c r="J516" s="57"/>
      <c r="K516" s="57">
        <v>5595600</v>
      </c>
      <c r="L516" s="57"/>
      <c r="M516" s="57"/>
      <c r="N516" s="57">
        <v>1931099.22</v>
      </c>
      <c r="O516" s="57"/>
      <c r="P516" s="57">
        <v>1931099.22</v>
      </c>
      <c r="Q516" s="57"/>
      <c r="R516" s="57"/>
      <c r="S516" s="57"/>
      <c r="T516" s="57"/>
      <c r="U516" s="57">
        <v>1931099.22</v>
      </c>
      <c r="V516" s="57"/>
      <c r="W516" s="57"/>
    </row>
    <row r="517" spans="1:23">
      <c r="A517" s="15" t="s">
        <v>261</v>
      </c>
      <c r="B517" s="31">
        <v>200</v>
      </c>
      <c r="C517" s="31" t="s">
        <v>732</v>
      </c>
      <c r="D517" s="57">
        <v>5595600</v>
      </c>
      <c r="E517" s="57"/>
      <c r="F517" s="57">
        <v>5595600</v>
      </c>
      <c r="G517" s="57"/>
      <c r="H517" s="57"/>
      <c r="I517" s="57"/>
      <c r="J517" s="57"/>
      <c r="K517" s="57">
        <v>5595600</v>
      </c>
      <c r="L517" s="57"/>
      <c r="M517" s="57"/>
      <c r="N517" s="57">
        <v>1931099.22</v>
      </c>
      <c r="O517" s="57"/>
      <c r="P517" s="57">
        <v>1931099.22</v>
      </c>
      <c r="Q517" s="57"/>
      <c r="R517" s="57"/>
      <c r="S517" s="57"/>
      <c r="T517" s="57"/>
      <c r="U517" s="57">
        <v>1931099.22</v>
      </c>
      <c r="V517" s="57"/>
      <c r="W517" s="57"/>
    </row>
    <row r="518" spans="1:23">
      <c r="A518" s="15" t="s">
        <v>1044</v>
      </c>
      <c r="B518" s="31">
        <v>200</v>
      </c>
      <c r="C518" s="31" t="s">
        <v>733</v>
      </c>
      <c r="D518" s="57">
        <v>75000</v>
      </c>
      <c r="E518" s="57"/>
      <c r="F518" s="57">
        <v>75000</v>
      </c>
      <c r="G518" s="57"/>
      <c r="H518" s="57"/>
      <c r="I518" s="57"/>
      <c r="J518" s="57"/>
      <c r="K518" s="57">
        <v>75000</v>
      </c>
      <c r="L518" s="57"/>
      <c r="M518" s="57"/>
      <c r="N518" s="57">
        <v>26851.040000000001</v>
      </c>
      <c r="O518" s="57"/>
      <c r="P518" s="57">
        <v>26851.040000000001</v>
      </c>
      <c r="Q518" s="57"/>
      <c r="R518" s="57"/>
      <c r="S518" s="57"/>
      <c r="T518" s="57"/>
      <c r="U518" s="57">
        <v>26851.040000000001</v>
      </c>
      <c r="V518" s="57"/>
      <c r="W518" s="57"/>
    </row>
    <row r="519" spans="1:23">
      <c r="A519" s="15" t="s">
        <v>269</v>
      </c>
      <c r="B519" s="31">
        <v>200</v>
      </c>
      <c r="C519" s="31" t="s">
        <v>734</v>
      </c>
      <c r="D519" s="57">
        <v>45000</v>
      </c>
      <c r="E519" s="57"/>
      <c r="F519" s="57">
        <v>45000</v>
      </c>
      <c r="G519" s="57"/>
      <c r="H519" s="57"/>
      <c r="I519" s="57"/>
      <c r="J519" s="57"/>
      <c r="K519" s="57">
        <v>45000</v>
      </c>
      <c r="L519" s="57"/>
      <c r="M519" s="57"/>
      <c r="N519" s="57">
        <v>17985.27</v>
      </c>
      <c r="O519" s="57"/>
      <c r="P519" s="57">
        <v>17985.27</v>
      </c>
      <c r="Q519" s="57"/>
      <c r="R519" s="57"/>
      <c r="S519" s="57"/>
      <c r="T519" s="57"/>
      <c r="U519" s="57">
        <v>17985.27</v>
      </c>
      <c r="V519" s="57"/>
      <c r="W519" s="57"/>
    </row>
    <row r="520" spans="1:23">
      <c r="A520" s="15" t="s">
        <v>1046</v>
      </c>
      <c r="B520" s="31">
        <v>200</v>
      </c>
      <c r="C520" s="31" t="s">
        <v>735</v>
      </c>
      <c r="D520" s="57">
        <v>30000</v>
      </c>
      <c r="E520" s="57"/>
      <c r="F520" s="57">
        <v>30000</v>
      </c>
      <c r="G520" s="57"/>
      <c r="H520" s="57"/>
      <c r="I520" s="57"/>
      <c r="J520" s="57"/>
      <c r="K520" s="57">
        <v>30000</v>
      </c>
      <c r="L520" s="57"/>
      <c r="M520" s="57"/>
      <c r="N520" s="57">
        <v>8865.77</v>
      </c>
      <c r="O520" s="57"/>
      <c r="P520" s="57">
        <v>8865.77</v>
      </c>
      <c r="Q520" s="57"/>
      <c r="R520" s="57"/>
      <c r="S520" s="57"/>
      <c r="T520" s="57"/>
      <c r="U520" s="57">
        <v>8865.77</v>
      </c>
      <c r="V520" s="57"/>
      <c r="W520" s="57"/>
    </row>
    <row r="521" spans="1:23">
      <c r="A521" s="15" t="s">
        <v>702</v>
      </c>
      <c r="B521" s="31">
        <v>200</v>
      </c>
      <c r="C521" s="31" t="s">
        <v>736</v>
      </c>
      <c r="D521" s="57">
        <v>5520600</v>
      </c>
      <c r="E521" s="57"/>
      <c r="F521" s="57">
        <v>5520600</v>
      </c>
      <c r="G521" s="57"/>
      <c r="H521" s="57"/>
      <c r="I521" s="57"/>
      <c r="J521" s="57"/>
      <c r="K521" s="57">
        <v>5520600</v>
      </c>
      <c r="L521" s="57"/>
      <c r="M521" s="57"/>
      <c r="N521" s="57">
        <v>1904248.18</v>
      </c>
      <c r="O521" s="57"/>
      <c r="P521" s="57">
        <v>1904248.18</v>
      </c>
      <c r="Q521" s="57"/>
      <c r="R521" s="57"/>
      <c r="S521" s="57"/>
      <c r="T521" s="57"/>
      <c r="U521" s="57">
        <v>1904248.18</v>
      </c>
      <c r="V521" s="57"/>
      <c r="W521" s="57"/>
    </row>
    <row r="522" spans="1:23">
      <c r="A522" s="15" t="s">
        <v>704</v>
      </c>
      <c r="B522" s="31">
        <v>200</v>
      </c>
      <c r="C522" s="31" t="s">
        <v>737</v>
      </c>
      <c r="D522" s="57">
        <v>5520600</v>
      </c>
      <c r="E522" s="57"/>
      <c r="F522" s="57">
        <v>5520600</v>
      </c>
      <c r="G522" s="57"/>
      <c r="H522" s="57"/>
      <c r="I522" s="57"/>
      <c r="J522" s="57"/>
      <c r="K522" s="57">
        <v>5520600</v>
      </c>
      <c r="L522" s="57"/>
      <c r="M522" s="57"/>
      <c r="N522" s="57">
        <v>1904248.18</v>
      </c>
      <c r="O522" s="57"/>
      <c r="P522" s="57">
        <v>1904248.18</v>
      </c>
      <c r="Q522" s="57"/>
      <c r="R522" s="57"/>
      <c r="S522" s="57"/>
      <c r="T522" s="57"/>
      <c r="U522" s="57">
        <v>1904248.18</v>
      </c>
      <c r="V522" s="57"/>
      <c r="W522" s="57"/>
    </row>
    <row r="523" spans="1:23">
      <c r="A523" s="15" t="s">
        <v>50</v>
      </c>
      <c r="B523" s="31">
        <v>200</v>
      </c>
      <c r="C523" s="31" t="s">
        <v>738</v>
      </c>
      <c r="D523" s="57">
        <v>19558200</v>
      </c>
      <c r="E523" s="57"/>
      <c r="F523" s="57">
        <v>19558200</v>
      </c>
      <c r="G523" s="57"/>
      <c r="H523" s="57"/>
      <c r="I523" s="57"/>
      <c r="J523" s="57"/>
      <c r="K523" s="57">
        <v>19558200</v>
      </c>
      <c r="L523" s="57"/>
      <c r="M523" s="57"/>
      <c r="N523" s="57">
        <v>9317313</v>
      </c>
      <c r="O523" s="57"/>
      <c r="P523" s="57">
        <v>9317313</v>
      </c>
      <c r="Q523" s="57"/>
      <c r="R523" s="57"/>
      <c r="S523" s="57"/>
      <c r="T523" s="57"/>
      <c r="U523" s="57">
        <v>9317313</v>
      </c>
      <c r="V523" s="57"/>
      <c r="W523" s="57"/>
    </row>
    <row r="524" spans="1:23">
      <c r="A524" s="15" t="s">
        <v>261</v>
      </c>
      <c r="B524" s="31">
        <v>200</v>
      </c>
      <c r="C524" s="31" t="s">
        <v>739</v>
      </c>
      <c r="D524" s="57">
        <v>19176200</v>
      </c>
      <c r="E524" s="57"/>
      <c r="F524" s="57">
        <v>19176200</v>
      </c>
      <c r="G524" s="57"/>
      <c r="H524" s="57"/>
      <c r="I524" s="57"/>
      <c r="J524" s="57"/>
      <c r="K524" s="57">
        <v>19176200</v>
      </c>
      <c r="L524" s="57"/>
      <c r="M524" s="57"/>
      <c r="N524" s="57">
        <v>9293962</v>
      </c>
      <c r="O524" s="57"/>
      <c r="P524" s="57">
        <v>9293962</v>
      </c>
      <c r="Q524" s="57"/>
      <c r="R524" s="57"/>
      <c r="S524" s="57"/>
      <c r="T524" s="57"/>
      <c r="U524" s="57">
        <v>9293962</v>
      </c>
      <c r="V524" s="57"/>
      <c r="W524" s="57"/>
    </row>
    <row r="525" spans="1:23">
      <c r="A525" s="15" t="s">
        <v>1043</v>
      </c>
      <c r="B525" s="31">
        <v>200</v>
      </c>
      <c r="C525" s="31" t="s">
        <v>740</v>
      </c>
      <c r="D525" s="57">
        <v>17101000</v>
      </c>
      <c r="E525" s="57"/>
      <c r="F525" s="57">
        <v>17101000</v>
      </c>
      <c r="G525" s="57"/>
      <c r="H525" s="57"/>
      <c r="I525" s="57"/>
      <c r="J525" s="57"/>
      <c r="K525" s="57">
        <v>17101000</v>
      </c>
      <c r="L525" s="57"/>
      <c r="M525" s="57"/>
      <c r="N525" s="57">
        <v>8615205.4399999995</v>
      </c>
      <c r="O525" s="57"/>
      <c r="P525" s="57">
        <v>8615205.4399999995</v>
      </c>
      <c r="Q525" s="57"/>
      <c r="R525" s="57"/>
      <c r="S525" s="57"/>
      <c r="T525" s="57"/>
      <c r="U525" s="57">
        <v>8615205.4399999995</v>
      </c>
      <c r="V525" s="57"/>
      <c r="W525" s="57"/>
    </row>
    <row r="526" spans="1:23">
      <c r="A526" s="15" t="s">
        <v>55</v>
      </c>
      <c r="B526" s="31">
        <v>200</v>
      </c>
      <c r="C526" s="31" t="s">
        <v>741</v>
      </c>
      <c r="D526" s="57">
        <v>13093200</v>
      </c>
      <c r="E526" s="57"/>
      <c r="F526" s="57">
        <v>13093200</v>
      </c>
      <c r="G526" s="57"/>
      <c r="H526" s="57"/>
      <c r="I526" s="57"/>
      <c r="J526" s="57"/>
      <c r="K526" s="57">
        <v>13093200</v>
      </c>
      <c r="L526" s="57"/>
      <c r="M526" s="57"/>
      <c r="N526" s="57">
        <v>6761507.1600000001</v>
      </c>
      <c r="O526" s="57"/>
      <c r="P526" s="57">
        <v>6761507.1600000001</v>
      </c>
      <c r="Q526" s="57"/>
      <c r="R526" s="57"/>
      <c r="S526" s="57"/>
      <c r="T526" s="57"/>
      <c r="U526" s="57">
        <v>6761507.1600000001</v>
      </c>
      <c r="V526" s="57"/>
      <c r="W526" s="57"/>
    </row>
    <row r="527" spans="1:23">
      <c r="A527" s="15" t="s">
        <v>56</v>
      </c>
      <c r="B527" s="31">
        <v>200</v>
      </c>
      <c r="C527" s="31" t="s">
        <v>742</v>
      </c>
      <c r="D527" s="57">
        <v>53600</v>
      </c>
      <c r="E527" s="57"/>
      <c r="F527" s="57">
        <v>53600</v>
      </c>
      <c r="G527" s="57"/>
      <c r="H527" s="57"/>
      <c r="I527" s="57"/>
      <c r="J527" s="57"/>
      <c r="K527" s="57">
        <v>53600</v>
      </c>
      <c r="L527" s="57"/>
      <c r="M527" s="57"/>
      <c r="N527" s="57">
        <v>10150</v>
      </c>
      <c r="O527" s="57"/>
      <c r="P527" s="57">
        <v>10150</v>
      </c>
      <c r="Q527" s="57"/>
      <c r="R527" s="57"/>
      <c r="S527" s="57"/>
      <c r="T527" s="57"/>
      <c r="U527" s="57">
        <v>10150</v>
      </c>
      <c r="V527" s="57"/>
      <c r="W527" s="57"/>
    </row>
    <row r="528" spans="1:23">
      <c r="A528" s="15" t="s">
        <v>266</v>
      </c>
      <c r="B528" s="31">
        <v>200</v>
      </c>
      <c r="C528" s="31" t="s">
        <v>743</v>
      </c>
      <c r="D528" s="57">
        <v>3954200</v>
      </c>
      <c r="E528" s="57"/>
      <c r="F528" s="57">
        <v>3954200</v>
      </c>
      <c r="G528" s="57"/>
      <c r="H528" s="57"/>
      <c r="I528" s="57"/>
      <c r="J528" s="57"/>
      <c r="K528" s="57">
        <v>3954200</v>
      </c>
      <c r="L528" s="57"/>
      <c r="M528" s="57"/>
      <c r="N528" s="57">
        <v>1843548.28</v>
      </c>
      <c r="O528" s="57"/>
      <c r="P528" s="57">
        <v>1843548.28</v>
      </c>
      <c r="Q528" s="57"/>
      <c r="R528" s="57"/>
      <c r="S528" s="57"/>
      <c r="T528" s="57"/>
      <c r="U528" s="57">
        <v>1843548.28</v>
      </c>
      <c r="V528" s="57"/>
      <c r="W528" s="57"/>
    </row>
    <row r="529" spans="1:23">
      <c r="A529" s="15" t="s">
        <v>1044</v>
      </c>
      <c r="B529" s="31">
        <v>200</v>
      </c>
      <c r="C529" s="31" t="s">
        <v>744</v>
      </c>
      <c r="D529" s="57">
        <v>2069200</v>
      </c>
      <c r="E529" s="57"/>
      <c r="F529" s="57">
        <v>2069200</v>
      </c>
      <c r="G529" s="57"/>
      <c r="H529" s="57"/>
      <c r="I529" s="57"/>
      <c r="J529" s="57"/>
      <c r="K529" s="57">
        <v>2069200</v>
      </c>
      <c r="L529" s="57"/>
      <c r="M529" s="57"/>
      <c r="N529" s="57">
        <v>677956.56</v>
      </c>
      <c r="O529" s="57"/>
      <c r="P529" s="57">
        <v>677956.56</v>
      </c>
      <c r="Q529" s="57"/>
      <c r="R529" s="57"/>
      <c r="S529" s="57"/>
      <c r="T529" s="57"/>
      <c r="U529" s="57">
        <v>677956.56</v>
      </c>
      <c r="V529" s="57"/>
      <c r="W529" s="57"/>
    </row>
    <row r="530" spans="1:23">
      <c r="A530" s="15" t="s">
        <v>269</v>
      </c>
      <c r="B530" s="31">
        <v>200</v>
      </c>
      <c r="C530" s="31" t="s">
        <v>745</v>
      </c>
      <c r="D530" s="57">
        <v>403100</v>
      </c>
      <c r="E530" s="57"/>
      <c r="F530" s="57">
        <v>403100</v>
      </c>
      <c r="G530" s="57"/>
      <c r="H530" s="57"/>
      <c r="I530" s="57"/>
      <c r="J530" s="57"/>
      <c r="K530" s="57">
        <v>403100</v>
      </c>
      <c r="L530" s="57"/>
      <c r="M530" s="57"/>
      <c r="N530" s="57">
        <v>146376.72</v>
      </c>
      <c r="O530" s="57"/>
      <c r="P530" s="57">
        <v>146376.72</v>
      </c>
      <c r="Q530" s="57"/>
      <c r="R530" s="57"/>
      <c r="S530" s="57"/>
      <c r="T530" s="57"/>
      <c r="U530" s="57">
        <v>146376.72</v>
      </c>
      <c r="V530" s="57"/>
      <c r="W530" s="57"/>
    </row>
    <row r="531" spans="1:23">
      <c r="A531" s="15" t="s">
        <v>271</v>
      </c>
      <c r="B531" s="31">
        <v>200</v>
      </c>
      <c r="C531" s="31" t="s">
        <v>746</v>
      </c>
      <c r="D531" s="57">
        <v>84300</v>
      </c>
      <c r="E531" s="57"/>
      <c r="F531" s="57">
        <v>84300</v>
      </c>
      <c r="G531" s="57"/>
      <c r="H531" s="57"/>
      <c r="I531" s="57"/>
      <c r="J531" s="57"/>
      <c r="K531" s="57">
        <v>84300</v>
      </c>
      <c r="L531" s="57"/>
      <c r="M531" s="57"/>
      <c r="N531" s="57">
        <v>22642.799999999999</v>
      </c>
      <c r="O531" s="57"/>
      <c r="P531" s="57">
        <v>22642.799999999999</v>
      </c>
      <c r="Q531" s="57"/>
      <c r="R531" s="57"/>
      <c r="S531" s="57"/>
      <c r="T531" s="57"/>
      <c r="U531" s="57">
        <v>22642.799999999999</v>
      </c>
      <c r="V531" s="57"/>
      <c r="W531" s="57"/>
    </row>
    <row r="532" spans="1:23">
      <c r="A532" s="15" t="s">
        <v>58</v>
      </c>
      <c r="B532" s="31">
        <v>200</v>
      </c>
      <c r="C532" s="31" t="s">
        <v>747</v>
      </c>
      <c r="D532" s="57">
        <v>781790</v>
      </c>
      <c r="E532" s="57"/>
      <c r="F532" s="57">
        <v>781790</v>
      </c>
      <c r="G532" s="57"/>
      <c r="H532" s="57"/>
      <c r="I532" s="57"/>
      <c r="J532" s="57"/>
      <c r="K532" s="57">
        <v>781790</v>
      </c>
      <c r="L532" s="57"/>
      <c r="M532" s="57"/>
      <c r="N532" s="57">
        <v>297937.59999999998</v>
      </c>
      <c r="O532" s="57"/>
      <c r="P532" s="57">
        <v>297937.59999999998</v>
      </c>
      <c r="Q532" s="57"/>
      <c r="R532" s="57"/>
      <c r="S532" s="57"/>
      <c r="T532" s="57"/>
      <c r="U532" s="57">
        <v>297937.59999999998</v>
      </c>
      <c r="V532" s="57"/>
      <c r="W532" s="57"/>
    </row>
    <row r="533" spans="1:23">
      <c r="A533" s="15" t="s">
        <v>1045</v>
      </c>
      <c r="B533" s="31">
        <v>200</v>
      </c>
      <c r="C533" s="31" t="s">
        <v>748</v>
      </c>
      <c r="D533" s="57">
        <v>247800</v>
      </c>
      <c r="E533" s="57"/>
      <c r="F533" s="57">
        <v>247800</v>
      </c>
      <c r="G533" s="57"/>
      <c r="H533" s="57"/>
      <c r="I533" s="57"/>
      <c r="J533" s="57"/>
      <c r="K533" s="57">
        <v>247800</v>
      </c>
      <c r="L533" s="57"/>
      <c r="M533" s="57"/>
      <c r="N533" s="57">
        <v>48727.61</v>
      </c>
      <c r="O533" s="57"/>
      <c r="P533" s="57">
        <v>48727.61</v>
      </c>
      <c r="Q533" s="57"/>
      <c r="R533" s="57"/>
      <c r="S533" s="57"/>
      <c r="T533" s="57"/>
      <c r="U533" s="57">
        <v>48727.61</v>
      </c>
      <c r="V533" s="57"/>
      <c r="W533" s="57"/>
    </row>
    <row r="534" spans="1:23">
      <c r="A534" s="15" t="s">
        <v>1046</v>
      </c>
      <c r="B534" s="31">
        <v>200</v>
      </c>
      <c r="C534" s="31" t="s">
        <v>749</v>
      </c>
      <c r="D534" s="57">
        <v>552210</v>
      </c>
      <c r="E534" s="57"/>
      <c r="F534" s="57">
        <v>552210</v>
      </c>
      <c r="G534" s="57"/>
      <c r="H534" s="57"/>
      <c r="I534" s="57"/>
      <c r="J534" s="57"/>
      <c r="K534" s="57">
        <v>552210</v>
      </c>
      <c r="L534" s="57"/>
      <c r="M534" s="57"/>
      <c r="N534" s="57">
        <v>162271.82999999999</v>
      </c>
      <c r="O534" s="57"/>
      <c r="P534" s="57">
        <v>162271.82999999999</v>
      </c>
      <c r="Q534" s="57"/>
      <c r="R534" s="57"/>
      <c r="S534" s="57"/>
      <c r="T534" s="57"/>
      <c r="U534" s="57">
        <v>162271.82999999999</v>
      </c>
      <c r="V534" s="57"/>
      <c r="W534" s="57"/>
    </row>
    <row r="535" spans="1:23">
      <c r="A535" s="15" t="s">
        <v>281</v>
      </c>
      <c r="B535" s="31">
        <v>200</v>
      </c>
      <c r="C535" s="31" t="s">
        <v>750</v>
      </c>
      <c r="D535" s="57">
        <v>6000</v>
      </c>
      <c r="E535" s="57"/>
      <c r="F535" s="57">
        <v>6000</v>
      </c>
      <c r="G535" s="57"/>
      <c r="H535" s="57"/>
      <c r="I535" s="57"/>
      <c r="J535" s="57"/>
      <c r="K535" s="57">
        <v>6000</v>
      </c>
      <c r="L535" s="57"/>
      <c r="M535" s="57"/>
      <c r="N535" s="57">
        <v>800</v>
      </c>
      <c r="O535" s="57"/>
      <c r="P535" s="57">
        <v>800</v>
      </c>
      <c r="Q535" s="57"/>
      <c r="R535" s="57"/>
      <c r="S535" s="57"/>
      <c r="T535" s="57"/>
      <c r="U535" s="57">
        <v>800</v>
      </c>
      <c r="V535" s="57"/>
      <c r="W535" s="57"/>
    </row>
    <row r="536" spans="1:23">
      <c r="A536" s="15" t="s">
        <v>283</v>
      </c>
      <c r="B536" s="31">
        <v>200</v>
      </c>
      <c r="C536" s="31" t="s">
        <v>751</v>
      </c>
      <c r="D536" s="57">
        <v>382000</v>
      </c>
      <c r="E536" s="57"/>
      <c r="F536" s="57">
        <v>382000</v>
      </c>
      <c r="G536" s="57"/>
      <c r="H536" s="57"/>
      <c r="I536" s="57"/>
      <c r="J536" s="57"/>
      <c r="K536" s="57">
        <v>382000</v>
      </c>
      <c r="L536" s="57"/>
      <c r="M536" s="57"/>
      <c r="N536" s="57">
        <v>23351</v>
      </c>
      <c r="O536" s="57"/>
      <c r="P536" s="57">
        <v>23351</v>
      </c>
      <c r="Q536" s="57"/>
      <c r="R536" s="57"/>
      <c r="S536" s="57"/>
      <c r="T536" s="57"/>
      <c r="U536" s="57">
        <v>23351</v>
      </c>
      <c r="V536" s="57"/>
      <c r="W536" s="57"/>
    </row>
    <row r="537" spans="1:23">
      <c r="A537" s="15" t="s">
        <v>286</v>
      </c>
      <c r="B537" s="31">
        <v>200</v>
      </c>
      <c r="C537" s="31" t="s">
        <v>752</v>
      </c>
      <c r="D537" s="57">
        <v>382000</v>
      </c>
      <c r="E537" s="57"/>
      <c r="F537" s="57">
        <v>382000</v>
      </c>
      <c r="G537" s="57"/>
      <c r="H537" s="57"/>
      <c r="I537" s="57"/>
      <c r="J537" s="57"/>
      <c r="K537" s="57">
        <v>382000</v>
      </c>
      <c r="L537" s="57"/>
      <c r="M537" s="57"/>
      <c r="N537" s="57">
        <v>23351</v>
      </c>
      <c r="O537" s="57"/>
      <c r="P537" s="57">
        <v>23351</v>
      </c>
      <c r="Q537" s="57"/>
      <c r="R537" s="57"/>
      <c r="S537" s="57"/>
      <c r="T537" s="57"/>
      <c r="U537" s="57">
        <v>23351</v>
      </c>
      <c r="V537" s="57"/>
      <c r="W537" s="57"/>
    </row>
    <row r="538" spans="1:23">
      <c r="A538" s="15" t="s">
        <v>109</v>
      </c>
      <c r="B538" s="31">
        <v>200</v>
      </c>
      <c r="C538" s="31" t="s">
        <v>753</v>
      </c>
      <c r="D538" s="57">
        <v>12734553.199999999</v>
      </c>
      <c r="E538" s="57"/>
      <c r="F538" s="57">
        <v>12734553.199999999</v>
      </c>
      <c r="G538" s="57">
        <v>341939</v>
      </c>
      <c r="H538" s="57"/>
      <c r="I538" s="57"/>
      <c r="J538" s="57"/>
      <c r="K538" s="57">
        <v>3262439</v>
      </c>
      <c r="L538" s="57">
        <v>9814053.1999999993</v>
      </c>
      <c r="M538" s="57"/>
      <c r="N538" s="57">
        <v>5129517</v>
      </c>
      <c r="O538" s="57"/>
      <c r="P538" s="57">
        <v>5129517</v>
      </c>
      <c r="Q538" s="57">
        <v>227960</v>
      </c>
      <c r="R538" s="57"/>
      <c r="S538" s="57"/>
      <c r="T538" s="57"/>
      <c r="U538" s="57">
        <v>1363464</v>
      </c>
      <c r="V538" s="57">
        <v>3994013</v>
      </c>
      <c r="W538" s="57"/>
    </row>
    <row r="539" spans="1:23">
      <c r="A539" s="15" t="s">
        <v>261</v>
      </c>
      <c r="B539" s="31">
        <v>200</v>
      </c>
      <c r="C539" s="31" t="s">
        <v>754</v>
      </c>
      <c r="D539" s="57">
        <v>11109280.9</v>
      </c>
      <c r="E539" s="57"/>
      <c r="F539" s="57">
        <v>11109280.9</v>
      </c>
      <c r="G539" s="57">
        <v>341939</v>
      </c>
      <c r="H539" s="57"/>
      <c r="I539" s="57"/>
      <c r="J539" s="57"/>
      <c r="K539" s="57">
        <v>2462439</v>
      </c>
      <c r="L539" s="57">
        <v>8988780.9000000004</v>
      </c>
      <c r="M539" s="57"/>
      <c r="N539" s="57">
        <v>4797015</v>
      </c>
      <c r="O539" s="57"/>
      <c r="P539" s="57">
        <v>4797015</v>
      </c>
      <c r="Q539" s="57">
        <v>227960</v>
      </c>
      <c r="R539" s="57"/>
      <c r="S539" s="57"/>
      <c r="T539" s="57"/>
      <c r="U539" s="57">
        <v>1255856</v>
      </c>
      <c r="V539" s="57">
        <v>3769119</v>
      </c>
      <c r="W539" s="57"/>
    </row>
    <row r="540" spans="1:23">
      <c r="A540" s="15" t="s">
        <v>1043</v>
      </c>
      <c r="B540" s="31">
        <v>200</v>
      </c>
      <c r="C540" s="31" t="s">
        <v>755</v>
      </c>
      <c r="D540" s="57">
        <v>4715770.1900000004</v>
      </c>
      <c r="E540" s="57"/>
      <c r="F540" s="57">
        <v>4715770.1900000004</v>
      </c>
      <c r="G540" s="57"/>
      <c r="H540" s="57"/>
      <c r="I540" s="57"/>
      <c r="J540" s="57"/>
      <c r="K540" s="57"/>
      <c r="L540" s="57">
        <v>4715770.1900000004</v>
      </c>
      <c r="M540" s="57"/>
      <c r="N540" s="57">
        <v>1909107.73</v>
      </c>
      <c r="O540" s="57"/>
      <c r="P540" s="57">
        <v>1909107.73</v>
      </c>
      <c r="Q540" s="57"/>
      <c r="R540" s="57"/>
      <c r="S540" s="57"/>
      <c r="T540" s="57"/>
      <c r="U540" s="57"/>
      <c r="V540" s="57">
        <v>1909107.73</v>
      </c>
      <c r="W540" s="57"/>
    </row>
    <row r="541" spans="1:23">
      <c r="A541" s="15" t="s">
        <v>55</v>
      </c>
      <c r="B541" s="31">
        <v>200</v>
      </c>
      <c r="C541" s="31" t="s">
        <v>756</v>
      </c>
      <c r="D541" s="57">
        <v>3586337.83</v>
      </c>
      <c r="E541" s="57"/>
      <c r="F541" s="57">
        <v>3586337.83</v>
      </c>
      <c r="G541" s="57"/>
      <c r="H541" s="57"/>
      <c r="I541" s="57"/>
      <c r="J541" s="57"/>
      <c r="K541" s="57"/>
      <c r="L541" s="57">
        <v>3586337.83</v>
      </c>
      <c r="M541" s="57"/>
      <c r="N541" s="57">
        <v>1508092.85</v>
      </c>
      <c r="O541" s="57"/>
      <c r="P541" s="57">
        <v>1508092.85</v>
      </c>
      <c r="Q541" s="57"/>
      <c r="R541" s="57"/>
      <c r="S541" s="57"/>
      <c r="T541" s="57"/>
      <c r="U541" s="57"/>
      <c r="V541" s="57">
        <v>1508092.85</v>
      </c>
      <c r="W541" s="57"/>
    </row>
    <row r="542" spans="1:23">
      <c r="A542" s="15" t="s">
        <v>56</v>
      </c>
      <c r="B542" s="31">
        <v>200</v>
      </c>
      <c r="C542" s="31" t="s">
        <v>757</v>
      </c>
      <c r="D542" s="57">
        <v>87119</v>
      </c>
      <c r="E542" s="57"/>
      <c r="F542" s="57">
        <v>87119</v>
      </c>
      <c r="G542" s="57"/>
      <c r="H542" s="57"/>
      <c r="I542" s="57"/>
      <c r="J542" s="57"/>
      <c r="K542" s="57"/>
      <c r="L542" s="57">
        <v>87119</v>
      </c>
      <c r="M542" s="57"/>
      <c r="N542" s="57">
        <v>1881.2</v>
      </c>
      <c r="O542" s="57"/>
      <c r="P542" s="57">
        <v>1881.2</v>
      </c>
      <c r="Q542" s="57"/>
      <c r="R542" s="57"/>
      <c r="S542" s="57"/>
      <c r="T542" s="57"/>
      <c r="U542" s="57"/>
      <c r="V542" s="57">
        <v>1881.2</v>
      </c>
      <c r="W542" s="57"/>
    </row>
    <row r="543" spans="1:23">
      <c r="A543" s="15" t="s">
        <v>266</v>
      </c>
      <c r="B543" s="31">
        <v>200</v>
      </c>
      <c r="C543" s="31" t="s">
        <v>758</v>
      </c>
      <c r="D543" s="57">
        <v>1042313.36</v>
      </c>
      <c r="E543" s="57"/>
      <c r="F543" s="57">
        <v>1042313.36</v>
      </c>
      <c r="G543" s="57"/>
      <c r="H543" s="57"/>
      <c r="I543" s="57"/>
      <c r="J543" s="57"/>
      <c r="K543" s="57"/>
      <c r="L543" s="57">
        <v>1042313.36</v>
      </c>
      <c r="M543" s="57"/>
      <c r="N543" s="57">
        <v>399133.68</v>
      </c>
      <c r="O543" s="57"/>
      <c r="P543" s="57">
        <v>399133.68</v>
      </c>
      <c r="Q543" s="57"/>
      <c r="R543" s="57"/>
      <c r="S543" s="57"/>
      <c r="T543" s="57"/>
      <c r="U543" s="57"/>
      <c r="V543" s="57">
        <v>399133.68</v>
      </c>
      <c r="W543" s="57"/>
    </row>
    <row r="544" spans="1:23">
      <c r="A544" s="15" t="s">
        <v>1044</v>
      </c>
      <c r="B544" s="31">
        <v>200</v>
      </c>
      <c r="C544" s="31" t="s">
        <v>759</v>
      </c>
      <c r="D544" s="57">
        <v>1864071.25</v>
      </c>
      <c r="E544" s="57"/>
      <c r="F544" s="57">
        <v>1864071.25</v>
      </c>
      <c r="G544" s="57"/>
      <c r="H544" s="57"/>
      <c r="I544" s="57"/>
      <c r="J544" s="57"/>
      <c r="K544" s="57">
        <v>910500</v>
      </c>
      <c r="L544" s="57">
        <v>953571.25</v>
      </c>
      <c r="M544" s="57"/>
      <c r="N544" s="57">
        <v>636163.4</v>
      </c>
      <c r="O544" s="57"/>
      <c r="P544" s="57">
        <v>636163.4</v>
      </c>
      <c r="Q544" s="57"/>
      <c r="R544" s="57"/>
      <c r="S544" s="57"/>
      <c r="T544" s="57"/>
      <c r="U544" s="57">
        <v>194132</v>
      </c>
      <c r="V544" s="57">
        <v>442031.4</v>
      </c>
      <c r="W544" s="57"/>
    </row>
    <row r="545" spans="1:23">
      <c r="A545" s="15" t="s">
        <v>271</v>
      </c>
      <c r="B545" s="31">
        <v>200</v>
      </c>
      <c r="C545" s="31" t="s">
        <v>760</v>
      </c>
      <c r="D545" s="57">
        <v>398694.40000000002</v>
      </c>
      <c r="E545" s="57"/>
      <c r="F545" s="57">
        <v>398694.40000000002</v>
      </c>
      <c r="G545" s="57"/>
      <c r="H545" s="57"/>
      <c r="I545" s="57"/>
      <c r="J545" s="57"/>
      <c r="K545" s="57">
        <v>312432</v>
      </c>
      <c r="L545" s="57">
        <v>86262.399999999994</v>
      </c>
      <c r="M545" s="57"/>
      <c r="N545" s="57">
        <v>90009.63</v>
      </c>
      <c r="O545" s="57"/>
      <c r="P545" s="57">
        <v>90009.63</v>
      </c>
      <c r="Q545" s="57"/>
      <c r="R545" s="57"/>
      <c r="S545" s="57"/>
      <c r="T545" s="57"/>
      <c r="U545" s="57">
        <v>39432</v>
      </c>
      <c r="V545" s="57">
        <v>50577.63</v>
      </c>
      <c r="W545" s="57"/>
    </row>
    <row r="546" spans="1:23">
      <c r="A546" s="15" t="s">
        <v>58</v>
      </c>
      <c r="B546" s="31">
        <v>200</v>
      </c>
      <c r="C546" s="31" t="s">
        <v>761</v>
      </c>
      <c r="D546" s="57">
        <v>726328</v>
      </c>
      <c r="E546" s="57"/>
      <c r="F546" s="57">
        <v>726328</v>
      </c>
      <c r="G546" s="57"/>
      <c r="H546" s="57"/>
      <c r="I546" s="57"/>
      <c r="J546" s="57"/>
      <c r="K546" s="57"/>
      <c r="L546" s="57">
        <v>726328</v>
      </c>
      <c r="M546" s="57"/>
      <c r="N546" s="57">
        <v>355140.69</v>
      </c>
      <c r="O546" s="57"/>
      <c r="P546" s="57">
        <v>355140.69</v>
      </c>
      <c r="Q546" s="57"/>
      <c r="R546" s="57"/>
      <c r="S546" s="57"/>
      <c r="T546" s="57"/>
      <c r="U546" s="57"/>
      <c r="V546" s="57">
        <v>355140.69</v>
      </c>
      <c r="W546" s="57"/>
    </row>
    <row r="547" spans="1:23">
      <c r="A547" s="15" t="s">
        <v>1045</v>
      </c>
      <c r="B547" s="31">
        <v>200</v>
      </c>
      <c r="C547" s="31" t="s">
        <v>1101</v>
      </c>
      <c r="D547" s="57">
        <v>98834</v>
      </c>
      <c r="E547" s="57"/>
      <c r="F547" s="57">
        <v>98834</v>
      </c>
      <c r="G547" s="57"/>
      <c r="H547" s="57"/>
      <c r="I547" s="57"/>
      <c r="J547" s="57"/>
      <c r="K547" s="57"/>
      <c r="L547" s="57">
        <v>98834</v>
      </c>
      <c r="M547" s="57"/>
      <c r="N547" s="57">
        <v>24626.23</v>
      </c>
      <c r="O547" s="57"/>
      <c r="P547" s="57">
        <v>24626.23</v>
      </c>
      <c r="Q547" s="57"/>
      <c r="R547" s="57"/>
      <c r="S547" s="57"/>
      <c r="T547" s="57"/>
      <c r="U547" s="57"/>
      <c r="V547" s="57">
        <v>24626.23</v>
      </c>
      <c r="W547" s="57"/>
    </row>
    <row r="548" spans="1:23">
      <c r="A548" s="15" t="s">
        <v>1046</v>
      </c>
      <c r="B548" s="31">
        <v>200</v>
      </c>
      <c r="C548" s="31" t="s">
        <v>762</v>
      </c>
      <c r="D548" s="57">
        <v>640214.85</v>
      </c>
      <c r="E548" s="57"/>
      <c r="F548" s="57">
        <v>640214.85</v>
      </c>
      <c r="G548" s="57"/>
      <c r="H548" s="57"/>
      <c r="I548" s="57"/>
      <c r="J548" s="57"/>
      <c r="K548" s="57">
        <v>598068</v>
      </c>
      <c r="L548" s="57">
        <v>42146.85</v>
      </c>
      <c r="M548" s="57"/>
      <c r="N548" s="57">
        <v>166386.85</v>
      </c>
      <c r="O548" s="57"/>
      <c r="P548" s="57">
        <v>166386.85</v>
      </c>
      <c r="Q548" s="57"/>
      <c r="R548" s="57"/>
      <c r="S548" s="57"/>
      <c r="T548" s="57"/>
      <c r="U548" s="57">
        <v>154700</v>
      </c>
      <c r="V548" s="57">
        <v>11686.85</v>
      </c>
      <c r="W548" s="57"/>
    </row>
    <row r="549" spans="1:23">
      <c r="A549" s="15" t="s">
        <v>405</v>
      </c>
      <c r="B549" s="31">
        <v>200</v>
      </c>
      <c r="C549" s="31" t="s">
        <v>763</v>
      </c>
      <c r="D549" s="57">
        <v>3395017.46</v>
      </c>
      <c r="E549" s="57"/>
      <c r="F549" s="57">
        <v>3395017.46</v>
      </c>
      <c r="G549" s="57"/>
      <c r="H549" s="57"/>
      <c r="I549" s="57"/>
      <c r="J549" s="57"/>
      <c r="K549" s="57">
        <v>200000</v>
      </c>
      <c r="L549" s="57">
        <v>3195017.46</v>
      </c>
      <c r="M549" s="57"/>
      <c r="N549" s="57">
        <v>1565617.87</v>
      </c>
      <c r="O549" s="57"/>
      <c r="P549" s="57">
        <v>1565617.87</v>
      </c>
      <c r="Q549" s="57"/>
      <c r="R549" s="57"/>
      <c r="S549" s="57"/>
      <c r="T549" s="57"/>
      <c r="U549" s="57">
        <v>194600</v>
      </c>
      <c r="V549" s="57">
        <v>1371017.87</v>
      </c>
      <c r="W549" s="57"/>
    </row>
    <row r="550" spans="1:23">
      <c r="A550" s="15" t="s">
        <v>1055</v>
      </c>
      <c r="B550" s="31">
        <v>200</v>
      </c>
      <c r="C550" s="31" t="s">
        <v>764</v>
      </c>
      <c r="D550" s="57">
        <v>3395017.46</v>
      </c>
      <c r="E550" s="57"/>
      <c r="F550" s="57">
        <v>3395017.46</v>
      </c>
      <c r="G550" s="57"/>
      <c r="H550" s="57"/>
      <c r="I550" s="57"/>
      <c r="J550" s="57"/>
      <c r="K550" s="57">
        <v>200000</v>
      </c>
      <c r="L550" s="57">
        <v>3195017.46</v>
      </c>
      <c r="M550" s="57"/>
      <c r="N550" s="57">
        <v>1565617.87</v>
      </c>
      <c r="O550" s="57"/>
      <c r="P550" s="57">
        <v>1565617.87</v>
      </c>
      <c r="Q550" s="57"/>
      <c r="R550" s="57"/>
      <c r="S550" s="57"/>
      <c r="T550" s="57"/>
      <c r="U550" s="57">
        <v>194600</v>
      </c>
      <c r="V550" s="57">
        <v>1371017.87</v>
      </c>
      <c r="W550" s="57"/>
    </row>
    <row r="551" spans="1:23">
      <c r="A551" s="15" t="s">
        <v>1047</v>
      </c>
      <c r="B551" s="31">
        <v>200</v>
      </c>
      <c r="C551" s="31" t="s">
        <v>1102</v>
      </c>
      <c r="D551" s="57">
        <v>0</v>
      </c>
      <c r="E551" s="57"/>
      <c r="F551" s="57">
        <v>0</v>
      </c>
      <c r="G551" s="57">
        <v>341939</v>
      </c>
      <c r="H551" s="57"/>
      <c r="I551" s="57"/>
      <c r="J551" s="57"/>
      <c r="K551" s="57">
        <v>341939</v>
      </c>
      <c r="L551" s="57"/>
      <c r="M551" s="57"/>
      <c r="N551" s="57">
        <v>0</v>
      </c>
      <c r="O551" s="57"/>
      <c r="P551" s="57">
        <v>0</v>
      </c>
      <c r="Q551" s="57">
        <v>227960</v>
      </c>
      <c r="R551" s="57"/>
      <c r="S551" s="57"/>
      <c r="T551" s="57"/>
      <c r="U551" s="57">
        <v>227960</v>
      </c>
      <c r="V551" s="57"/>
      <c r="W551" s="57"/>
    </row>
    <row r="552" spans="1:23">
      <c r="A552" s="15" t="s">
        <v>279</v>
      </c>
      <c r="B552" s="31">
        <v>200</v>
      </c>
      <c r="C552" s="31" t="s">
        <v>1103</v>
      </c>
      <c r="D552" s="57">
        <v>0</v>
      </c>
      <c r="E552" s="57"/>
      <c r="F552" s="57">
        <v>0</v>
      </c>
      <c r="G552" s="57">
        <v>341939</v>
      </c>
      <c r="H552" s="57"/>
      <c r="I552" s="57"/>
      <c r="J552" s="57"/>
      <c r="K552" s="57">
        <v>341939</v>
      </c>
      <c r="L552" s="57"/>
      <c r="M552" s="57"/>
      <c r="N552" s="57">
        <v>0</v>
      </c>
      <c r="O552" s="57"/>
      <c r="P552" s="57">
        <v>0</v>
      </c>
      <c r="Q552" s="57">
        <v>227960</v>
      </c>
      <c r="R552" s="57"/>
      <c r="S552" s="57"/>
      <c r="T552" s="57"/>
      <c r="U552" s="57">
        <v>227960</v>
      </c>
      <c r="V552" s="57"/>
      <c r="W552" s="57"/>
    </row>
    <row r="553" spans="1:23">
      <c r="A553" s="15" t="s">
        <v>281</v>
      </c>
      <c r="B553" s="31">
        <v>200</v>
      </c>
      <c r="C553" s="31" t="s">
        <v>765</v>
      </c>
      <c r="D553" s="57">
        <v>1134422</v>
      </c>
      <c r="E553" s="57"/>
      <c r="F553" s="57">
        <v>1134422</v>
      </c>
      <c r="G553" s="57"/>
      <c r="H553" s="57"/>
      <c r="I553" s="57"/>
      <c r="J553" s="57"/>
      <c r="K553" s="57">
        <v>1010000</v>
      </c>
      <c r="L553" s="57">
        <v>124422</v>
      </c>
      <c r="M553" s="57"/>
      <c r="N553" s="57">
        <v>686126</v>
      </c>
      <c r="O553" s="57"/>
      <c r="P553" s="57">
        <v>686126</v>
      </c>
      <c r="Q553" s="57"/>
      <c r="R553" s="57"/>
      <c r="S553" s="57"/>
      <c r="T553" s="57"/>
      <c r="U553" s="57">
        <v>639164</v>
      </c>
      <c r="V553" s="57">
        <v>46962</v>
      </c>
      <c r="W553" s="57"/>
    </row>
    <row r="554" spans="1:23">
      <c r="A554" s="15" t="s">
        <v>283</v>
      </c>
      <c r="B554" s="31">
        <v>200</v>
      </c>
      <c r="C554" s="31" t="s">
        <v>766</v>
      </c>
      <c r="D554" s="57">
        <v>1625272.3</v>
      </c>
      <c r="E554" s="57"/>
      <c r="F554" s="57">
        <v>1625272.3</v>
      </c>
      <c r="G554" s="57"/>
      <c r="H554" s="57"/>
      <c r="I554" s="57"/>
      <c r="J554" s="57"/>
      <c r="K554" s="57">
        <v>800000</v>
      </c>
      <c r="L554" s="57">
        <v>825272.3</v>
      </c>
      <c r="M554" s="57"/>
      <c r="N554" s="57">
        <v>332502</v>
      </c>
      <c r="O554" s="57"/>
      <c r="P554" s="57">
        <v>332502</v>
      </c>
      <c r="Q554" s="57"/>
      <c r="R554" s="57"/>
      <c r="S554" s="57"/>
      <c r="T554" s="57"/>
      <c r="U554" s="57">
        <v>107608</v>
      </c>
      <c r="V554" s="57">
        <v>224894</v>
      </c>
      <c r="W554" s="57"/>
    </row>
    <row r="555" spans="1:23">
      <c r="A555" s="15" t="s">
        <v>59</v>
      </c>
      <c r="B555" s="31">
        <v>200</v>
      </c>
      <c r="C555" s="31" t="s">
        <v>767</v>
      </c>
      <c r="D555" s="57">
        <v>1244963.3</v>
      </c>
      <c r="E555" s="57"/>
      <c r="F555" s="57">
        <v>1244963.3</v>
      </c>
      <c r="G555" s="57"/>
      <c r="H555" s="57"/>
      <c r="I555" s="57"/>
      <c r="J555" s="57"/>
      <c r="K555" s="57">
        <v>700000</v>
      </c>
      <c r="L555" s="57">
        <v>544963.30000000005</v>
      </c>
      <c r="M555" s="57"/>
      <c r="N555" s="57">
        <v>279720</v>
      </c>
      <c r="O555" s="57"/>
      <c r="P555" s="57">
        <v>279720</v>
      </c>
      <c r="Q555" s="57"/>
      <c r="R555" s="57"/>
      <c r="S555" s="57"/>
      <c r="T555" s="57"/>
      <c r="U555" s="57">
        <v>85000</v>
      </c>
      <c r="V555" s="57">
        <v>194720</v>
      </c>
      <c r="W555" s="57"/>
    </row>
    <row r="556" spans="1:23">
      <c r="A556" s="15" t="s">
        <v>286</v>
      </c>
      <c r="B556" s="31">
        <v>200</v>
      </c>
      <c r="C556" s="31" t="s">
        <v>768</v>
      </c>
      <c r="D556" s="57">
        <v>380309</v>
      </c>
      <c r="E556" s="57"/>
      <c r="F556" s="57">
        <v>380309</v>
      </c>
      <c r="G556" s="57"/>
      <c r="H556" s="57"/>
      <c r="I556" s="57"/>
      <c r="J556" s="57"/>
      <c r="K556" s="57">
        <v>100000</v>
      </c>
      <c r="L556" s="57">
        <v>280309</v>
      </c>
      <c r="M556" s="57"/>
      <c r="N556" s="57">
        <v>52782</v>
      </c>
      <c r="O556" s="57"/>
      <c r="P556" s="57">
        <v>52782</v>
      </c>
      <c r="Q556" s="57"/>
      <c r="R556" s="57"/>
      <c r="S556" s="57"/>
      <c r="T556" s="57"/>
      <c r="U556" s="57">
        <v>22608</v>
      </c>
      <c r="V556" s="57">
        <v>30174</v>
      </c>
      <c r="W556" s="57"/>
    </row>
    <row r="557" spans="1:23">
      <c r="A557" s="15" t="s">
        <v>769</v>
      </c>
      <c r="B557" s="31">
        <v>200</v>
      </c>
      <c r="C557" s="31" t="s">
        <v>770</v>
      </c>
      <c r="D557" s="57">
        <v>9814053.1999999993</v>
      </c>
      <c r="E557" s="57"/>
      <c r="F557" s="57">
        <v>9814053.1999999993</v>
      </c>
      <c r="G557" s="57">
        <v>341939</v>
      </c>
      <c r="H557" s="57"/>
      <c r="I557" s="57"/>
      <c r="J557" s="57"/>
      <c r="K557" s="57">
        <v>341939</v>
      </c>
      <c r="L557" s="57">
        <v>9814053.1999999993</v>
      </c>
      <c r="M557" s="57"/>
      <c r="N557" s="57">
        <v>3994013</v>
      </c>
      <c r="O557" s="57"/>
      <c r="P557" s="57">
        <v>3994013</v>
      </c>
      <c r="Q557" s="57">
        <v>227960</v>
      </c>
      <c r="R557" s="57"/>
      <c r="S557" s="57"/>
      <c r="T557" s="57"/>
      <c r="U557" s="57">
        <v>227960</v>
      </c>
      <c r="V557" s="57">
        <v>3994013</v>
      </c>
      <c r="W557" s="57"/>
    </row>
    <row r="558" spans="1:23">
      <c r="A558" s="15" t="s">
        <v>261</v>
      </c>
      <c r="B558" s="31">
        <v>200</v>
      </c>
      <c r="C558" s="31" t="s">
        <v>771</v>
      </c>
      <c r="D558" s="57">
        <v>8988780.9000000004</v>
      </c>
      <c r="E558" s="57"/>
      <c r="F558" s="57">
        <v>8988780.9000000004</v>
      </c>
      <c r="G558" s="57">
        <v>341939</v>
      </c>
      <c r="H558" s="57"/>
      <c r="I558" s="57"/>
      <c r="J558" s="57"/>
      <c r="K558" s="57">
        <v>341939</v>
      </c>
      <c r="L558" s="57">
        <v>8988780.9000000004</v>
      </c>
      <c r="M558" s="57"/>
      <c r="N558" s="57">
        <v>3769119</v>
      </c>
      <c r="O558" s="57"/>
      <c r="P558" s="57">
        <v>3769119</v>
      </c>
      <c r="Q558" s="57">
        <v>227960</v>
      </c>
      <c r="R558" s="57"/>
      <c r="S558" s="57"/>
      <c r="T558" s="57"/>
      <c r="U558" s="57">
        <v>227960</v>
      </c>
      <c r="V558" s="57">
        <v>3769119</v>
      </c>
      <c r="W558" s="57"/>
    </row>
    <row r="559" spans="1:23">
      <c r="A559" s="15" t="s">
        <v>1043</v>
      </c>
      <c r="B559" s="31">
        <v>200</v>
      </c>
      <c r="C559" s="31" t="s">
        <v>772</v>
      </c>
      <c r="D559" s="57">
        <v>4715770.1900000004</v>
      </c>
      <c r="E559" s="57"/>
      <c r="F559" s="57">
        <v>4715770.1900000004</v>
      </c>
      <c r="G559" s="57"/>
      <c r="H559" s="57"/>
      <c r="I559" s="57"/>
      <c r="J559" s="57"/>
      <c r="K559" s="57"/>
      <c r="L559" s="57">
        <v>4715770.1900000004</v>
      </c>
      <c r="M559" s="57"/>
      <c r="N559" s="57">
        <v>1909107.73</v>
      </c>
      <c r="O559" s="57"/>
      <c r="P559" s="57">
        <v>1909107.73</v>
      </c>
      <c r="Q559" s="57"/>
      <c r="R559" s="57"/>
      <c r="S559" s="57"/>
      <c r="T559" s="57"/>
      <c r="U559" s="57"/>
      <c r="V559" s="57">
        <v>1909107.73</v>
      </c>
      <c r="W559" s="57"/>
    </row>
    <row r="560" spans="1:23">
      <c r="A560" s="15" t="s">
        <v>55</v>
      </c>
      <c r="B560" s="31">
        <v>200</v>
      </c>
      <c r="C560" s="31" t="s">
        <v>773</v>
      </c>
      <c r="D560" s="57">
        <v>3586337.83</v>
      </c>
      <c r="E560" s="57"/>
      <c r="F560" s="57">
        <v>3586337.83</v>
      </c>
      <c r="G560" s="57"/>
      <c r="H560" s="57"/>
      <c r="I560" s="57"/>
      <c r="J560" s="57"/>
      <c r="K560" s="57"/>
      <c r="L560" s="57">
        <v>3586337.83</v>
      </c>
      <c r="M560" s="57"/>
      <c r="N560" s="57">
        <v>1508092.85</v>
      </c>
      <c r="O560" s="57"/>
      <c r="P560" s="57">
        <v>1508092.85</v>
      </c>
      <c r="Q560" s="57"/>
      <c r="R560" s="57"/>
      <c r="S560" s="57"/>
      <c r="T560" s="57"/>
      <c r="U560" s="57"/>
      <c r="V560" s="57">
        <v>1508092.85</v>
      </c>
      <c r="W560" s="57"/>
    </row>
    <row r="561" spans="1:23">
      <c r="A561" s="15" t="s">
        <v>56</v>
      </c>
      <c r="B561" s="31">
        <v>200</v>
      </c>
      <c r="C561" s="31" t="s">
        <v>774</v>
      </c>
      <c r="D561" s="57">
        <v>87119</v>
      </c>
      <c r="E561" s="57"/>
      <c r="F561" s="57">
        <v>87119</v>
      </c>
      <c r="G561" s="57"/>
      <c r="H561" s="57"/>
      <c r="I561" s="57"/>
      <c r="J561" s="57"/>
      <c r="K561" s="57"/>
      <c r="L561" s="57">
        <v>87119</v>
      </c>
      <c r="M561" s="57"/>
      <c r="N561" s="57">
        <v>1881.2</v>
      </c>
      <c r="O561" s="57"/>
      <c r="P561" s="57">
        <v>1881.2</v>
      </c>
      <c r="Q561" s="57"/>
      <c r="R561" s="57"/>
      <c r="S561" s="57"/>
      <c r="T561" s="57"/>
      <c r="U561" s="57"/>
      <c r="V561" s="57">
        <v>1881.2</v>
      </c>
      <c r="W561" s="57"/>
    </row>
    <row r="562" spans="1:23">
      <c r="A562" s="15" t="s">
        <v>266</v>
      </c>
      <c r="B562" s="31">
        <v>200</v>
      </c>
      <c r="C562" s="31" t="s">
        <v>775</v>
      </c>
      <c r="D562" s="57">
        <v>1042313.36</v>
      </c>
      <c r="E562" s="57"/>
      <c r="F562" s="57">
        <v>1042313.36</v>
      </c>
      <c r="G562" s="57"/>
      <c r="H562" s="57"/>
      <c r="I562" s="57"/>
      <c r="J562" s="57"/>
      <c r="K562" s="57"/>
      <c r="L562" s="57">
        <v>1042313.36</v>
      </c>
      <c r="M562" s="57"/>
      <c r="N562" s="57">
        <v>399133.68</v>
      </c>
      <c r="O562" s="57"/>
      <c r="P562" s="57">
        <v>399133.68</v>
      </c>
      <c r="Q562" s="57"/>
      <c r="R562" s="57"/>
      <c r="S562" s="57"/>
      <c r="T562" s="57"/>
      <c r="U562" s="57"/>
      <c r="V562" s="57">
        <v>399133.68</v>
      </c>
      <c r="W562" s="57"/>
    </row>
    <row r="563" spans="1:23">
      <c r="A563" s="15" t="s">
        <v>1044</v>
      </c>
      <c r="B563" s="31">
        <v>200</v>
      </c>
      <c r="C563" s="31" t="s">
        <v>776</v>
      </c>
      <c r="D563" s="57">
        <v>953571.25</v>
      </c>
      <c r="E563" s="57"/>
      <c r="F563" s="57">
        <v>953571.25</v>
      </c>
      <c r="G563" s="57"/>
      <c r="H563" s="57"/>
      <c r="I563" s="57"/>
      <c r="J563" s="57"/>
      <c r="K563" s="57"/>
      <c r="L563" s="57">
        <v>953571.25</v>
      </c>
      <c r="M563" s="57"/>
      <c r="N563" s="57">
        <v>442031.4</v>
      </c>
      <c r="O563" s="57"/>
      <c r="P563" s="57">
        <v>442031.4</v>
      </c>
      <c r="Q563" s="57"/>
      <c r="R563" s="57"/>
      <c r="S563" s="57"/>
      <c r="T563" s="57"/>
      <c r="U563" s="57"/>
      <c r="V563" s="57">
        <v>442031.4</v>
      </c>
      <c r="W563" s="57"/>
    </row>
    <row r="564" spans="1:23">
      <c r="A564" s="15" t="s">
        <v>271</v>
      </c>
      <c r="B564" s="31">
        <v>200</v>
      </c>
      <c r="C564" s="31" t="s">
        <v>777</v>
      </c>
      <c r="D564" s="57">
        <v>86262.399999999994</v>
      </c>
      <c r="E564" s="57"/>
      <c r="F564" s="57">
        <v>86262.399999999994</v>
      </c>
      <c r="G564" s="57"/>
      <c r="H564" s="57"/>
      <c r="I564" s="57"/>
      <c r="J564" s="57"/>
      <c r="K564" s="57"/>
      <c r="L564" s="57">
        <v>86262.399999999994</v>
      </c>
      <c r="M564" s="57"/>
      <c r="N564" s="57">
        <v>50577.63</v>
      </c>
      <c r="O564" s="57"/>
      <c r="P564" s="57">
        <v>50577.63</v>
      </c>
      <c r="Q564" s="57"/>
      <c r="R564" s="57"/>
      <c r="S564" s="57"/>
      <c r="T564" s="57"/>
      <c r="U564" s="57"/>
      <c r="V564" s="57">
        <v>50577.63</v>
      </c>
      <c r="W564" s="57"/>
    </row>
    <row r="565" spans="1:23">
      <c r="A565" s="15" t="s">
        <v>58</v>
      </c>
      <c r="B565" s="31">
        <v>200</v>
      </c>
      <c r="C565" s="31" t="s">
        <v>778</v>
      </c>
      <c r="D565" s="57">
        <v>726328</v>
      </c>
      <c r="E565" s="57"/>
      <c r="F565" s="57">
        <v>726328</v>
      </c>
      <c r="G565" s="57"/>
      <c r="H565" s="57"/>
      <c r="I565" s="57"/>
      <c r="J565" s="57"/>
      <c r="K565" s="57"/>
      <c r="L565" s="57">
        <v>726328</v>
      </c>
      <c r="M565" s="57"/>
      <c r="N565" s="57">
        <v>355140.69</v>
      </c>
      <c r="O565" s="57"/>
      <c r="P565" s="57">
        <v>355140.69</v>
      </c>
      <c r="Q565" s="57"/>
      <c r="R565" s="57"/>
      <c r="S565" s="57"/>
      <c r="T565" s="57"/>
      <c r="U565" s="57"/>
      <c r="V565" s="57">
        <v>355140.69</v>
      </c>
      <c r="W565" s="57"/>
    </row>
    <row r="566" spans="1:23">
      <c r="A566" s="15" t="s">
        <v>1045</v>
      </c>
      <c r="B566" s="31">
        <v>200</v>
      </c>
      <c r="C566" s="31" t="s">
        <v>1104</v>
      </c>
      <c r="D566" s="57">
        <v>98834</v>
      </c>
      <c r="E566" s="57"/>
      <c r="F566" s="57">
        <v>98834</v>
      </c>
      <c r="G566" s="57"/>
      <c r="H566" s="57"/>
      <c r="I566" s="57"/>
      <c r="J566" s="57"/>
      <c r="K566" s="57"/>
      <c r="L566" s="57">
        <v>98834</v>
      </c>
      <c r="M566" s="57"/>
      <c r="N566" s="57">
        <v>24626.23</v>
      </c>
      <c r="O566" s="57"/>
      <c r="P566" s="57">
        <v>24626.23</v>
      </c>
      <c r="Q566" s="57"/>
      <c r="R566" s="57"/>
      <c r="S566" s="57"/>
      <c r="T566" s="57"/>
      <c r="U566" s="57"/>
      <c r="V566" s="57">
        <v>24626.23</v>
      </c>
      <c r="W566" s="57"/>
    </row>
    <row r="567" spans="1:23">
      <c r="A567" s="15" t="s">
        <v>1046</v>
      </c>
      <c r="B567" s="31">
        <v>200</v>
      </c>
      <c r="C567" s="31" t="s">
        <v>779</v>
      </c>
      <c r="D567" s="57">
        <v>42146.85</v>
      </c>
      <c r="E567" s="57"/>
      <c r="F567" s="57">
        <v>42146.85</v>
      </c>
      <c r="G567" s="57"/>
      <c r="H567" s="57"/>
      <c r="I567" s="57"/>
      <c r="J567" s="57"/>
      <c r="K567" s="57"/>
      <c r="L567" s="57">
        <v>42146.85</v>
      </c>
      <c r="M567" s="57"/>
      <c r="N567" s="57">
        <v>11686.85</v>
      </c>
      <c r="O567" s="57"/>
      <c r="P567" s="57">
        <v>11686.85</v>
      </c>
      <c r="Q567" s="57"/>
      <c r="R567" s="57"/>
      <c r="S567" s="57"/>
      <c r="T567" s="57"/>
      <c r="U567" s="57"/>
      <c r="V567" s="57">
        <v>11686.85</v>
      </c>
      <c r="W567" s="57"/>
    </row>
    <row r="568" spans="1:23">
      <c r="A568" s="15" t="s">
        <v>405</v>
      </c>
      <c r="B568" s="31">
        <v>200</v>
      </c>
      <c r="C568" s="31" t="s">
        <v>780</v>
      </c>
      <c r="D568" s="57">
        <v>3195017.46</v>
      </c>
      <c r="E568" s="57"/>
      <c r="F568" s="57">
        <v>3195017.46</v>
      </c>
      <c r="G568" s="57"/>
      <c r="H568" s="57"/>
      <c r="I568" s="57"/>
      <c r="J568" s="57"/>
      <c r="K568" s="57"/>
      <c r="L568" s="57">
        <v>3195017.46</v>
      </c>
      <c r="M568" s="57"/>
      <c r="N568" s="57">
        <v>1371017.87</v>
      </c>
      <c r="O568" s="57"/>
      <c r="P568" s="57">
        <v>1371017.87</v>
      </c>
      <c r="Q568" s="57"/>
      <c r="R568" s="57"/>
      <c r="S568" s="57"/>
      <c r="T568" s="57"/>
      <c r="U568" s="57"/>
      <c r="V568" s="57">
        <v>1371017.87</v>
      </c>
      <c r="W568" s="57"/>
    </row>
    <row r="569" spans="1:23">
      <c r="A569" s="15" t="s">
        <v>1055</v>
      </c>
      <c r="B569" s="31">
        <v>200</v>
      </c>
      <c r="C569" s="31" t="s">
        <v>781</v>
      </c>
      <c r="D569" s="57">
        <v>3195017.46</v>
      </c>
      <c r="E569" s="57"/>
      <c r="F569" s="57">
        <v>3195017.46</v>
      </c>
      <c r="G569" s="57"/>
      <c r="H569" s="57"/>
      <c r="I569" s="57"/>
      <c r="J569" s="57"/>
      <c r="K569" s="57"/>
      <c r="L569" s="57">
        <v>3195017.46</v>
      </c>
      <c r="M569" s="57"/>
      <c r="N569" s="57">
        <v>1371017.87</v>
      </c>
      <c r="O569" s="57"/>
      <c r="P569" s="57">
        <v>1371017.87</v>
      </c>
      <c r="Q569" s="57"/>
      <c r="R569" s="57"/>
      <c r="S569" s="57"/>
      <c r="T569" s="57"/>
      <c r="U569" s="57"/>
      <c r="V569" s="57">
        <v>1371017.87</v>
      </c>
      <c r="W569" s="57"/>
    </row>
    <row r="570" spans="1:23">
      <c r="A570" s="15" t="s">
        <v>1047</v>
      </c>
      <c r="B570" s="31">
        <v>200</v>
      </c>
      <c r="C570" s="31" t="s">
        <v>1105</v>
      </c>
      <c r="D570" s="57">
        <v>0</v>
      </c>
      <c r="E570" s="57"/>
      <c r="F570" s="57">
        <v>0</v>
      </c>
      <c r="G570" s="57">
        <v>341939</v>
      </c>
      <c r="H570" s="57"/>
      <c r="I570" s="57"/>
      <c r="J570" s="57"/>
      <c r="K570" s="57">
        <v>341939</v>
      </c>
      <c r="L570" s="57"/>
      <c r="M570" s="57"/>
      <c r="N570" s="57">
        <v>0</v>
      </c>
      <c r="O570" s="57"/>
      <c r="P570" s="57">
        <v>0</v>
      </c>
      <c r="Q570" s="57">
        <v>227960</v>
      </c>
      <c r="R570" s="57"/>
      <c r="S570" s="57"/>
      <c r="T570" s="57"/>
      <c r="U570" s="57">
        <v>227960</v>
      </c>
      <c r="V570" s="57"/>
      <c r="W570" s="57"/>
    </row>
    <row r="571" spans="1:23">
      <c r="A571" s="15" t="s">
        <v>279</v>
      </c>
      <c r="B571" s="31">
        <v>200</v>
      </c>
      <c r="C571" s="31" t="s">
        <v>1106</v>
      </c>
      <c r="D571" s="57">
        <v>0</v>
      </c>
      <c r="E571" s="57"/>
      <c r="F571" s="57">
        <v>0</v>
      </c>
      <c r="G571" s="57">
        <v>341939</v>
      </c>
      <c r="H571" s="57"/>
      <c r="I571" s="57"/>
      <c r="J571" s="57"/>
      <c r="K571" s="57">
        <v>341939</v>
      </c>
      <c r="L571" s="57"/>
      <c r="M571" s="57"/>
      <c r="N571" s="57">
        <v>0</v>
      </c>
      <c r="O571" s="57"/>
      <c r="P571" s="57">
        <v>0</v>
      </c>
      <c r="Q571" s="57">
        <v>227960</v>
      </c>
      <c r="R571" s="57"/>
      <c r="S571" s="57"/>
      <c r="T571" s="57"/>
      <c r="U571" s="57">
        <v>227960</v>
      </c>
      <c r="V571" s="57"/>
      <c r="W571" s="57"/>
    </row>
    <row r="572" spans="1:23">
      <c r="A572" s="15" t="s">
        <v>281</v>
      </c>
      <c r="B572" s="31">
        <v>200</v>
      </c>
      <c r="C572" s="31" t="s">
        <v>1107</v>
      </c>
      <c r="D572" s="57">
        <v>124422</v>
      </c>
      <c r="E572" s="57"/>
      <c r="F572" s="57">
        <v>124422</v>
      </c>
      <c r="G572" s="57"/>
      <c r="H572" s="57"/>
      <c r="I572" s="57"/>
      <c r="J572" s="57"/>
      <c r="K572" s="57"/>
      <c r="L572" s="57">
        <v>124422</v>
      </c>
      <c r="M572" s="57"/>
      <c r="N572" s="57">
        <v>46962</v>
      </c>
      <c r="O572" s="57"/>
      <c r="P572" s="57">
        <v>46962</v>
      </c>
      <c r="Q572" s="57"/>
      <c r="R572" s="57"/>
      <c r="S572" s="57"/>
      <c r="T572" s="57"/>
      <c r="U572" s="57"/>
      <c r="V572" s="57">
        <v>46962</v>
      </c>
      <c r="W572" s="57"/>
    </row>
    <row r="573" spans="1:23">
      <c r="A573" s="15" t="s">
        <v>283</v>
      </c>
      <c r="B573" s="31">
        <v>200</v>
      </c>
      <c r="C573" s="31" t="s">
        <v>782</v>
      </c>
      <c r="D573" s="57">
        <v>825272.3</v>
      </c>
      <c r="E573" s="57"/>
      <c r="F573" s="57">
        <v>825272.3</v>
      </c>
      <c r="G573" s="57"/>
      <c r="H573" s="57"/>
      <c r="I573" s="57"/>
      <c r="J573" s="57"/>
      <c r="K573" s="57"/>
      <c r="L573" s="57">
        <v>825272.3</v>
      </c>
      <c r="M573" s="57"/>
      <c r="N573" s="57">
        <v>224894</v>
      </c>
      <c r="O573" s="57"/>
      <c r="P573" s="57">
        <v>224894</v>
      </c>
      <c r="Q573" s="57"/>
      <c r="R573" s="57"/>
      <c r="S573" s="57"/>
      <c r="T573" s="57"/>
      <c r="U573" s="57"/>
      <c r="V573" s="57">
        <v>224894</v>
      </c>
      <c r="W573" s="57"/>
    </row>
    <row r="574" spans="1:23">
      <c r="A574" s="15" t="s">
        <v>59</v>
      </c>
      <c r="B574" s="31">
        <v>200</v>
      </c>
      <c r="C574" s="31" t="s">
        <v>783</v>
      </c>
      <c r="D574" s="57">
        <v>544963.30000000005</v>
      </c>
      <c r="E574" s="57"/>
      <c r="F574" s="57">
        <v>544963.30000000005</v>
      </c>
      <c r="G574" s="57"/>
      <c r="H574" s="57"/>
      <c r="I574" s="57"/>
      <c r="J574" s="57"/>
      <c r="K574" s="57"/>
      <c r="L574" s="57">
        <v>544963.30000000005</v>
      </c>
      <c r="M574" s="57"/>
      <c r="N574" s="57">
        <v>194720</v>
      </c>
      <c r="O574" s="57"/>
      <c r="P574" s="57">
        <v>194720</v>
      </c>
      <c r="Q574" s="57"/>
      <c r="R574" s="57"/>
      <c r="S574" s="57"/>
      <c r="T574" s="57"/>
      <c r="U574" s="57"/>
      <c r="V574" s="57">
        <v>194720</v>
      </c>
      <c r="W574" s="57"/>
    </row>
    <row r="575" spans="1:23">
      <c r="A575" s="15" t="s">
        <v>286</v>
      </c>
      <c r="B575" s="31">
        <v>200</v>
      </c>
      <c r="C575" s="31" t="s">
        <v>784</v>
      </c>
      <c r="D575" s="57">
        <v>280309</v>
      </c>
      <c r="E575" s="57"/>
      <c r="F575" s="57">
        <v>280309</v>
      </c>
      <c r="G575" s="57"/>
      <c r="H575" s="57"/>
      <c r="I575" s="57"/>
      <c r="J575" s="57"/>
      <c r="K575" s="57"/>
      <c r="L575" s="57">
        <v>280309</v>
      </c>
      <c r="M575" s="57"/>
      <c r="N575" s="57">
        <v>30174</v>
      </c>
      <c r="O575" s="57"/>
      <c r="P575" s="57">
        <v>30174</v>
      </c>
      <c r="Q575" s="57"/>
      <c r="R575" s="57"/>
      <c r="S575" s="57"/>
      <c r="T575" s="57"/>
      <c r="U575" s="57"/>
      <c r="V575" s="57">
        <v>30174</v>
      </c>
      <c r="W575" s="57"/>
    </row>
    <row r="576" spans="1:23">
      <c r="A576" s="15" t="s">
        <v>184</v>
      </c>
      <c r="B576" s="31">
        <v>200</v>
      </c>
      <c r="C576" s="31" t="s">
        <v>785</v>
      </c>
      <c r="D576" s="57">
        <v>2920500</v>
      </c>
      <c r="E576" s="57"/>
      <c r="F576" s="57">
        <v>2920500</v>
      </c>
      <c r="G576" s="57"/>
      <c r="H576" s="57"/>
      <c r="I576" s="57"/>
      <c r="J576" s="57"/>
      <c r="K576" s="57">
        <v>2920500</v>
      </c>
      <c r="L576" s="57"/>
      <c r="M576" s="57"/>
      <c r="N576" s="57">
        <v>1135504</v>
      </c>
      <c r="O576" s="57"/>
      <c r="P576" s="57">
        <v>1135504</v>
      </c>
      <c r="Q576" s="57"/>
      <c r="R576" s="57"/>
      <c r="S576" s="57"/>
      <c r="T576" s="57"/>
      <c r="U576" s="57">
        <v>1135504</v>
      </c>
      <c r="V576" s="57"/>
      <c r="W576" s="57"/>
    </row>
    <row r="577" spans="1:23">
      <c r="A577" s="15" t="s">
        <v>261</v>
      </c>
      <c r="B577" s="31">
        <v>200</v>
      </c>
      <c r="C577" s="31" t="s">
        <v>786</v>
      </c>
      <c r="D577" s="57">
        <v>2120500</v>
      </c>
      <c r="E577" s="57"/>
      <c r="F577" s="57">
        <v>2120500</v>
      </c>
      <c r="G577" s="57"/>
      <c r="H577" s="57"/>
      <c r="I577" s="57"/>
      <c r="J577" s="57"/>
      <c r="K577" s="57">
        <v>2120500</v>
      </c>
      <c r="L577" s="57"/>
      <c r="M577" s="57"/>
      <c r="N577" s="57">
        <v>1027896</v>
      </c>
      <c r="O577" s="57"/>
      <c r="P577" s="57">
        <v>1027896</v>
      </c>
      <c r="Q577" s="57"/>
      <c r="R577" s="57"/>
      <c r="S577" s="57"/>
      <c r="T577" s="57"/>
      <c r="U577" s="57">
        <v>1027896</v>
      </c>
      <c r="V577" s="57"/>
      <c r="W577" s="57"/>
    </row>
    <row r="578" spans="1:23">
      <c r="A578" s="15" t="s">
        <v>1044</v>
      </c>
      <c r="B578" s="31">
        <v>200</v>
      </c>
      <c r="C578" s="31" t="s">
        <v>787</v>
      </c>
      <c r="D578" s="57">
        <v>910500</v>
      </c>
      <c r="E578" s="57"/>
      <c r="F578" s="57">
        <v>910500</v>
      </c>
      <c r="G578" s="57"/>
      <c r="H578" s="57"/>
      <c r="I578" s="57"/>
      <c r="J578" s="57"/>
      <c r="K578" s="57">
        <v>910500</v>
      </c>
      <c r="L578" s="57"/>
      <c r="M578" s="57"/>
      <c r="N578" s="57">
        <v>194132</v>
      </c>
      <c r="O578" s="57"/>
      <c r="P578" s="57">
        <v>194132</v>
      </c>
      <c r="Q578" s="57"/>
      <c r="R578" s="57"/>
      <c r="S578" s="57"/>
      <c r="T578" s="57"/>
      <c r="U578" s="57">
        <v>194132</v>
      </c>
      <c r="V578" s="57"/>
      <c r="W578" s="57"/>
    </row>
    <row r="579" spans="1:23">
      <c r="A579" s="15" t="s">
        <v>271</v>
      </c>
      <c r="B579" s="31">
        <v>200</v>
      </c>
      <c r="C579" s="31" t="s">
        <v>1108</v>
      </c>
      <c r="D579" s="57">
        <v>312432</v>
      </c>
      <c r="E579" s="57"/>
      <c r="F579" s="57">
        <v>312432</v>
      </c>
      <c r="G579" s="57"/>
      <c r="H579" s="57"/>
      <c r="I579" s="57"/>
      <c r="J579" s="57"/>
      <c r="K579" s="57">
        <v>312432</v>
      </c>
      <c r="L579" s="57"/>
      <c r="M579" s="57"/>
      <c r="N579" s="57">
        <v>39432</v>
      </c>
      <c r="O579" s="57"/>
      <c r="P579" s="57">
        <v>39432</v>
      </c>
      <c r="Q579" s="57"/>
      <c r="R579" s="57"/>
      <c r="S579" s="57"/>
      <c r="T579" s="57"/>
      <c r="U579" s="57">
        <v>39432</v>
      </c>
      <c r="V579" s="57"/>
      <c r="W579" s="57"/>
    </row>
    <row r="580" spans="1:23">
      <c r="A580" s="15" t="s">
        <v>1046</v>
      </c>
      <c r="B580" s="31">
        <v>200</v>
      </c>
      <c r="C580" s="31" t="s">
        <v>788</v>
      </c>
      <c r="D580" s="57">
        <v>598068</v>
      </c>
      <c r="E580" s="57"/>
      <c r="F580" s="57">
        <v>598068</v>
      </c>
      <c r="G580" s="57"/>
      <c r="H580" s="57"/>
      <c r="I580" s="57"/>
      <c r="J580" s="57"/>
      <c r="K580" s="57">
        <v>598068</v>
      </c>
      <c r="L580" s="57"/>
      <c r="M580" s="57"/>
      <c r="N580" s="57">
        <v>154700</v>
      </c>
      <c r="O580" s="57"/>
      <c r="P580" s="57">
        <v>154700</v>
      </c>
      <c r="Q580" s="57"/>
      <c r="R580" s="57"/>
      <c r="S580" s="57"/>
      <c r="T580" s="57"/>
      <c r="U580" s="57">
        <v>154700</v>
      </c>
      <c r="V580" s="57"/>
      <c r="W580" s="57"/>
    </row>
    <row r="581" spans="1:23">
      <c r="A581" s="15" t="s">
        <v>405</v>
      </c>
      <c r="B581" s="31">
        <v>200</v>
      </c>
      <c r="C581" s="31" t="s">
        <v>1109</v>
      </c>
      <c r="D581" s="57">
        <v>200000</v>
      </c>
      <c r="E581" s="57"/>
      <c r="F581" s="57">
        <v>200000</v>
      </c>
      <c r="G581" s="57"/>
      <c r="H581" s="57"/>
      <c r="I581" s="57"/>
      <c r="J581" s="57"/>
      <c r="K581" s="57">
        <v>200000</v>
      </c>
      <c r="L581" s="57"/>
      <c r="M581" s="57"/>
      <c r="N581" s="57">
        <v>194600</v>
      </c>
      <c r="O581" s="57"/>
      <c r="P581" s="57">
        <v>194600</v>
      </c>
      <c r="Q581" s="57"/>
      <c r="R581" s="57"/>
      <c r="S581" s="57"/>
      <c r="T581" s="57"/>
      <c r="U581" s="57">
        <v>194600</v>
      </c>
      <c r="V581" s="57"/>
      <c r="W581" s="57"/>
    </row>
    <row r="582" spans="1:23">
      <c r="A582" s="15" t="s">
        <v>1055</v>
      </c>
      <c r="B582" s="31">
        <v>200</v>
      </c>
      <c r="C582" s="31" t="s">
        <v>1110</v>
      </c>
      <c r="D582" s="57">
        <v>200000</v>
      </c>
      <c r="E582" s="57"/>
      <c r="F582" s="57">
        <v>200000</v>
      </c>
      <c r="G582" s="57"/>
      <c r="H582" s="57"/>
      <c r="I582" s="57"/>
      <c r="J582" s="57"/>
      <c r="K582" s="57">
        <v>200000</v>
      </c>
      <c r="L582" s="57"/>
      <c r="M582" s="57"/>
      <c r="N582" s="57">
        <v>194600</v>
      </c>
      <c r="O582" s="57"/>
      <c r="P582" s="57">
        <v>194600</v>
      </c>
      <c r="Q582" s="57"/>
      <c r="R582" s="57"/>
      <c r="S582" s="57"/>
      <c r="T582" s="57"/>
      <c r="U582" s="57">
        <v>194600</v>
      </c>
      <c r="V582" s="57"/>
      <c r="W582" s="57"/>
    </row>
    <row r="583" spans="1:23">
      <c r="A583" s="15" t="s">
        <v>281</v>
      </c>
      <c r="B583" s="31">
        <v>200</v>
      </c>
      <c r="C583" s="31" t="s">
        <v>789</v>
      </c>
      <c r="D583" s="57">
        <v>1010000</v>
      </c>
      <c r="E583" s="57"/>
      <c r="F583" s="57">
        <v>1010000</v>
      </c>
      <c r="G583" s="57"/>
      <c r="H583" s="57"/>
      <c r="I583" s="57"/>
      <c r="J583" s="57"/>
      <c r="K583" s="57">
        <v>1010000</v>
      </c>
      <c r="L583" s="57"/>
      <c r="M583" s="57"/>
      <c r="N583" s="57">
        <v>639164</v>
      </c>
      <c r="O583" s="57"/>
      <c r="P583" s="57">
        <v>639164</v>
      </c>
      <c r="Q583" s="57"/>
      <c r="R583" s="57"/>
      <c r="S583" s="57"/>
      <c r="T583" s="57"/>
      <c r="U583" s="57">
        <v>639164</v>
      </c>
      <c r="V583" s="57"/>
      <c r="W583" s="57"/>
    </row>
    <row r="584" spans="1:23">
      <c r="A584" s="15" t="s">
        <v>283</v>
      </c>
      <c r="B584" s="31">
        <v>200</v>
      </c>
      <c r="C584" s="31" t="s">
        <v>790</v>
      </c>
      <c r="D584" s="57">
        <v>800000</v>
      </c>
      <c r="E584" s="57"/>
      <c r="F584" s="57">
        <v>800000</v>
      </c>
      <c r="G584" s="57"/>
      <c r="H584" s="57"/>
      <c r="I584" s="57"/>
      <c r="J584" s="57"/>
      <c r="K584" s="57">
        <v>800000</v>
      </c>
      <c r="L584" s="57"/>
      <c r="M584" s="57"/>
      <c r="N584" s="57">
        <v>107608</v>
      </c>
      <c r="O584" s="57"/>
      <c r="P584" s="57">
        <v>107608</v>
      </c>
      <c r="Q584" s="57"/>
      <c r="R584" s="57"/>
      <c r="S584" s="57"/>
      <c r="T584" s="57"/>
      <c r="U584" s="57">
        <v>107608</v>
      </c>
      <c r="V584" s="57"/>
      <c r="W584" s="57"/>
    </row>
    <row r="585" spans="1:23">
      <c r="A585" s="15" t="s">
        <v>59</v>
      </c>
      <c r="B585" s="31">
        <v>200</v>
      </c>
      <c r="C585" s="31" t="s">
        <v>791</v>
      </c>
      <c r="D585" s="57">
        <v>700000</v>
      </c>
      <c r="E585" s="57"/>
      <c r="F585" s="57">
        <v>700000</v>
      </c>
      <c r="G585" s="57"/>
      <c r="H585" s="57"/>
      <c r="I585" s="57"/>
      <c r="J585" s="57"/>
      <c r="K585" s="57">
        <v>700000</v>
      </c>
      <c r="L585" s="57"/>
      <c r="M585" s="57"/>
      <c r="N585" s="57">
        <v>85000</v>
      </c>
      <c r="O585" s="57"/>
      <c r="P585" s="57">
        <v>85000</v>
      </c>
      <c r="Q585" s="57"/>
      <c r="R585" s="57"/>
      <c r="S585" s="57"/>
      <c r="T585" s="57"/>
      <c r="U585" s="57">
        <v>85000</v>
      </c>
      <c r="V585" s="57"/>
      <c r="W585" s="57"/>
    </row>
    <row r="586" spans="1:23">
      <c r="A586" s="15" t="s">
        <v>286</v>
      </c>
      <c r="B586" s="31">
        <v>200</v>
      </c>
      <c r="C586" s="31" t="s">
        <v>792</v>
      </c>
      <c r="D586" s="57">
        <v>100000</v>
      </c>
      <c r="E586" s="57"/>
      <c r="F586" s="57">
        <v>100000</v>
      </c>
      <c r="G586" s="57"/>
      <c r="H586" s="57"/>
      <c r="I586" s="57"/>
      <c r="J586" s="57"/>
      <c r="K586" s="57">
        <v>100000</v>
      </c>
      <c r="L586" s="57"/>
      <c r="M586" s="57"/>
      <c r="N586" s="57">
        <v>22608</v>
      </c>
      <c r="O586" s="57"/>
      <c r="P586" s="57">
        <v>22608</v>
      </c>
      <c r="Q586" s="57"/>
      <c r="R586" s="57"/>
      <c r="S586" s="57"/>
      <c r="T586" s="57"/>
      <c r="U586" s="57">
        <v>22608</v>
      </c>
      <c r="V586" s="57"/>
      <c r="W586" s="57"/>
    </row>
    <row r="587" spans="1:23">
      <c r="A587" s="15" t="s">
        <v>137</v>
      </c>
      <c r="B587" s="31">
        <v>200</v>
      </c>
      <c r="C587" s="31" t="s">
        <v>793</v>
      </c>
      <c r="D587" s="57">
        <v>50856</v>
      </c>
      <c r="E587" s="57"/>
      <c r="F587" s="57">
        <v>50856</v>
      </c>
      <c r="G587" s="57"/>
      <c r="H587" s="57"/>
      <c r="I587" s="57"/>
      <c r="J587" s="57"/>
      <c r="K587" s="57">
        <v>50856</v>
      </c>
      <c r="L587" s="57"/>
      <c r="M587" s="57"/>
      <c r="N587" s="57"/>
      <c r="O587" s="57"/>
      <c r="P587" s="57"/>
      <c r="Q587" s="57"/>
      <c r="R587" s="57"/>
      <c r="S587" s="57"/>
      <c r="T587" s="57"/>
      <c r="U587" s="57"/>
      <c r="V587" s="57"/>
      <c r="W587" s="57"/>
    </row>
    <row r="588" spans="1:23">
      <c r="A588" s="15" t="s">
        <v>261</v>
      </c>
      <c r="B588" s="31">
        <v>200</v>
      </c>
      <c r="C588" s="31" t="s">
        <v>794</v>
      </c>
      <c r="D588" s="57">
        <v>50856</v>
      </c>
      <c r="E588" s="57"/>
      <c r="F588" s="57">
        <v>50856</v>
      </c>
      <c r="G588" s="57"/>
      <c r="H588" s="57"/>
      <c r="I588" s="57"/>
      <c r="J588" s="57"/>
      <c r="K588" s="57">
        <v>50856</v>
      </c>
      <c r="L588" s="57"/>
      <c r="M588" s="57"/>
      <c r="N588" s="57"/>
      <c r="O588" s="57"/>
      <c r="P588" s="57"/>
      <c r="Q588" s="57"/>
      <c r="R588" s="57"/>
      <c r="S588" s="57"/>
      <c r="T588" s="57"/>
      <c r="U588" s="57"/>
      <c r="V588" s="57"/>
      <c r="W588" s="57"/>
    </row>
    <row r="589" spans="1:23">
      <c r="A589" s="15" t="s">
        <v>1111</v>
      </c>
      <c r="B589" s="31">
        <v>200</v>
      </c>
      <c r="C589" s="31" t="s">
        <v>795</v>
      </c>
      <c r="D589" s="57">
        <v>50856</v>
      </c>
      <c r="E589" s="57"/>
      <c r="F589" s="57">
        <v>50856</v>
      </c>
      <c r="G589" s="57"/>
      <c r="H589" s="57"/>
      <c r="I589" s="57"/>
      <c r="J589" s="57"/>
      <c r="K589" s="57">
        <v>50856</v>
      </c>
      <c r="L589" s="57"/>
      <c r="M589" s="57"/>
      <c r="N589" s="57"/>
      <c r="O589" s="57"/>
      <c r="P589" s="57"/>
      <c r="Q589" s="57"/>
      <c r="R589" s="57"/>
      <c r="S589" s="57"/>
      <c r="T589" s="57"/>
      <c r="U589" s="57"/>
      <c r="V589" s="57"/>
      <c r="W589" s="57"/>
    </row>
    <row r="590" spans="1:23">
      <c r="A590" s="15" t="s">
        <v>796</v>
      </c>
      <c r="B590" s="31">
        <v>200</v>
      </c>
      <c r="C590" s="31" t="s">
        <v>797</v>
      </c>
      <c r="D590" s="57">
        <v>50856</v>
      </c>
      <c r="E590" s="57"/>
      <c r="F590" s="57">
        <v>50856</v>
      </c>
      <c r="G590" s="57"/>
      <c r="H590" s="57"/>
      <c r="I590" s="57"/>
      <c r="J590" s="57"/>
      <c r="K590" s="57">
        <v>50856</v>
      </c>
      <c r="L590" s="57"/>
      <c r="M590" s="57"/>
      <c r="N590" s="57"/>
      <c r="O590" s="57"/>
      <c r="P590" s="57"/>
      <c r="Q590" s="57"/>
      <c r="R590" s="57"/>
      <c r="S590" s="57"/>
      <c r="T590" s="57"/>
      <c r="U590" s="57"/>
      <c r="V590" s="57"/>
      <c r="W590" s="57"/>
    </row>
    <row r="591" spans="1:23">
      <c r="A591" s="15" t="s">
        <v>798</v>
      </c>
      <c r="B591" s="31">
        <v>200</v>
      </c>
      <c r="C591" s="31" t="s">
        <v>799</v>
      </c>
      <c r="D591" s="57">
        <v>50856</v>
      </c>
      <c r="E591" s="57"/>
      <c r="F591" s="57">
        <v>50856</v>
      </c>
      <c r="G591" s="57"/>
      <c r="H591" s="57"/>
      <c r="I591" s="57"/>
      <c r="J591" s="57"/>
      <c r="K591" s="57">
        <v>50856</v>
      </c>
      <c r="L591" s="57"/>
      <c r="M591" s="57"/>
      <c r="N591" s="57"/>
      <c r="O591" s="57"/>
      <c r="P591" s="57"/>
      <c r="Q591" s="57"/>
      <c r="R591" s="57"/>
      <c r="S591" s="57"/>
      <c r="T591" s="57"/>
      <c r="U591" s="57"/>
      <c r="V591" s="57"/>
      <c r="W591" s="57"/>
    </row>
    <row r="592" spans="1:23">
      <c r="A592" s="15" t="s">
        <v>261</v>
      </c>
      <c r="B592" s="31">
        <v>200</v>
      </c>
      <c r="C592" s="31" t="s">
        <v>800</v>
      </c>
      <c r="D592" s="57">
        <v>50856</v>
      </c>
      <c r="E592" s="57"/>
      <c r="F592" s="57">
        <v>50856</v>
      </c>
      <c r="G592" s="57"/>
      <c r="H592" s="57"/>
      <c r="I592" s="57"/>
      <c r="J592" s="57"/>
      <c r="K592" s="57">
        <v>50856</v>
      </c>
      <c r="L592" s="57"/>
      <c r="M592" s="57"/>
      <c r="N592" s="57"/>
      <c r="O592" s="57"/>
      <c r="P592" s="57"/>
      <c r="Q592" s="57"/>
      <c r="R592" s="57"/>
      <c r="S592" s="57"/>
      <c r="T592" s="57"/>
      <c r="U592" s="57"/>
      <c r="V592" s="57"/>
      <c r="W592" s="57"/>
    </row>
    <row r="593" spans="1:23">
      <c r="A593" s="15" t="s">
        <v>1111</v>
      </c>
      <c r="B593" s="31">
        <v>200</v>
      </c>
      <c r="C593" s="31" t="s">
        <v>801</v>
      </c>
      <c r="D593" s="57">
        <v>50856</v>
      </c>
      <c r="E593" s="57"/>
      <c r="F593" s="57">
        <v>50856</v>
      </c>
      <c r="G593" s="57"/>
      <c r="H593" s="57"/>
      <c r="I593" s="57"/>
      <c r="J593" s="57"/>
      <c r="K593" s="57">
        <v>50856</v>
      </c>
      <c r="L593" s="57"/>
      <c r="M593" s="57"/>
      <c r="N593" s="57"/>
      <c r="O593" s="57"/>
      <c r="P593" s="57"/>
      <c r="Q593" s="57"/>
      <c r="R593" s="57"/>
      <c r="S593" s="57"/>
      <c r="T593" s="57"/>
      <c r="U593" s="57"/>
      <c r="V593" s="57"/>
      <c r="W593" s="57"/>
    </row>
    <row r="594" spans="1:23">
      <c r="A594" s="15" t="s">
        <v>796</v>
      </c>
      <c r="B594" s="31">
        <v>200</v>
      </c>
      <c r="C594" s="31" t="s">
        <v>802</v>
      </c>
      <c r="D594" s="57">
        <v>50856</v>
      </c>
      <c r="E594" s="57"/>
      <c r="F594" s="57">
        <v>50856</v>
      </c>
      <c r="G594" s="57"/>
      <c r="H594" s="57"/>
      <c r="I594" s="57"/>
      <c r="J594" s="57"/>
      <c r="K594" s="57">
        <v>50856</v>
      </c>
      <c r="L594" s="57"/>
      <c r="M594" s="57"/>
      <c r="N594" s="57"/>
      <c r="O594" s="57"/>
      <c r="P594" s="57"/>
      <c r="Q594" s="57"/>
      <c r="R594" s="57"/>
      <c r="S594" s="57"/>
      <c r="T594" s="57"/>
      <c r="U594" s="57"/>
      <c r="V594" s="57"/>
      <c r="W594" s="57"/>
    </row>
    <row r="595" spans="1:23">
      <c r="A595" s="15" t="s">
        <v>0</v>
      </c>
      <c r="B595" s="31">
        <v>200</v>
      </c>
      <c r="C595" s="31" t="s">
        <v>1</v>
      </c>
      <c r="D595" s="57">
        <v>0</v>
      </c>
      <c r="E595" s="57"/>
      <c r="F595" s="57">
        <v>0</v>
      </c>
      <c r="G595" s="57">
        <v>97055320</v>
      </c>
      <c r="H595" s="57"/>
      <c r="I595" s="57"/>
      <c r="J595" s="57"/>
      <c r="K595" s="57">
        <v>97055320</v>
      </c>
      <c r="L595" s="57"/>
      <c r="M595" s="57"/>
      <c r="N595" s="57">
        <v>0</v>
      </c>
      <c r="O595" s="57"/>
      <c r="P595" s="57">
        <v>0</v>
      </c>
      <c r="Q595" s="57">
        <v>31006970</v>
      </c>
      <c r="R595" s="57"/>
      <c r="S595" s="57"/>
      <c r="T595" s="57"/>
      <c r="U595" s="57">
        <v>31006970</v>
      </c>
      <c r="V595" s="57"/>
      <c r="W595" s="57"/>
    </row>
    <row r="596" spans="1:23">
      <c r="A596" s="15" t="s">
        <v>261</v>
      </c>
      <c r="B596" s="31">
        <v>200</v>
      </c>
      <c r="C596" s="31" t="s">
        <v>2</v>
      </c>
      <c r="D596" s="57">
        <v>0</v>
      </c>
      <c r="E596" s="57"/>
      <c r="F596" s="57">
        <v>0</v>
      </c>
      <c r="G596" s="57">
        <v>97055320</v>
      </c>
      <c r="H596" s="57"/>
      <c r="I596" s="57"/>
      <c r="J596" s="57"/>
      <c r="K596" s="57">
        <v>97055320</v>
      </c>
      <c r="L596" s="57"/>
      <c r="M596" s="57"/>
      <c r="N596" s="57">
        <v>0</v>
      </c>
      <c r="O596" s="57"/>
      <c r="P596" s="57">
        <v>0</v>
      </c>
      <c r="Q596" s="57">
        <v>31006970</v>
      </c>
      <c r="R596" s="57"/>
      <c r="S596" s="57"/>
      <c r="T596" s="57"/>
      <c r="U596" s="57">
        <v>31006970</v>
      </c>
      <c r="V596" s="57"/>
      <c r="W596" s="57"/>
    </row>
    <row r="597" spans="1:23">
      <c r="A597" s="15" t="s">
        <v>1047</v>
      </c>
      <c r="B597" s="31">
        <v>200</v>
      </c>
      <c r="C597" s="31" t="s">
        <v>3</v>
      </c>
      <c r="D597" s="57">
        <v>0</v>
      </c>
      <c r="E597" s="57"/>
      <c r="F597" s="57">
        <v>0</v>
      </c>
      <c r="G597" s="57">
        <v>97055320</v>
      </c>
      <c r="H597" s="57"/>
      <c r="I597" s="57"/>
      <c r="J597" s="57"/>
      <c r="K597" s="57">
        <v>97055320</v>
      </c>
      <c r="L597" s="57"/>
      <c r="M597" s="57"/>
      <c r="N597" s="57">
        <v>0</v>
      </c>
      <c r="O597" s="57"/>
      <c r="P597" s="57">
        <v>0</v>
      </c>
      <c r="Q597" s="57">
        <v>31006970</v>
      </c>
      <c r="R597" s="57"/>
      <c r="S597" s="57"/>
      <c r="T597" s="57"/>
      <c r="U597" s="57">
        <v>31006970</v>
      </c>
      <c r="V597" s="57"/>
      <c r="W597" s="57"/>
    </row>
    <row r="598" spans="1:23">
      <c r="A598" s="15" t="s">
        <v>279</v>
      </c>
      <c r="B598" s="31">
        <v>200</v>
      </c>
      <c r="C598" s="31" t="s">
        <v>4</v>
      </c>
      <c r="D598" s="57">
        <v>0</v>
      </c>
      <c r="E598" s="57"/>
      <c r="F598" s="57">
        <v>0</v>
      </c>
      <c r="G598" s="57">
        <v>97055320</v>
      </c>
      <c r="H598" s="57"/>
      <c r="I598" s="57"/>
      <c r="J598" s="57"/>
      <c r="K598" s="57">
        <v>97055320</v>
      </c>
      <c r="L598" s="57"/>
      <c r="M598" s="57"/>
      <c r="N598" s="57">
        <v>0</v>
      </c>
      <c r="O598" s="57"/>
      <c r="P598" s="57">
        <v>0</v>
      </c>
      <c r="Q598" s="57">
        <v>31006970</v>
      </c>
      <c r="R598" s="57"/>
      <c r="S598" s="57"/>
      <c r="T598" s="57"/>
      <c r="U598" s="57">
        <v>31006970</v>
      </c>
      <c r="V598" s="57"/>
      <c r="W598" s="57"/>
    </row>
    <row r="599" spans="1:23">
      <c r="A599" s="15" t="s">
        <v>186</v>
      </c>
      <c r="B599" s="31">
        <v>200</v>
      </c>
      <c r="C599" s="31" t="s">
        <v>5</v>
      </c>
      <c r="D599" s="57">
        <v>0</v>
      </c>
      <c r="E599" s="57"/>
      <c r="F599" s="57">
        <v>0</v>
      </c>
      <c r="G599" s="57">
        <v>59531700</v>
      </c>
      <c r="H599" s="57"/>
      <c r="I599" s="57"/>
      <c r="J599" s="57"/>
      <c r="K599" s="57">
        <v>59531700</v>
      </c>
      <c r="L599" s="57"/>
      <c r="M599" s="57"/>
      <c r="N599" s="57">
        <v>0</v>
      </c>
      <c r="O599" s="57"/>
      <c r="P599" s="57">
        <v>0</v>
      </c>
      <c r="Q599" s="57">
        <v>26861890</v>
      </c>
      <c r="R599" s="57"/>
      <c r="S599" s="57"/>
      <c r="T599" s="57"/>
      <c r="U599" s="57">
        <v>26861890</v>
      </c>
      <c r="V599" s="57"/>
      <c r="W599" s="57"/>
    </row>
    <row r="600" spans="1:23">
      <c r="A600" s="15" t="s">
        <v>261</v>
      </c>
      <c r="B600" s="31">
        <v>200</v>
      </c>
      <c r="C600" s="31" t="s">
        <v>6</v>
      </c>
      <c r="D600" s="57">
        <v>0</v>
      </c>
      <c r="E600" s="57"/>
      <c r="F600" s="57">
        <v>0</v>
      </c>
      <c r="G600" s="57">
        <v>59531700</v>
      </c>
      <c r="H600" s="57"/>
      <c r="I600" s="57"/>
      <c r="J600" s="57"/>
      <c r="K600" s="57">
        <v>59531700</v>
      </c>
      <c r="L600" s="57"/>
      <c r="M600" s="57"/>
      <c r="N600" s="57">
        <v>0</v>
      </c>
      <c r="O600" s="57"/>
      <c r="P600" s="57">
        <v>0</v>
      </c>
      <c r="Q600" s="57">
        <v>26861890</v>
      </c>
      <c r="R600" s="57"/>
      <c r="S600" s="57"/>
      <c r="T600" s="57"/>
      <c r="U600" s="57">
        <v>26861890</v>
      </c>
      <c r="V600" s="57"/>
      <c r="W600" s="57"/>
    </row>
    <row r="601" spans="1:23">
      <c r="A601" s="15" t="s">
        <v>1047</v>
      </c>
      <c r="B601" s="31">
        <v>200</v>
      </c>
      <c r="C601" s="31" t="s">
        <v>7</v>
      </c>
      <c r="D601" s="57">
        <v>0</v>
      </c>
      <c r="E601" s="57"/>
      <c r="F601" s="57">
        <v>0</v>
      </c>
      <c r="G601" s="57">
        <v>59531700</v>
      </c>
      <c r="H601" s="57"/>
      <c r="I601" s="57"/>
      <c r="J601" s="57"/>
      <c r="K601" s="57">
        <v>59531700</v>
      </c>
      <c r="L601" s="57"/>
      <c r="M601" s="57"/>
      <c r="N601" s="57">
        <v>0</v>
      </c>
      <c r="O601" s="57"/>
      <c r="P601" s="57">
        <v>0</v>
      </c>
      <c r="Q601" s="57">
        <v>26861890</v>
      </c>
      <c r="R601" s="57"/>
      <c r="S601" s="57"/>
      <c r="T601" s="57"/>
      <c r="U601" s="57">
        <v>26861890</v>
      </c>
      <c r="V601" s="57"/>
      <c r="W601" s="57"/>
    </row>
    <row r="602" spans="1:23">
      <c r="A602" s="15" t="s">
        <v>279</v>
      </c>
      <c r="B602" s="31">
        <v>200</v>
      </c>
      <c r="C602" s="31" t="s">
        <v>8</v>
      </c>
      <c r="D602" s="57">
        <v>0</v>
      </c>
      <c r="E602" s="57"/>
      <c r="F602" s="57">
        <v>0</v>
      </c>
      <c r="G602" s="57">
        <v>59531700</v>
      </c>
      <c r="H602" s="57"/>
      <c r="I602" s="57"/>
      <c r="J602" s="57"/>
      <c r="K602" s="57">
        <v>59531700</v>
      </c>
      <c r="L602" s="57"/>
      <c r="M602" s="57"/>
      <c r="N602" s="57">
        <v>0</v>
      </c>
      <c r="O602" s="57"/>
      <c r="P602" s="57">
        <v>0</v>
      </c>
      <c r="Q602" s="57">
        <v>26861890</v>
      </c>
      <c r="R602" s="57"/>
      <c r="S602" s="57"/>
      <c r="T602" s="57"/>
      <c r="U602" s="57">
        <v>26861890</v>
      </c>
      <c r="V602" s="57"/>
      <c r="W602" s="57"/>
    </row>
    <row r="603" spans="1:23">
      <c r="A603" s="15" t="s">
        <v>222</v>
      </c>
      <c r="B603" s="31">
        <v>200</v>
      </c>
      <c r="C603" s="31" t="s">
        <v>9</v>
      </c>
      <c r="D603" s="57">
        <v>0</v>
      </c>
      <c r="E603" s="57"/>
      <c r="F603" s="57">
        <v>0</v>
      </c>
      <c r="G603" s="57">
        <v>37523620</v>
      </c>
      <c r="H603" s="57"/>
      <c r="I603" s="57"/>
      <c r="J603" s="57"/>
      <c r="K603" s="57">
        <v>37523620</v>
      </c>
      <c r="L603" s="57"/>
      <c r="M603" s="57"/>
      <c r="N603" s="57">
        <v>0</v>
      </c>
      <c r="O603" s="57"/>
      <c r="P603" s="57">
        <v>0</v>
      </c>
      <c r="Q603" s="57">
        <v>4145080</v>
      </c>
      <c r="R603" s="57"/>
      <c r="S603" s="57"/>
      <c r="T603" s="57"/>
      <c r="U603" s="57">
        <v>4145080</v>
      </c>
      <c r="V603" s="57"/>
      <c r="W603" s="57"/>
    </row>
    <row r="604" spans="1:23">
      <c r="A604" s="15" t="s">
        <v>261</v>
      </c>
      <c r="B604" s="31">
        <v>200</v>
      </c>
      <c r="C604" s="31" t="s">
        <v>10</v>
      </c>
      <c r="D604" s="57">
        <v>0</v>
      </c>
      <c r="E604" s="57"/>
      <c r="F604" s="57">
        <v>0</v>
      </c>
      <c r="G604" s="57">
        <v>37523620</v>
      </c>
      <c r="H604" s="57"/>
      <c r="I604" s="57"/>
      <c r="J604" s="57"/>
      <c r="K604" s="57">
        <v>37523620</v>
      </c>
      <c r="L604" s="57"/>
      <c r="M604" s="57"/>
      <c r="N604" s="57">
        <v>0</v>
      </c>
      <c r="O604" s="57"/>
      <c r="P604" s="57">
        <v>0</v>
      </c>
      <c r="Q604" s="57">
        <v>4145080</v>
      </c>
      <c r="R604" s="57"/>
      <c r="S604" s="57"/>
      <c r="T604" s="57"/>
      <c r="U604" s="57">
        <v>4145080</v>
      </c>
      <c r="V604" s="57"/>
      <c r="W604" s="57"/>
    </row>
    <row r="605" spans="1:23">
      <c r="A605" s="15" t="s">
        <v>1047</v>
      </c>
      <c r="B605" s="31">
        <v>200</v>
      </c>
      <c r="C605" s="31" t="s">
        <v>11</v>
      </c>
      <c r="D605" s="57">
        <v>0</v>
      </c>
      <c r="E605" s="57"/>
      <c r="F605" s="57">
        <v>0</v>
      </c>
      <c r="G605" s="57">
        <v>37523620</v>
      </c>
      <c r="H605" s="57"/>
      <c r="I605" s="57"/>
      <c r="J605" s="57"/>
      <c r="K605" s="57">
        <v>37523620</v>
      </c>
      <c r="L605" s="57"/>
      <c r="M605" s="57"/>
      <c r="N605" s="57">
        <v>0</v>
      </c>
      <c r="O605" s="57"/>
      <c r="P605" s="57">
        <v>0</v>
      </c>
      <c r="Q605" s="57">
        <v>4145080</v>
      </c>
      <c r="R605" s="57"/>
      <c r="S605" s="57"/>
      <c r="T605" s="57"/>
      <c r="U605" s="57">
        <v>4145080</v>
      </c>
      <c r="V605" s="57"/>
      <c r="W605" s="57"/>
    </row>
    <row r="606" spans="1:23">
      <c r="A606" s="15" t="s">
        <v>279</v>
      </c>
      <c r="B606" s="31">
        <v>200</v>
      </c>
      <c r="C606" s="31" t="s">
        <v>12</v>
      </c>
      <c r="D606" s="57">
        <v>0</v>
      </c>
      <c r="E606" s="57"/>
      <c r="F606" s="57">
        <v>0</v>
      </c>
      <c r="G606" s="57">
        <v>37523620</v>
      </c>
      <c r="H606" s="57"/>
      <c r="I606" s="57"/>
      <c r="J606" s="57"/>
      <c r="K606" s="57">
        <v>37523620</v>
      </c>
      <c r="L606" s="57"/>
      <c r="M606" s="57"/>
      <c r="N606" s="57">
        <v>0</v>
      </c>
      <c r="O606" s="57"/>
      <c r="P606" s="57">
        <v>0</v>
      </c>
      <c r="Q606" s="57">
        <v>4145080</v>
      </c>
      <c r="R606" s="57"/>
      <c r="S606" s="57"/>
      <c r="T606" s="57"/>
      <c r="U606" s="57">
        <v>4145080</v>
      </c>
      <c r="V606" s="57"/>
      <c r="W606" s="57"/>
    </row>
    <row r="607" spans="1:23">
      <c r="A607" s="15" t="s">
        <v>52</v>
      </c>
      <c r="B607" s="31">
        <v>450</v>
      </c>
      <c r="C607" s="31" t="s">
        <v>13</v>
      </c>
      <c r="D607" s="57">
        <v>-45906681.479999997</v>
      </c>
      <c r="E607" s="57"/>
      <c r="F607" s="57">
        <v>-45906681.479999997</v>
      </c>
      <c r="G607" s="57"/>
      <c r="H607" s="57"/>
      <c r="I607" s="57"/>
      <c r="J607" s="57"/>
      <c r="K607" s="57">
        <v>-23237622.920000002</v>
      </c>
      <c r="L607" s="57">
        <v>-22669058.559999999</v>
      </c>
      <c r="M607" s="57"/>
      <c r="N607" s="57">
        <v>14455171.33</v>
      </c>
      <c r="O607" s="57"/>
      <c r="P607" s="57">
        <v>14455171.33</v>
      </c>
      <c r="Q607" s="57"/>
      <c r="R607" s="57"/>
      <c r="S607" s="57"/>
      <c r="T607" s="57"/>
      <c r="U607" s="57">
        <v>9140591.1999999993</v>
      </c>
      <c r="V607" s="57">
        <v>5314580.13</v>
      </c>
      <c r="W607" s="57"/>
    </row>
  </sheetData>
  <autoFilter ref="A4:W607"/>
  <phoneticPr fontId="3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Y182"/>
  <sheetViews>
    <sheetView topLeftCell="A148" workbookViewId="0">
      <selection activeCell="C4" sqref="C4:W662"/>
    </sheetView>
  </sheetViews>
  <sheetFormatPr defaultRowHeight="12.75"/>
  <cols>
    <col min="1" max="1" width="76" customWidth="1"/>
    <col min="3" max="3" width="22.42578125" customWidth="1"/>
    <col min="4" max="4" width="12.42578125" hidden="1" customWidth="1"/>
    <col min="5" max="5" width="9.140625" hidden="1" customWidth="1"/>
    <col min="6" max="6" width="13.28515625" hidden="1" customWidth="1"/>
    <col min="7" max="7" width="12.28515625" hidden="1" customWidth="1"/>
    <col min="8" max="10" width="9.140625" hidden="1" customWidth="1"/>
    <col min="11" max="11" width="13.140625" customWidth="1"/>
    <col min="12" max="12" width="14.7109375" hidden="1" customWidth="1"/>
    <col min="13" max="13" width="9.140625" hidden="1" customWidth="1"/>
    <col min="14" max="14" width="13.42578125" hidden="1" customWidth="1"/>
    <col min="15" max="15" width="9.140625" hidden="1" customWidth="1"/>
    <col min="16" max="17" width="13.7109375" hidden="1" customWidth="1"/>
    <col min="18" max="20" width="9.140625" hidden="1" customWidth="1"/>
    <col min="21" max="21" width="12.28515625" customWidth="1"/>
    <col min="22" max="22" width="12.5703125" hidden="1" customWidth="1"/>
    <col min="23" max="23" width="0" hidden="1" customWidth="1"/>
    <col min="25" max="25" width="21.85546875" customWidth="1"/>
  </cols>
  <sheetData>
    <row r="1" spans="1:23">
      <c r="A1" s="58" t="s">
        <v>1214</v>
      </c>
      <c r="B1" s="59"/>
      <c r="C1" s="59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</row>
    <row r="2" spans="1:23">
      <c r="A2" s="58" t="s">
        <v>803</v>
      </c>
      <c r="B2" s="59"/>
      <c r="C2" s="59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8"/>
      <c r="V2" s="58"/>
      <c r="W2" s="58"/>
    </row>
    <row r="3" spans="1:23">
      <c r="A3" s="58" t="s">
        <v>1113</v>
      </c>
      <c r="B3" s="59"/>
      <c r="C3" s="59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8"/>
      <c r="U3" s="58"/>
      <c r="V3" s="58"/>
      <c r="W3" s="58"/>
    </row>
    <row r="4" spans="1:23" ht="50.25" customHeight="1">
      <c r="A4" s="60" t="s">
        <v>23</v>
      </c>
      <c r="B4" s="61" t="s">
        <v>239</v>
      </c>
      <c r="C4" s="61" t="s">
        <v>804</v>
      </c>
      <c r="D4" s="61" t="s">
        <v>1120</v>
      </c>
      <c r="E4" s="61" t="s">
        <v>242</v>
      </c>
      <c r="F4" s="61" t="s">
        <v>243</v>
      </c>
      <c r="G4" s="61" t="s">
        <v>244</v>
      </c>
      <c r="H4" s="61" t="s">
        <v>245</v>
      </c>
      <c r="I4" s="61" t="s">
        <v>246</v>
      </c>
      <c r="J4" s="61" t="s">
        <v>247</v>
      </c>
      <c r="K4" s="61" t="s">
        <v>248</v>
      </c>
      <c r="L4" s="61" t="s">
        <v>249</v>
      </c>
      <c r="M4" s="61" t="s">
        <v>1041</v>
      </c>
      <c r="N4" s="61" t="s">
        <v>250</v>
      </c>
      <c r="O4" s="61" t="s">
        <v>251</v>
      </c>
      <c r="P4" s="61" t="s">
        <v>252</v>
      </c>
      <c r="Q4" s="61" t="s">
        <v>253</v>
      </c>
      <c r="R4" s="61" t="s">
        <v>254</v>
      </c>
      <c r="S4" s="61" t="s">
        <v>255</v>
      </c>
      <c r="T4" s="61" t="s">
        <v>256</v>
      </c>
      <c r="U4" s="61" t="s">
        <v>257</v>
      </c>
      <c r="V4" s="61" t="s">
        <v>258</v>
      </c>
      <c r="W4" s="61" t="s">
        <v>1042</v>
      </c>
    </row>
    <row r="5" spans="1:23">
      <c r="A5" s="62" t="s">
        <v>805</v>
      </c>
      <c r="B5" s="63">
        <v>10</v>
      </c>
      <c r="C5" s="63" t="s">
        <v>806</v>
      </c>
      <c r="D5" s="63">
        <v>2017370922.22</v>
      </c>
      <c r="E5" s="63"/>
      <c r="F5" s="63">
        <v>2017370922.22</v>
      </c>
      <c r="G5" s="63">
        <v>129044256.98</v>
      </c>
      <c r="H5" s="63"/>
      <c r="I5" s="63"/>
      <c r="J5" s="63"/>
      <c r="K5" s="63">
        <v>1924403570.1400001</v>
      </c>
      <c r="L5" s="63">
        <v>222011609.06</v>
      </c>
      <c r="M5" s="63"/>
      <c r="N5" s="63">
        <v>953659016.73000002</v>
      </c>
      <c r="O5" s="63"/>
      <c r="P5" s="63">
        <v>953659016.73000002</v>
      </c>
      <c r="Q5" s="63">
        <v>43374230.039999999</v>
      </c>
      <c r="R5" s="63"/>
      <c r="S5" s="63"/>
      <c r="T5" s="63"/>
      <c r="U5" s="63">
        <v>901100350.73000002</v>
      </c>
      <c r="V5" s="63">
        <v>95932896.040000007</v>
      </c>
      <c r="W5" s="63"/>
    </row>
    <row r="6" spans="1:23">
      <c r="A6" s="62" t="s">
        <v>807</v>
      </c>
      <c r="B6" s="63">
        <v>10</v>
      </c>
      <c r="C6" s="63" t="s">
        <v>808</v>
      </c>
      <c r="D6" s="63">
        <v>911402149.42999995</v>
      </c>
      <c r="E6" s="63"/>
      <c r="F6" s="63">
        <v>911402149.42999995</v>
      </c>
      <c r="G6" s="63"/>
      <c r="H6" s="63"/>
      <c r="I6" s="63"/>
      <c r="J6" s="63"/>
      <c r="K6" s="63">
        <v>801383797.92999995</v>
      </c>
      <c r="L6" s="63">
        <v>110018351.5</v>
      </c>
      <c r="M6" s="63"/>
      <c r="N6" s="63">
        <v>470765588.75</v>
      </c>
      <c r="O6" s="63"/>
      <c r="P6" s="63">
        <v>470765588.75</v>
      </c>
      <c r="Q6" s="63"/>
      <c r="R6" s="63"/>
      <c r="S6" s="63"/>
      <c r="T6" s="63"/>
      <c r="U6" s="63">
        <v>409942896.31</v>
      </c>
      <c r="V6" s="63">
        <v>60822692.439999998</v>
      </c>
      <c r="W6" s="63"/>
    </row>
    <row r="7" spans="1:23">
      <c r="A7" s="62" t="s">
        <v>809</v>
      </c>
      <c r="B7" s="63">
        <v>10</v>
      </c>
      <c r="C7" s="63" t="s">
        <v>810</v>
      </c>
      <c r="D7" s="63">
        <v>753067708.70000005</v>
      </c>
      <c r="E7" s="63"/>
      <c r="F7" s="63">
        <v>753067708.70000005</v>
      </c>
      <c r="G7" s="63"/>
      <c r="H7" s="63"/>
      <c r="I7" s="63"/>
      <c r="J7" s="63"/>
      <c r="K7" s="63">
        <v>688718161.70000005</v>
      </c>
      <c r="L7" s="63">
        <v>64349547</v>
      </c>
      <c r="M7" s="63"/>
      <c r="N7" s="63">
        <v>391712160.94999999</v>
      </c>
      <c r="O7" s="63"/>
      <c r="P7" s="63">
        <v>391712160.94999999</v>
      </c>
      <c r="Q7" s="63"/>
      <c r="R7" s="63"/>
      <c r="S7" s="63"/>
      <c r="T7" s="63"/>
      <c r="U7" s="63">
        <v>356785224.98000002</v>
      </c>
      <c r="V7" s="63">
        <v>34926935.969999999</v>
      </c>
      <c r="W7" s="63"/>
    </row>
    <row r="8" spans="1:23">
      <c r="A8" s="62" t="s">
        <v>811</v>
      </c>
      <c r="B8" s="63">
        <v>10</v>
      </c>
      <c r="C8" s="63" t="s">
        <v>812</v>
      </c>
      <c r="D8" s="63">
        <v>7300000</v>
      </c>
      <c r="E8" s="63"/>
      <c r="F8" s="63">
        <v>7300000</v>
      </c>
      <c r="G8" s="63"/>
      <c r="H8" s="63"/>
      <c r="I8" s="63"/>
      <c r="J8" s="63"/>
      <c r="K8" s="63">
        <v>7300000</v>
      </c>
      <c r="L8" s="63"/>
      <c r="M8" s="63"/>
      <c r="N8" s="63">
        <v>4564459.87</v>
      </c>
      <c r="O8" s="63"/>
      <c r="P8" s="63">
        <v>4564459.87</v>
      </c>
      <c r="Q8" s="63"/>
      <c r="R8" s="63"/>
      <c r="S8" s="63"/>
      <c r="T8" s="63"/>
      <c r="U8" s="63">
        <v>4564459.87</v>
      </c>
      <c r="V8" s="63"/>
      <c r="W8" s="63"/>
    </row>
    <row r="9" spans="1:23">
      <c r="A9" s="62" t="s">
        <v>813</v>
      </c>
      <c r="B9" s="63">
        <v>10</v>
      </c>
      <c r="C9" s="63" t="s">
        <v>814</v>
      </c>
      <c r="D9" s="63">
        <v>7300000</v>
      </c>
      <c r="E9" s="63"/>
      <c r="F9" s="63">
        <v>7300000</v>
      </c>
      <c r="G9" s="63"/>
      <c r="H9" s="63"/>
      <c r="I9" s="63"/>
      <c r="J9" s="63"/>
      <c r="K9" s="63">
        <v>7300000</v>
      </c>
      <c r="L9" s="63"/>
      <c r="M9" s="63"/>
      <c r="N9" s="63">
        <v>4564459.87</v>
      </c>
      <c r="O9" s="63"/>
      <c r="P9" s="63">
        <v>4564459.87</v>
      </c>
      <c r="Q9" s="63"/>
      <c r="R9" s="63"/>
      <c r="S9" s="63"/>
      <c r="T9" s="63"/>
      <c r="U9" s="63">
        <v>4564459.87</v>
      </c>
      <c r="V9" s="63"/>
      <c r="W9" s="63"/>
    </row>
    <row r="10" spans="1:23">
      <c r="A10" s="62" t="s">
        <v>815</v>
      </c>
      <c r="B10" s="63">
        <v>10</v>
      </c>
      <c r="C10" s="63" t="s">
        <v>816</v>
      </c>
      <c r="D10" s="63">
        <v>7300000</v>
      </c>
      <c r="E10" s="63"/>
      <c r="F10" s="63">
        <v>7300000</v>
      </c>
      <c r="G10" s="63"/>
      <c r="H10" s="63"/>
      <c r="I10" s="63"/>
      <c r="J10" s="63"/>
      <c r="K10" s="63">
        <v>7300000</v>
      </c>
      <c r="L10" s="63"/>
      <c r="M10" s="63"/>
      <c r="N10" s="63">
        <v>4564459.87</v>
      </c>
      <c r="O10" s="63"/>
      <c r="P10" s="63">
        <v>4564459.87</v>
      </c>
      <c r="Q10" s="63"/>
      <c r="R10" s="63"/>
      <c r="S10" s="63"/>
      <c r="T10" s="63"/>
      <c r="U10" s="63">
        <v>4564459.87</v>
      </c>
      <c r="V10" s="63"/>
      <c r="W10" s="63"/>
    </row>
    <row r="11" spans="1:23">
      <c r="A11" s="62" t="s">
        <v>817</v>
      </c>
      <c r="B11" s="63">
        <v>10</v>
      </c>
      <c r="C11" s="63" t="s">
        <v>818</v>
      </c>
      <c r="D11" s="63">
        <v>745767708.70000005</v>
      </c>
      <c r="E11" s="63"/>
      <c r="F11" s="63">
        <v>745767708.70000005</v>
      </c>
      <c r="G11" s="63"/>
      <c r="H11" s="63"/>
      <c r="I11" s="63"/>
      <c r="J11" s="63"/>
      <c r="K11" s="63">
        <v>681418161.70000005</v>
      </c>
      <c r="L11" s="63">
        <v>64349547</v>
      </c>
      <c r="M11" s="63"/>
      <c r="N11" s="63">
        <v>387147701.07999998</v>
      </c>
      <c r="O11" s="63"/>
      <c r="P11" s="63">
        <v>387147701.07999998</v>
      </c>
      <c r="Q11" s="63"/>
      <c r="R11" s="63"/>
      <c r="S11" s="63"/>
      <c r="T11" s="63"/>
      <c r="U11" s="63">
        <v>352220765.11000001</v>
      </c>
      <c r="V11" s="63">
        <v>34926935.969999999</v>
      </c>
      <c r="W11" s="63"/>
    </row>
    <row r="12" spans="1:23">
      <c r="A12" s="62" t="s">
        <v>1121</v>
      </c>
      <c r="B12" s="63">
        <v>10</v>
      </c>
      <c r="C12" s="63" t="s">
        <v>819</v>
      </c>
      <c r="D12" s="63">
        <v>738195162.70000005</v>
      </c>
      <c r="E12" s="63"/>
      <c r="F12" s="63">
        <v>738195162.70000005</v>
      </c>
      <c r="G12" s="63"/>
      <c r="H12" s="63"/>
      <c r="I12" s="63"/>
      <c r="J12" s="63"/>
      <c r="K12" s="63">
        <v>674056791.70000005</v>
      </c>
      <c r="L12" s="63">
        <v>64138371</v>
      </c>
      <c r="M12" s="63"/>
      <c r="N12" s="63">
        <v>385792302.93000001</v>
      </c>
      <c r="O12" s="63"/>
      <c r="P12" s="63">
        <v>385792302.93000001</v>
      </c>
      <c r="Q12" s="63"/>
      <c r="R12" s="63"/>
      <c r="S12" s="63"/>
      <c r="T12" s="63"/>
      <c r="U12" s="63">
        <v>350987906.79000002</v>
      </c>
      <c r="V12" s="63">
        <v>34804396.140000001</v>
      </c>
      <c r="W12" s="63"/>
    </row>
    <row r="13" spans="1:23">
      <c r="A13" s="62" t="s">
        <v>820</v>
      </c>
      <c r="B13" s="63">
        <v>10</v>
      </c>
      <c r="C13" s="63" t="s">
        <v>821</v>
      </c>
      <c r="D13" s="63">
        <v>953330</v>
      </c>
      <c r="E13" s="63"/>
      <c r="F13" s="63">
        <v>953330</v>
      </c>
      <c r="G13" s="63"/>
      <c r="H13" s="63"/>
      <c r="I13" s="63"/>
      <c r="J13" s="63"/>
      <c r="K13" s="63">
        <v>862570</v>
      </c>
      <c r="L13" s="63">
        <v>90760</v>
      </c>
      <c r="M13" s="63"/>
      <c r="N13" s="63">
        <v>364822.99</v>
      </c>
      <c r="O13" s="63"/>
      <c r="P13" s="63">
        <v>364822.99</v>
      </c>
      <c r="Q13" s="63"/>
      <c r="R13" s="63"/>
      <c r="S13" s="63"/>
      <c r="T13" s="63"/>
      <c r="U13" s="63">
        <v>328340.68</v>
      </c>
      <c r="V13" s="63">
        <v>36482.31</v>
      </c>
      <c r="W13" s="63"/>
    </row>
    <row r="14" spans="1:23">
      <c r="A14" s="62" t="s">
        <v>1122</v>
      </c>
      <c r="B14" s="63">
        <v>10</v>
      </c>
      <c r="C14" s="63" t="s">
        <v>822</v>
      </c>
      <c r="D14" s="63">
        <v>2203089</v>
      </c>
      <c r="E14" s="63"/>
      <c r="F14" s="63">
        <v>2203089</v>
      </c>
      <c r="G14" s="63"/>
      <c r="H14" s="63"/>
      <c r="I14" s="63"/>
      <c r="J14" s="63"/>
      <c r="K14" s="63">
        <v>2115300</v>
      </c>
      <c r="L14" s="63">
        <v>87789</v>
      </c>
      <c r="M14" s="63"/>
      <c r="N14" s="63">
        <v>990575.16</v>
      </c>
      <c r="O14" s="63"/>
      <c r="P14" s="63">
        <v>990575.16</v>
      </c>
      <c r="Q14" s="63"/>
      <c r="R14" s="63"/>
      <c r="S14" s="63"/>
      <c r="T14" s="63"/>
      <c r="U14" s="63">
        <v>904517.64</v>
      </c>
      <c r="V14" s="63">
        <v>86057.52</v>
      </c>
      <c r="W14" s="63"/>
    </row>
    <row r="15" spans="1:23">
      <c r="A15" s="62" t="s">
        <v>1123</v>
      </c>
      <c r="B15" s="63">
        <v>10</v>
      </c>
      <c r="C15" s="63" t="s">
        <v>823</v>
      </c>
      <c r="D15" s="63">
        <v>4416127</v>
      </c>
      <c r="E15" s="63"/>
      <c r="F15" s="63">
        <v>4416127</v>
      </c>
      <c r="G15" s="63"/>
      <c r="H15" s="63"/>
      <c r="I15" s="63"/>
      <c r="J15" s="63"/>
      <c r="K15" s="63">
        <v>4383500</v>
      </c>
      <c r="L15" s="63">
        <v>32627</v>
      </c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</row>
    <row r="16" spans="1:23">
      <c r="A16" s="62" t="s">
        <v>1124</v>
      </c>
      <c r="B16" s="63">
        <v>10</v>
      </c>
      <c r="C16" s="63" t="s">
        <v>1125</v>
      </c>
      <c r="D16" s="63">
        <v>3695600</v>
      </c>
      <c r="E16" s="63"/>
      <c r="F16" s="63">
        <v>3695600</v>
      </c>
      <c r="G16" s="63"/>
      <c r="H16" s="63"/>
      <c r="I16" s="63"/>
      <c r="J16" s="63"/>
      <c r="K16" s="63">
        <v>25700</v>
      </c>
      <c r="L16" s="63">
        <v>3669900</v>
      </c>
      <c r="M16" s="63"/>
      <c r="N16" s="63">
        <v>1160225.49</v>
      </c>
      <c r="O16" s="63"/>
      <c r="P16" s="63">
        <v>1160225.49</v>
      </c>
      <c r="Q16" s="63"/>
      <c r="R16" s="63"/>
      <c r="S16" s="63"/>
      <c r="T16" s="63"/>
      <c r="U16" s="63">
        <v>8060.64</v>
      </c>
      <c r="V16" s="63">
        <v>1152164.8500000001</v>
      </c>
      <c r="W16" s="63"/>
    </row>
    <row r="17" spans="1:23">
      <c r="A17" s="62" t="s">
        <v>1126</v>
      </c>
      <c r="B17" s="63">
        <v>10</v>
      </c>
      <c r="C17" s="63" t="s">
        <v>1127</v>
      </c>
      <c r="D17" s="63">
        <v>3695600</v>
      </c>
      <c r="E17" s="63"/>
      <c r="F17" s="63">
        <v>3695600</v>
      </c>
      <c r="G17" s="63"/>
      <c r="H17" s="63"/>
      <c r="I17" s="63"/>
      <c r="J17" s="63"/>
      <c r="K17" s="63">
        <v>25700</v>
      </c>
      <c r="L17" s="63">
        <v>3669900</v>
      </c>
      <c r="M17" s="63"/>
      <c r="N17" s="63">
        <v>1160225.49</v>
      </c>
      <c r="O17" s="63"/>
      <c r="P17" s="63">
        <v>1160225.49</v>
      </c>
      <c r="Q17" s="63"/>
      <c r="R17" s="63"/>
      <c r="S17" s="63"/>
      <c r="T17" s="63"/>
      <c r="U17" s="63">
        <v>8060.64</v>
      </c>
      <c r="V17" s="63">
        <v>1152164.8500000001</v>
      </c>
      <c r="W17" s="63"/>
    </row>
    <row r="18" spans="1:23">
      <c r="A18" s="62" t="s">
        <v>1128</v>
      </c>
      <c r="B18" s="63">
        <v>10</v>
      </c>
      <c r="C18" s="63" t="s">
        <v>1129</v>
      </c>
      <c r="D18" s="63">
        <v>1352600</v>
      </c>
      <c r="E18" s="63"/>
      <c r="F18" s="63">
        <v>1352600</v>
      </c>
      <c r="G18" s="63"/>
      <c r="H18" s="63"/>
      <c r="I18" s="63"/>
      <c r="J18" s="63"/>
      <c r="K18" s="63">
        <v>9400</v>
      </c>
      <c r="L18" s="63">
        <v>1343200</v>
      </c>
      <c r="M18" s="63"/>
      <c r="N18" s="63">
        <v>458207.02</v>
      </c>
      <c r="O18" s="63"/>
      <c r="P18" s="63">
        <v>458207.02</v>
      </c>
      <c r="Q18" s="63"/>
      <c r="R18" s="63"/>
      <c r="S18" s="63"/>
      <c r="T18" s="63"/>
      <c r="U18" s="63">
        <v>3183.45</v>
      </c>
      <c r="V18" s="63">
        <v>455023.57</v>
      </c>
      <c r="W18" s="63"/>
    </row>
    <row r="19" spans="1:23">
      <c r="A19" s="62" t="s">
        <v>1130</v>
      </c>
      <c r="B19" s="63">
        <v>10</v>
      </c>
      <c r="C19" s="63" t="s">
        <v>1131</v>
      </c>
      <c r="D19" s="63">
        <v>28000</v>
      </c>
      <c r="E19" s="63"/>
      <c r="F19" s="63">
        <v>28000</v>
      </c>
      <c r="G19" s="63"/>
      <c r="H19" s="63"/>
      <c r="I19" s="63"/>
      <c r="J19" s="63"/>
      <c r="K19" s="63">
        <v>200</v>
      </c>
      <c r="L19" s="63">
        <v>27800</v>
      </c>
      <c r="M19" s="63"/>
      <c r="N19" s="63">
        <v>9169.9</v>
      </c>
      <c r="O19" s="63"/>
      <c r="P19" s="63">
        <v>9169.9</v>
      </c>
      <c r="Q19" s="63"/>
      <c r="R19" s="63"/>
      <c r="S19" s="63"/>
      <c r="T19" s="63"/>
      <c r="U19" s="63">
        <v>63.67</v>
      </c>
      <c r="V19" s="63">
        <v>9106.23</v>
      </c>
      <c r="W19" s="63"/>
    </row>
    <row r="20" spans="1:23">
      <c r="A20" s="62" t="s">
        <v>1132</v>
      </c>
      <c r="B20" s="63">
        <v>10</v>
      </c>
      <c r="C20" s="63" t="s">
        <v>1133</v>
      </c>
      <c r="D20" s="63">
        <v>2189900</v>
      </c>
      <c r="E20" s="63"/>
      <c r="F20" s="63">
        <v>2189900</v>
      </c>
      <c r="G20" s="63"/>
      <c r="H20" s="63"/>
      <c r="I20" s="63"/>
      <c r="J20" s="63"/>
      <c r="K20" s="63">
        <v>15200</v>
      </c>
      <c r="L20" s="63">
        <v>2174700</v>
      </c>
      <c r="M20" s="63"/>
      <c r="N20" s="63">
        <v>692826.61</v>
      </c>
      <c r="O20" s="63"/>
      <c r="P20" s="63">
        <v>692826.61</v>
      </c>
      <c r="Q20" s="63"/>
      <c r="R20" s="63"/>
      <c r="S20" s="63"/>
      <c r="T20" s="63"/>
      <c r="U20" s="63">
        <v>4813.42</v>
      </c>
      <c r="V20" s="63">
        <v>688013.19</v>
      </c>
      <c r="W20" s="63"/>
    </row>
    <row r="21" spans="1:23">
      <c r="A21" s="62" t="s">
        <v>1134</v>
      </c>
      <c r="B21" s="63">
        <v>10</v>
      </c>
      <c r="C21" s="63" t="s">
        <v>1135</v>
      </c>
      <c r="D21" s="63">
        <v>125100</v>
      </c>
      <c r="E21" s="63"/>
      <c r="F21" s="63">
        <v>125100</v>
      </c>
      <c r="G21" s="63"/>
      <c r="H21" s="63"/>
      <c r="I21" s="63"/>
      <c r="J21" s="63"/>
      <c r="K21" s="63">
        <v>900</v>
      </c>
      <c r="L21" s="63">
        <v>124200</v>
      </c>
      <c r="M21" s="63"/>
      <c r="N21" s="63">
        <v>21.96</v>
      </c>
      <c r="O21" s="63"/>
      <c r="P21" s="63">
        <v>21.96</v>
      </c>
      <c r="Q21" s="63"/>
      <c r="R21" s="63"/>
      <c r="S21" s="63"/>
      <c r="T21" s="63"/>
      <c r="U21" s="63">
        <v>0.1</v>
      </c>
      <c r="V21" s="63">
        <v>21.86</v>
      </c>
      <c r="W21" s="63"/>
    </row>
    <row r="22" spans="1:23">
      <c r="A22" s="62" t="s">
        <v>73</v>
      </c>
      <c r="B22" s="63">
        <v>10</v>
      </c>
      <c r="C22" s="63" t="s">
        <v>824</v>
      </c>
      <c r="D22" s="63">
        <v>28953988.5</v>
      </c>
      <c r="E22" s="63"/>
      <c r="F22" s="63">
        <v>28953988.5</v>
      </c>
      <c r="G22" s="63"/>
      <c r="H22" s="63"/>
      <c r="I22" s="63"/>
      <c r="J22" s="63"/>
      <c r="K22" s="63">
        <v>28923478</v>
      </c>
      <c r="L22" s="63">
        <v>30510.5</v>
      </c>
      <c r="M22" s="63"/>
      <c r="N22" s="63">
        <v>12824380.630000001</v>
      </c>
      <c r="O22" s="63"/>
      <c r="P22" s="63">
        <v>12824380.630000001</v>
      </c>
      <c r="Q22" s="63"/>
      <c r="R22" s="63"/>
      <c r="S22" s="63"/>
      <c r="T22" s="63"/>
      <c r="U22" s="63">
        <v>12814517.630000001</v>
      </c>
      <c r="V22" s="63">
        <v>9863</v>
      </c>
      <c r="W22" s="63"/>
    </row>
    <row r="23" spans="1:23">
      <c r="A23" s="62" t="s">
        <v>825</v>
      </c>
      <c r="B23" s="63">
        <v>10</v>
      </c>
      <c r="C23" s="63" t="s">
        <v>826</v>
      </c>
      <c r="D23" s="63">
        <v>28809000</v>
      </c>
      <c r="E23" s="63"/>
      <c r="F23" s="63">
        <v>28809000</v>
      </c>
      <c r="G23" s="63"/>
      <c r="H23" s="63"/>
      <c r="I23" s="63"/>
      <c r="J23" s="63"/>
      <c r="K23" s="63">
        <v>28809000</v>
      </c>
      <c r="L23" s="63"/>
      <c r="M23" s="63"/>
      <c r="N23" s="63">
        <v>12711518.050000001</v>
      </c>
      <c r="O23" s="63"/>
      <c r="P23" s="63">
        <v>12711518.050000001</v>
      </c>
      <c r="Q23" s="63"/>
      <c r="R23" s="63"/>
      <c r="S23" s="63"/>
      <c r="T23" s="63"/>
      <c r="U23" s="63">
        <v>12711518.050000001</v>
      </c>
      <c r="V23" s="63"/>
      <c r="W23" s="63"/>
    </row>
    <row r="24" spans="1:23">
      <c r="A24" s="62" t="s">
        <v>825</v>
      </c>
      <c r="B24" s="63">
        <v>10</v>
      </c>
      <c r="C24" s="63" t="s">
        <v>827</v>
      </c>
      <c r="D24" s="63">
        <v>28809000</v>
      </c>
      <c r="E24" s="63"/>
      <c r="F24" s="63">
        <v>28809000</v>
      </c>
      <c r="G24" s="63"/>
      <c r="H24" s="63"/>
      <c r="I24" s="63"/>
      <c r="J24" s="63"/>
      <c r="K24" s="63">
        <v>28809000</v>
      </c>
      <c r="L24" s="63"/>
      <c r="M24" s="63"/>
      <c r="N24" s="63">
        <v>12687975.83</v>
      </c>
      <c r="O24" s="63"/>
      <c r="P24" s="63">
        <v>12687975.83</v>
      </c>
      <c r="Q24" s="63"/>
      <c r="R24" s="63"/>
      <c r="S24" s="63"/>
      <c r="T24" s="63"/>
      <c r="U24" s="63">
        <v>12687975.83</v>
      </c>
      <c r="V24" s="63"/>
      <c r="W24" s="63"/>
    </row>
    <row r="25" spans="1:23">
      <c r="A25" s="62" t="s">
        <v>828</v>
      </c>
      <c r="B25" s="63">
        <v>10</v>
      </c>
      <c r="C25" s="63" t="s">
        <v>829</v>
      </c>
      <c r="D25" s="63"/>
      <c r="E25" s="63"/>
      <c r="F25" s="63"/>
      <c r="G25" s="63"/>
      <c r="H25" s="63"/>
      <c r="I25" s="63"/>
      <c r="J25" s="63"/>
      <c r="K25" s="63"/>
      <c r="L25" s="63"/>
      <c r="M25" s="63"/>
      <c r="N25" s="63">
        <v>23542.22</v>
      </c>
      <c r="O25" s="63"/>
      <c r="P25" s="63">
        <v>23542.22</v>
      </c>
      <c r="Q25" s="63"/>
      <c r="R25" s="63"/>
      <c r="S25" s="63"/>
      <c r="T25" s="63"/>
      <c r="U25" s="63">
        <v>23542.22</v>
      </c>
      <c r="V25" s="63"/>
      <c r="W25" s="63"/>
    </row>
    <row r="26" spans="1:23">
      <c r="A26" s="62" t="s">
        <v>830</v>
      </c>
      <c r="B26" s="63">
        <v>10</v>
      </c>
      <c r="C26" s="63" t="s">
        <v>831</v>
      </c>
      <c r="D26" s="63">
        <v>60508.5</v>
      </c>
      <c r="E26" s="63"/>
      <c r="F26" s="63">
        <v>60508.5</v>
      </c>
      <c r="G26" s="63"/>
      <c r="H26" s="63"/>
      <c r="I26" s="63"/>
      <c r="J26" s="63"/>
      <c r="K26" s="63">
        <v>29998</v>
      </c>
      <c r="L26" s="63">
        <v>30510.5</v>
      </c>
      <c r="M26" s="63"/>
      <c r="N26" s="63">
        <v>19726</v>
      </c>
      <c r="O26" s="63"/>
      <c r="P26" s="63">
        <v>19726</v>
      </c>
      <c r="Q26" s="63"/>
      <c r="R26" s="63"/>
      <c r="S26" s="63"/>
      <c r="T26" s="63"/>
      <c r="U26" s="63">
        <v>9863</v>
      </c>
      <c r="V26" s="63">
        <v>9863</v>
      </c>
      <c r="W26" s="63"/>
    </row>
    <row r="27" spans="1:23">
      <c r="A27" s="62" t="s">
        <v>830</v>
      </c>
      <c r="B27" s="63">
        <v>10</v>
      </c>
      <c r="C27" s="63" t="s">
        <v>832</v>
      </c>
      <c r="D27" s="63">
        <v>60508.5</v>
      </c>
      <c r="E27" s="63"/>
      <c r="F27" s="63">
        <v>60508.5</v>
      </c>
      <c r="G27" s="63"/>
      <c r="H27" s="63"/>
      <c r="I27" s="63"/>
      <c r="J27" s="63"/>
      <c r="K27" s="63">
        <v>29998</v>
      </c>
      <c r="L27" s="63">
        <v>30510.5</v>
      </c>
      <c r="M27" s="63"/>
      <c r="N27" s="63">
        <v>19726</v>
      </c>
      <c r="O27" s="63"/>
      <c r="P27" s="63">
        <v>19726</v>
      </c>
      <c r="Q27" s="63"/>
      <c r="R27" s="63"/>
      <c r="S27" s="63"/>
      <c r="T27" s="63"/>
      <c r="U27" s="63">
        <v>9863</v>
      </c>
      <c r="V27" s="63">
        <v>9863</v>
      </c>
      <c r="W27" s="63"/>
    </row>
    <row r="28" spans="1:23">
      <c r="A28" s="62" t="s">
        <v>1136</v>
      </c>
      <c r="B28" s="63">
        <v>10</v>
      </c>
      <c r="C28" s="63" t="s">
        <v>1137</v>
      </c>
      <c r="D28" s="63">
        <v>84480</v>
      </c>
      <c r="E28" s="63"/>
      <c r="F28" s="63">
        <v>84480</v>
      </c>
      <c r="G28" s="63"/>
      <c r="H28" s="63"/>
      <c r="I28" s="63"/>
      <c r="J28" s="63"/>
      <c r="K28" s="63">
        <v>84480</v>
      </c>
      <c r="L28" s="63"/>
      <c r="M28" s="63"/>
      <c r="N28" s="63">
        <v>93136.58</v>
      </c>
      <c r="O28" s="63"/>
      <c r="P28" s="63">
        <v>93136.58</v>
      </c>
      <c r="Q28" s="63"/>
      <c r="R28" s="63"/>
      <c r="S28" s="63"/>
      <c r="T28" s="63"/>
      <c r="U28" s="63">
        <v>93136.58</v>
      </c>
      <c r="V28" s="63"/>
      <c r="W28" s="63"/>
    </row>
    <row r="29" spans="1:23">
      <c r="A29" s="62" t="s">
        <v>1138</v>
      </c>
      <c r="B29" s="63">
        <v>10</v>
      </c>
      <c r="C29" s="63" t="s">
        <v>1139</v>
      </c>
      <c r="D29" s="63">
        <v>84480</v>
      </c>
      <c r="E29" s="63"/>
      <c r="F29" s="63">
        <v>84480</v>
      </c>
      <c r="G29" s="63"/>
      <c r="H29" s="63"/>
      <c r="I29" s="63"/>
      <c r="J29" s="63"/>
      <c r="K29" s="63">
        <v>84480</v>
      </c>
      <c r="L29" s="63"/>
      <c r="M29" s="63"/>
      <c r="N29" s="63">
        <v>93136.58</v>
      </c>
      <c r="O29" s="63"/>
      <c r="P29" s="63">
        <v>93136.58</v>
      </c>
      <c r="Q29" s="63"/>
      <c r="R29" s="63"/>
      <c r="S29" s="63"/>
      <c r="T29" s="63"/>
      <c r="U29" s="63">
        <v>93136.58</v>
      </c>
      <c r="V29" s="63"/>
      <c r="W29" s="63"/>
    </row>
    <row r="30" spans="1:23">
      <c r="A30" s="62" t="s">
        <v>74</v>
      </c>
      <c r="B30" s="63">
        <v>10</v>
      </c>
      <c r="C30" s="63" t="s">
        <v>833</v>
      </c>
      <c r="D30" s="63">
        <v>23543320</v>
      </c>
      <c r="E30" s="63"/>
      <c r="F30" s="63">
        <v>23543320</v>
      </c>
      <c r="G30" s="63"/>
      <c r="H30" s="63"/>
      <c r="I30" s="63"/>
      <c r="J30" s="63"/>
      <c r="K30" s="63">
        <v>72070</v>
      </c>
      <c r="L30" s="63">
        <v>23471250</v>
      </c>
      <c r="M30" s="63"/>
      <c r="N30" s="63">
        <v>12666035.75</v>
      </c>
      <c r="O30" s="63"/>
      <c r="P30" s="63">
        <v>12666035.75</v>
      </c>
      <c r="Q30" s="63"/>
      <c r="R30" s="63"/>
      <c r="S30" s="63"/>
      <c r="T30" s="63"/>
      <c r="U30" s="63">
        <v>48277.5</v>
      </c>
      <c r="V30" s="63">
        <v>12617758.25</v>
      </c>
      <c r="W30" s="63"/>
    </row>
    <row r="31" spans="1:23">
      <c r="A31" s="62" t="s">
        <v>834</v>
      </c>
      <c r="B31" s="63">
        <v>10</v>
      </c>
      <c r="C31" s="63" t="s">
        <v>835</v>
      </c>
      <c r="D31" s="63">
        <v>3770590</v>
      </c>
      <c r="E31" s="63"/>
      <c r="F31" s="63">
        <v>3770590</v>
      </c>
      <c r="G31" s="63"/>
      <c r="H31" s="63"/>
      <c r="I31" s="63"/>
      <c r="J31" s="63"/>
      <c r="K31" s="63">
        <v>9010</v>
      </c>
      <c r="L31" s="63">
        <v>3761580</v>
      </c>
      <c r="M31" s="63"/>
      <c r="N31" s="63">
        <v>1341906</v>
      </c>
      <c r="O31" s="63"/>
      <c r="P31" s="63">
        <v>1341906</v>
      </c>
      <c r="Q31" s="63"/>
      <c r="R31" s="63"/>
      <c r="S31" s="63"/>
      <c r="T31" s="63"/>
      <c r="U31" s="63">
        <v>2275.58</v>
      </c>
      <c r="V31" s="63">
        <v>1339630.42</v>
      </c>
      <c r="W31" s="63"/>
    </row>
    <row r="32" spans="1:23">
      <c r="A32" s="62" t="s">
        <v>836</v>
      </c>
      <c r="B32" s="63">
        <v>10</v>
      </c>
      <c r="C32" s="63" t="s">
        <v>837</v>
      </c>
      <c r="D32" s="63">
        <v>9010</v>
      </c>
      <c r="E32" s="63"/>
      <c r="F32" s="63">
        <v>9010</v>
      </c>
      <c r="G32" s="63"/>
      <c r="H32" s="63"/>
      <c r="I32" s="63"/>
      <c r="J32" s="63"/>
      <c r="K32" s="63">
        <v>9010</v>
      </c>
      <c r="L32" s="63"/>
      <c r="M32" s="63"/>
      <c r="N32" s="63">
        <v>2275.58</v>
      </c>
      <c r="O32" s="63"/>
      <c r="P32" s="63">
        <v>2275.58</v>
      </c>
      <c r="Q32" s="63"/>
      <c r="R32" s="63"/>
      <c r="S32" s="63"/>
      <c r="T32" s="63"/>
      <c r="U32" s="63">
        <v>2275.58</v>
      </c>
      <c r="V32" s="63"/>
      <c r="W32" s="63"/>
    </row>
    <row r="33" spans="1:23">
      <c r="A33" s="62" t="s">
        <v>838</v>
      </c>
      <c r="B33" s="63">
        <v>10</v>
      </c>
      <c r="C33" s="63" t="s">
        <v>839</v>
      </c>
      <c r="D33" s="63">
        <v>3761580</v>
      </c>
      <c r="E33" s="63"/>
      <c r="F33" s="63">
        <v>3761580</v>
      </c>
      <c r="G33" s="63"/>
      <c r="H33" s="63"/>
      <c r="I33" s="63"/>
      <c r="J33" s="63"/>
      <c r="K33" s="63"/>
      <c r="L33" s="63">
        <v>3761580</v>
      </c>
      <c r="M33" s="63"/>
      <c r="N33" s="63">
        <v>1339630.42</v>
      </c>
      <c r="O33" s="63"/>
      <c r="P33" s="63">
        <v>1339630.42</v>
      </c>
      <c r="Q33" s="63"/>
      <c r="R33" s="63"/>
      <c r="S33" s="63"/>
      <c r="T33" s="63"/>
      <c r="U33" s="63"/>
      <c r="V33" s="63">
        <v>1339630.42</v>
      </c>
      <c r="W33" s="63"/>
    </row>
    <row r="34" spans="1:23">
      <c r="A34" s="62" t="s">
        <v>840</v>
      </c>
      <c r="B34" s="63">
        <v>10</v>
      </c>
      <c r="C34" s="63" t="s">
        <v>841</v>
      </c>
      <c r="D34" s="63">
        <v>19772730</v>
      </c>
      <c r="E34" s="63"/>
      <c r="F34" s="63">
        <v>19772730</v>
      </c>
      <c r="G34" s="63"/>
      <c r="H34" s="63"/>
      <c r="I34" s="63"/>
      <c r="J34" s="63"/>
      <c r="K34" s="63">
        <v>63060</v>
      </c>
      <c r="L34" s="63">
        <v>19709670</v>
      </c>
      <c r="M34" s="63"/>
      <c r="N34" s="63">
        <v>11324129.75</v>
      </c>
      <c r="O34" s="63"/>
      <c r="P34" s="63">
        <v>11324129.75</v>
      </c>
      <c r="Q34" s="63"/>
      <c r="R34" s="63"/>
      <c r="S34" s="63"/>
      <c r="T34" s="63"/>
      <c r="U34" s="63">
        <v>46001.919999999998</v>
      </c>
      <c r="V34" s="63">
        <v>11278127.83</v>
      </c>
      <c r="W34" s="63"/>
    </row>
    <row r="35" spans="1:23">
      <c r="A35" s="62" t="s">
        <v>842</v>
      </c>
      <c r="B35" s="63">
        <v>10</v>
      </c>
      <c r="C35" s="63" t="s">
        <v>843</v>
      </c>
      <c r="D35" s="63">
        <v>3267130</v>
      </c>
      <c r="E35" s="63"/>
      <c r="F35" s="63">
        <v>3267130</v>
      </c>
      <c r="G35" s="63"/>
      <c r="H35" s="63"/>
      <c r="I35" s="63"/>
      <c r="J35" s="63"/>
      <c r="K35" s="63">
        <v>26410</v>
      </c>
      <c r="L35" s="63">
        <v>3240720</v>
      </c>
      <c r="M35" s="63"/>
      <c r="N35" s="63">
        <v>860139.72</v>
      </c>
      <c r="O35" s="63"/>
      <c r="P35" s="63">
        <v>860139.72</v>
      </c>
      <c r="Q35" s="63"/>
      <c r="R35" s="63"/>
      <c r="S35" s="63"/>
      <c r="T35" s="63"/>
      <c r="U35" s="63">
        <v>4146.8500000000004</v>
      </c>
      <c r="V35" s="63">
        <v>855992.87</v>
      </c>
      <c r="W35" s="63"/>
    </row>
    <row r="36" spans="1:23">
      <c r="A36" s="62" t="s">
        <v>844</v>
      </c>
      <c r="B36" s="63">
        <v>10</v>
      </c>
      <c r="C36" s="63" t="s">
        <v>845</v>
      </c>
      <c r="D36" s="63">
        <v>26410</v>
      </c>
      <c r="E36" s="63"/>
      <c r="F36" s="63">
        <v>26410</v>
      </c>
      <c r="G36" s="63"/>
      <c r="H36" s="63"/>
      <c r="I36" s="63"/>
      <c r="J36" s="63"/>
      <c r="K36" s="63">
        <v>26410</v>
      </c>
      <c r="L36" s="63"/>
      <c r="M36" s="63"/>
      <c r="N36" s="63">
        <v>4146.8500000000004</v>
      </c>
      <c r="O36" s="63"/>
      <c r="P36" s="63">
        <v>4146.8500000000004</v>
      </c>
      <c r="Q36" s="63"/>
      <c r="R36" s="63"/>
      <c r="S36" s="63"/>
      <c r="T36" s="63"/>
      <c r="U36" s="63">
        <v>4146.8500000000004</v>
      </c>
      <c r="V36" s="63"/>
      <c r="W36" s="63"/>
    </row>
    <row r="37" spans="1:23">
      <c r="A37" s="62" t="s">
        <v>846</v>
      </c>
      <c r="B37" s="63">
        <v>10</v>
      </c>
      <c r="C37" s="63" t="s">
        <v>847</v>
      </c>
      <c r="D37" s="63">
        <v>3240720</v>
      </c>
      <c r="E37" s="63"/>
      <c r="F37" s="63">
        <v>3240720</v>
      </c>
      <c r="G37" s="63"/>
      <c r="H37" s="63"/>
      <c r="I37" s="63"/>
      <c r="J37" s="63"/>
      <c r="K37" s="63"/>
      <c r="L37" s="63">
        <v>3240720</v>
      </c>
      <c r="M37" s="63"/>
      <c r="N37" s="63">
        <v>855992.87</v>
      </c>
      <c r="O37" s="63"/>
      <c r="P37" s="63">
        <v>855992.87</v>
      </c>
      <c r="Q37" s="63"/>
      <c r="R37" s="63"/>
      <c r="S37" s="63"/>
      <c r="T37" s="63"/>
      <c r="U37" s="63"/>
      <c r="V37" s="63">
        <v>855992.87</v>
      </c>
      <c r="W37" s="63"/>
    </row>
    <row r="38" spans="1:23">
      <c r="A38" s="62" t="s">
        <v>848</v>
      </c>
      <c r="B38" s="63">
        <v>10</v>
      </c>
      <c r="C38" s="63" t="s">
        <v>849</v>
      </c>
      <c r="D38" s="63">
        <v>16505600</v>
      </c>
      <c r="E38" s="63"/>
      <c r="F38" s="63">
        <v>16505600</v>
      </c>
      <c r="G38" s="63"/>
      <c r="H38" s="63"/>
      <c r="I38" s="63"/>
      <c r="J38" s="63"/>
      <c r="K38" s="63">
        <v>36650</v>
      </c>
      <c r="L38" s="63">
        <v>16468950</v>
      </c>
      <c r="M38" s="63"/>
      <c r="N38" s="63">
        <v>10463990.029999999</v>
      </c>
      <c r="O38" s="63"/>
      <c r="P38" s="63">
        <v>10463990.029999999</v>
      </c>
      <c r="Q38" s="63"/>
      <c r="R38" s="63"/>
      <c r="S38" s="63"/>
      <c r="T38" s="63"/>
      <c r="U38" s="63">
        <v>41855.07</v>
      </c>
      <c r="V38" s="63">
        <v>10422134.960000001</v>
      </c>
      <c r="W38" s="63"/>
    </row>
    <row r="39" spans="1:23">
      <c r="A39" s="62" t="s">
        <v>850</v>
      </c>
      <c r="B39" s="63">
        <v>10</v>
      </c>
      <c r="C39" s="63" t="s">
        <v>851</v>
      </c>
      <c r="D39" s="63">
        <v>36650</v>
      </c>
      <c r="E39" s="63"/>
      <c r="F39" s="63">
        <v>36650</v>
      </c>
      <c r="G39" s="63"/>
      <c r="H39" s="63"/>
      <c r="I39" s="63"/>
      <c r="J39" s="63"/>
      <c r="K39" s="63">
        <v>36650</v>
      </c>
      <c r="L39" s="63"/>
      <c r="M39" s="63"/>
      <c r="N39" s="63">
        <v>41855.07</v>
      </c>
      <c r="O39" s="63"/>
      <c r="P39" s="63">
        <v>41855.07</v>
      </c>
      <c r="Q39" s="63"/>
      <c r="R39" s="63"/>
      <c r="S39" s="63"/>
      <c r="T39" s="63"/>
      <c r="U39" s="63">
        <v>41855.07</v>
      </c>
      <c r="V39" s="63"/>
      <c r="W39" s="63"/>
    </row>
    <row r="40" spans="1:23">
      <c r="A40" s="62" t="s">
        <v>852</v>
      </c>
      <c r="B40" s="63">
        <v>10</v>
      </c>
      <c r="C40" s="63" t="s">
        <v>853</v>
      </c>
      <c r="D40" s="63">
        <v>16468950</v>
      </c>
      <c r="E40" s="63"/>
      <c r="F40" s="63">
        <v>16468950</v>
      </c>
      <c r="G40" s="63"/>
      <c r="H40" s="63"/>
      <c r="I40" s="63"/>
      <c r="J40" s="63"/>
      <c r="K40" s="63"/>
      <c r="L40" s="63">
        <v>16468950</v>
      </c>
      <c r="M40" s="63"/>
      <c r="N40" s="63">
        <v>10422134.960000001</v>
      </c>
      <c r="O40" s="63"/>
      <c r="P40" s="63">
        <v>10422134.960000001</v>
      </c>
      <c r="Q40" s="63"/>
      <c r="R40" s="63"/>
      <c r="S40" s="63"/>
      <c r="T40" s="63"/>
      <c r="U40" s="63"/>
      <c r="V40" s="63">
        <v>10422134.960000001</v>
      </c>
      <c r="W40" s="63"/>
    </row>
    <row r="41" spans="1:23">
      <c r="A41" s="62" t="s">
        <v>854</v>
      </c>
      <c r="B41" s="63">
        <v>10</v>
      </c>
      <c r="C41" s="63" t="s">
        <v>855</v>
      </c>
      <c r="D41" s="63">
        <v>2507450</v>
      </c>
      <c r="E41" s="63"/>
      <c r="F41" s="63">
        <v>2507450</v>
      </c>
      <c r="G41" s="63"/>
      <c r="H41" s="63"/>
      <c r="I41" s="63"/>
      <c r="J41" s="63"/>
      <c r="K41" s="63">
        <v>2120650</v>
      </c>
      <c r="L41" s="63">
        <v>386800</v>
      </c>
      <c r="M41" s="63"/>
      <c r="N41" s="63">
        <v>1917504.71</v>
      </c>
      <c r="O41" s="63"/>
      <c r="P41" s="63">
        <v>1917504.71</v>
      </c>
      <c r="Q41" s="63"/>
      <c r="R41" s="63"/>
      <c r="S41" s="63"/>
      <c r="T41" s="63"/>
      <c r="U41" s="63">
        <v>1715537.32</v>
      </c>
      <c r="V41" s="63">
        <v>201967.39</v>
      </c>
      <c r="W41" s="63"/>
    </row>
    <row r="42" spans="1:23">
      <c r="A42" s="62" t="s">
        <v>856</v>
      </c>
      <c r="B42" s="63">
        <v>10</v>
      </c>
      <c r="C42" s="63" t="s">
        <v>857</v>
      </c>
      <c r="D42" s="63">
        <v>2108000</v>
      </c>
      <c r="E42" s="63"/>
      <c r="F42" s="63">
        <v>2108000</v>
      </c>
      <c r="G42" s="63"/>
      <c r="H42" s="63"/>
      <c r="I42" s="63"/>
      <c r="J42" s="63"/>
      <c r="K42" s="63">
        <v>2108000</v>
      </c>
      <c r="L42" s="63"/>
      <c r="M42" s="63"/>
      <c r="N42" s="63">
        <v>1715537.32</v>
      </c>
      <c r="O42" s="63"/>
      <c r="P42" s="63">
        <v>1715537.32</v>
      </c>
      <c r="Q42" s="63"/>
      <c r="R42" s="63"/>
      <c r="S42" s="63"/>
      <c r="T42" s="63"/>
      <c r="U42" s="63">
        <v>1715537.32</v>
      </c>
      <c r="V42" s="63"/>
      <c r="W42" s="63"/>
    </row>
    <row r="43" spans="1:23">
      <c r="A43" s="62" t="s">
        <v>858</v>
      </c>
      <c r="B43" s="63">
        <v>10</v>
      </c>
      <c r="C43" s="63" t="s">
        <v>859</v>
      </c>
      <c r="D43" s="63">
        <v>2108000</v>
      </c>
      <c r="E43" s="63"/>
      <c r="F43" s="63">
        <v>2108000</v>
      </c>
      <c r="G43" s="63"/>
      <c r="H43" s="63"/>
      <c r="I43" s="63"/>
      <c r="J43" s="63"/>
      <c r="K43" s="63">
        <v>2108000</v>
      </c>
      <c r="L43" s="63"/>
      <c r="M43" s="63"/>
      <c r="N43" s="63">
        <v>1715537.32</v>
      </c>
      <c r="O43" s="63"/>
      <c r="P43" s="63">
        <v>1715537.32</v>
      </c>
      <c r="Q43" s="63"/>
      <c r="R43" s="63"/>
      <c r="S43" s="63"/>
      <c r="T43" s="63"/>
      <c r="U43" s="63">
        <v>1715537.32</v>
      </c>
      <c r="V43" s="63"/>
      <c r="W43" s="63"/>
    </row>
    <row r="44" spans="1:23">
      <c r="A44" s="62" t="s">
        <v>860</v>
      </c>
      <c r="B44" s="63">
        <v>10</v>
      </c>
      <c r="C44" s="63" t="s">
        <v>861</v>
      </c>
      <c r="D44" s="63">
        <v>379300</v>
      </c>
      <c r="E44" s="63"/>
      <c r="F44" s="63">
        <v>379300</v>
      </c>
      <c r="G44" s="63"/>
      <c r="H44" s="63"/>
      <c r="I44" s="63"/>
      <c r="J44" s="63"/>
      <c r="K44" s="63"/>
      <c r="L44" s="63">
        <v>379300</v>
      </c>
      <c r="M44" s="63"/>
      <c r="N44" s="63">
        <v>201967.39</v>
      </c>
      <c r="O44" s="63"/>
      <c r="P44" s="63">
        <v>201967.39</v>
      </c>
      <c r="Q44" s="63"/>
      <c r="R44" s="63"/>
      <c r="S44" s="63"/>
      <c r="T44" s="63"/>
      <c r="U44" s="63"/>
      <c r="V44" s="63">
        <v>201967.39</v>
      </c>
      <c r="W44" s="63"/>
    </row>
    <row r="45" spans="1:23">
      <c r="A45" s="62" t="s">
        <v>862</v>
      </c>
      <c r="B45" s="63">
        <v>10</v>
      </c>
      <c r="C45" s="63" t="s">
        <v>863</v>
      </c>
      <c r="D45" s="63">
        <v>379300</v>
      </c>
      <c r="E45" s="63"/>
      <c r="F45" s="63">
        <v>379300</v>
      </c>
      <c r="G45" s="63"/>
      <c r="H45" s="63"/>
      <c r="I45" s="63"/>
      <c r="J45" s="63"/>
      <c r="K45" s="63"/>
      <c r="L45" s="63">
        <v>379300</v>
      </c>
      <c r="M45" s="63"/>
      <c r="N45" s="63">
        <v>201967.39</v>
      </c>
      <c r="O45" s="63"/>
      <c r="P45" s="63">
        <v>201967.39</v>
      </c>
      <c r="Q45" s="63"/>
      <c r="R45" s="63"/>
      <c r="S45" s="63"/>
      <c r="T45" s="63"/>
      <c r="U45" s="63"/>
      <c r="V45" s="63">
        <v>201967.39</v>
      </c>
      <c r="W45" s="63"/>
    </row>
    <row r="46" spans="1:23">
      <c r="A46" s="62" t="s">
        <v>1140</v>
      </c>
      <c r="B46" s="63">
        <v>10</v>
      </c>
      <c r="C46" s="63" t="s">
        <v>1141</v>
      </c>
      <c r="D46" s="63">
        <v>20150</v>
      </c>
      <c r="E46" s="63"/>
      <c r="F46" s="63">
        <v>20150</v>
      </c>
      <c r="G46" s="63"/>
      <c r="H46" s="63"/>
      <c r="I46" s="63"/>
      <c r="J46" s="63"/>
      <c r="K46" s="63">
        <v>12650</v>
      </c>
      <c r="L46" s="63">
        <v>7500</v>
      </c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</row>
    <row r="47" spans="1:23">
      <c r="A47" s="62" t="s">
        <v>1142</v>
      </c>
      <c r="B47" s="63">
        <v>10</v>
      </c>
      <c r="C47" s="63" t="s">
        <v>1143</v>
      </c>
      <c r="D47" s="63">
        <v>12650</v>
      </c>
      <c r="E47" s="63"/>
      <c r="F47" s="63">
        <v>12650</v>
      </c>
      <c r="G47" s="63"/>
      <c r="H47" s="63"/>
      <c r="I47" s="63"/>
      <c r="J47" s="63"/>
      <c r="K47" s="63">
        <v>12650</v>
      </c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</row>
    <row r="48" spans="1:23">
      <c r="A48" s="62" t="s">
        <v>1144</v>
      </c>
      <c r="B48" s="63">
        <v>10</v>
      </c>
      <c r="C48" s="63" t="s">
        <v>1145</v>
      </c>
      <c r="D48" s="63">
        <v>7500</v>
      </c>
      <c r="E48" s="63"/>
      <c r="F48" s="63">
        <v>7500</v>
      </c>
      <c r="G48" s="63"/>
      <c r="H48" s="63"/>
      <c r="I48" s="63"/>
      <c r="J48" s="63"/>
      <c r="K48" s="63"/>
      <c r="L48" s="63">
        <v>7500</v>
      </c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</row>
    <row r="49" spans="1:23">
      <c r="A49" s="62" t="s">
        <v>1146</v>
      </c>
      <c r="B49" s="63">
        <v>10</v>
      </c>
      <c r="C49" s="63" t="s">
        <v>1147</v>
      </c>
      <c r="D49" s="63">
        <v>7500</v>
      </c>
      <c r="E49" s="63"/>
      <c r="F49" s="63">
        <v>7500</v>
      </c>
      <c r="G49" s="63"/>
      <c r="H49" s="63"/>
      <c r="I49" s="63"/>
      <c r="J49" s="63"/>
      <c r="K49" s="63"/>
      <c r="L49" s="63">
        <v>7500</v>
      </c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</row>
    <row r="50" spans="1:23">
      <c r="A50" s="62" t="s">
        <v>76</v>
      </c>
      <c r="B50" s="63">
        <v>10</v>
      </c>
      <c r="C50" s="63" t="s">
        <v>864</v>
      </c>
      <c r="D50" s="63">
        <v>200</v>
      </c>
      <c r="E50" s="63"/>
      <c r="F50" s="63">
        <v>200</v>
      </c>
      <c r="G50" s="63"/>
      <c r="H50" s="63"/>
      <c r="I50" s="63"/>
      <c r="J50" s="63"/>
      <c r="K50" s="63">
        <v>200</v>
      </c>
      <c r="L50" s="63"/>
      <c r="M50" s="63"/>
      <c r="N50" s="63">
        <v>479.69</v>
      </c>
      <c r="O50" s="63"/>
      <c r="P50" s="63">
        <v>479.69</v>
      </c>
      <c r="Q50" s="63"/>
      <c r="R50" s="63"/>
      <c r="S50" s="63"/>
      <c r="T50" s="63"/>
      <c r="U50" s="63">
        <v>479.69</v>
      </c>
      <c r="V50" s="63"/>
      <c r="W50" s="63"/>
    </row>
    <row r="51" spans="1:23">
      <c r="A51" s="62" t="s">
        <v>865</v>
      </c>
      <c r="B51" s="63">
        <v>10</v>
      </c>
      <c r="C51" s="63" t="s">
        <v>866</v>
      </c>
      <c r="D51" s="63">
        <v>200</v>
      </c>
      <c r="E51" s="63"/>
      <c r="F51" s="63">
        <v>200</v>
      </c>
      <c r="G51" s="63"/>
      <c r="H51" s="63"/>
      <c r="I51" s="63"/>
      <c r="J51" s="63"/>
      <c r="K51" s="63">
        <v>200</v>
      </c>
      <c r="L51" s="63"/>
      <c r="M51" s="63"/>
      <c r="N51" s="63">
        <v>479.69</v>
      </c>
      <c r="O51" s="63"/>
      <c r="P51" s="63">
        <v>479.69</v>
      </c>
      <c r="Q51" s="63"/>
      <c r="R51" s="63"/>
      <c r="S51" s="63"/>
      <c r="T51" s="63"/>
      <c r="U51" s="63">
        <v>479.69</v>
      </c>
      <c r="V51" s="63"/>
      <c r="W51" s="63"/>
    </row>
    <row r="52" spans="1:23">
      <c r="A52" s="62" t="s">
        <v>1148</v>
      </c>
      <c r="B52" s="63">
        <v>10</v>
      </c>
      <c r="C52" s="63" t="s">
        <v>1149</v>
      </c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>
        <v>479.69</v>
      </c>
      <c r="O52" s="63"/>
      <c r="P52" s="63">
        <v>479.69</v>
      </c>
      <c r="Q52" s="63"/>
      <c r="R52" s="63"/>
      <c r="S52" s="63"/>
      <c r="T52" s="63"/>
      <c r="U52" s="63">
        <v>479.69</v>
      </c>
      <c r="V52" s="63"/>
      <c r="W52" s="63"/>
    </row>
    <row r="53" spans="1:23">
      <c r="A53" s="62" t="s">
        <v>1150</v>
      </c>
      <c r="B53" s="63">
        <v>10</v>
      </c>
      <c r="C53" s="63" t="s">
        <v>1151</v>
      </c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>
        <v>479.69</v>
      </c>
      <c r="O53" s="63"/>
      <c r="P53" s="63">
        <v>479.69</v>
      </c>
      <c r="Q53" s="63"/>
      <c r="R53" s="63"/>
      <c r="S53" s="63"/>
      <c r="T53" s="63"/>
      <c r="U53" s="63">
        <v>479.69</v>
      </c>
      <c r="V53" s="63"/>
      <c r="W53" s="63"/>
    </row>
    <row r="54" spans="1:23">
      <c r="A54" s="62" t="s">
        <v>867</v>
      </c>
      <c r="B54" s="63">
        <v>10</v>
      </c>
      <c r="C54" s="63" t="s">
        <v>868</v>
      </c>
      <c r="D54" s="63">
        <v>200</v>
      </c>
      <c r="E54" s="63"/>
      <c r="F54" s="63">
        <v>200</v>
      </c>
      <c r="G54" s="63"/>
      <c r="H54" s="63"/>
      <c r="I54" s="63"/>
      <c r="J54" s="63"/>
      <c r="K54" s="63">
        <v>200</v>
      </c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</row>
    <row r="55" spans="1:23">
      <c r="A55" s="62" t="s">
        <v>869</v>
      </c>
      <c r="B55" s="63">
        <v>10</v>
      </c>
      <c r="C55" s="63" t="s">
        <v>870</v>
      </c>
      <c r="D55" s="63">
        <v>200</v>
      </c>
      <c r="E55" s="63"/>
      <c r="F55" s="63">
        <v>200</v>
      </c>
      <c r="G55" s="63"/>
      <c r="H55" s="63"/>
      <c r="I55" s="63"/>
      <c r="J55" s="63"/>
      <c r="K55" s="63">
        <v>200</v>
      </c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</row>
    <row r="56" spans="1:23">
      <c r="A56" s="62" t="s">
        <v>77</v>
      </c>
      <c r="B56" s="63">
        <v>10</v>
      </c>
      <c r="C56" s="63" t="s">
        <v>871</v>
      </c>
      <c r="D56" s="63">
        <v>61525736</v>
      </c>
      <c r="E56" s="63"/>
      <c r="F56" s="63">
        <v>61525736</v>
      </c>
      <c r="G56" s="63"/>
      <c r="H56" s="63"/>
      <c r="I56" s="63"/>
      <c r="J56" s="63"/>
      <c r="K56" s="63">
        <v>45500092</v>
      </c>
      <c r="L56" s="63">
        <v>16025644</v>
      </c>
      <c r="M56" s="63"/>
      <c r="N56" s="63">
        <v>28916009.809999999</v>
      </c>
      <c r="O56" s="63"/>
      <c r="P56" s="63">
        <v>28916009.809999999</v>
      </c>
      <c r="Q56" s="63"/>
      <c r="R56" s="63"/>
      <c r="S56" s="63"/>
      <c r="T56" s="63"/>
      <c r="U56" s="63">
        <v>19374396</v>
      </c>
      <c r="V56" s="63">
        <v>9541613.8100000005</v>
      </c>
      <c r="W56" s="63"/>
    </row>
    <row r="57" spans="1:23">
      <c r="A57" s="62" t="s">
        <v>872</v>
      </c>
      <c r="B57" s="63">
        <v>10</v>
      </c>
      <c r="C57" s="63" t="s">
        <v>873</v>
      </c>
      <c r="D57" s="63">
        <v>61485736</v>
      </c>
      <c r="E57" s="63"/>
      <c r="F57" s="63">
        <v>61485736</v>
      </c>
      <c r="G57" s="63"/>
      <c r="H57" s="63"/>
      <c r="I57" s="63"/>
      <c r="J57" s="63"/>
      <c r="K57" s="63">
        <v>45460092</v>
      </c>
      <c r="L57" s="63">
        <v>16025644</v>
      </c>
      <c r="M57" s="63"/>
      <c r="N57" s="63">
        <v>28834212.329999998</v>
      </c>
      <c r="O57" s="63"/>
      <c r="P57" s="63">
        <v>28834212.329999998</v>
      </c>
      <c r="Q57" s="63"/>
      <c r="R57" s="63"/>
      <c r="S57" s="63"/>
      <c r="T57" s="63"/>
      <c r="U57" s="63">
        <v>19292598.52</v>
      </c>
      <c r="V57" s="63">
        <v>9541613.8100000005</v>
      </c>
      <c r="W57" s="63"/>
    </row>
    <row r="58" spans="1:23">
      <c r="A58" s="62" t="s">
        <v>874</v>
      </c>
      <c r="B58" s="63">
        <v>10</v>
      </c>
      <c r="C58" s="63" t="s">
        <v>875</v>
      </c>
      <c r="D58" s="63">
        <v>25132460</v>
      </c>
      <c r="E58" s="63"/>
      <c r="F58" s="63">
        <v>25132460</v>
      </c>
      <c r="G58" s="63"/>
      <c r="H58" s="63"/>
      <c r="I58" s="63"/>
      <c r="J58" s="63"/>
      <c r="K58" s="63">
        <v>14745300</v>
      </c>
      <c r="L58" s="63">
        <v>10387160</v>
      </c>
      <c r="M58" s="63"/>
      <c r="N58" s="63">
        <v>17529379.18</v>
      </c>
      <c r="O58" s="63"/>
      <c r="P58" s="63">
        <v>17529379.18</v>
      </c>
      <c r="Q58" s="63"/>
      <c r="R58" s="63"/>
      <c r="S58" s="63"/>
      <c r="T58" s="63"/>
      <c r="U58" s="63">
        <v>10876552</v>
      </c>
      <c r="V58" s="63">
        <v>6652827.1799999997</v>
      </c>
      <c r="W58" s="63"/>
    </row>
    <row r="59" spans="1:23">
      <c r="A59" s="62" t="s">
        <v>116</v>
      </c>
      <c r="B59" s="63">
        <v>10</v>
      </c>
      <c r="C59" s="63" t="s">
        <v>876</v>
      </c>
      <c r="D59" s="63">
        <v>2500000</v>
      </c>
      <c r="E59" s="63"/>
      <c r="F59" s="63">
        <v>2500000</v>
      </c>
      <c r="G59" s="63"/>
      <c r="H59" s="63"/>
      <c r="I59" s="63"/>
      <c r="J59" s="63"/>
      <c r="K59" s="63">
        <v>2500000</v>
      </c>
      <c r="L59" s="63"/>
      <c r="M59" s="63"/>
      <c r="N59" s="63">
        <v>4223726.75</v>
      </c>
      <c r="O59" s="63"/>
      <c r="P59" s="63">
        <v>4223726.75</v>
      </c>
      <c r="Q59" s="63"/>
      <c r="R59" s="63"/>
      <c r="S59" s="63"/>
      <c r="T59" s="63"/>
      <c r="U59" s="63">
        <v>4223726.75</v>
      </c>
      <c r="V59" s="63"/>
      <c r="W59" s="63"/>
    </row>
    <row r="60" spans="1:23">
      <c r="A60" s="62" t="s">
        <v>117</v>
      </c>
      <c r="B60" s="63">
        <v>10</v>
      </c>
      <c r="C60" s="63" t="s">
        <v>877</v>
      </c>
      <c r="D60" s="63">
        <v>22632460</v>
      </c>
      <c r="E60" s="63"/>
      <c r="F60" s="63">
        <v>22632460</v>
      </c>
      <c r="G60" s="63"/>
      <c r="H60" s="63"/>
      <c r="I60" s="63"/>
      <c r="J60" s="63"/>
      <c r="K60" s="63">
        <v>12245300</v>
      </c>
      <c r="L60" s="63">
        <v>10387160</v>
      </c>
      <c r="M60" s="63"/>
      <c r="N60" s="63">
        <v>13305652.43</v>
      </c>
      <c r="O60" s="63"/>
      <c r="P60" s="63">
        <v>13305652.43</v>
      </c>
      <c r="Q60" s="63"/>
      <c r="R60" s="63"/>
      <c r="S60" s="63"/>
      <c r="T60" s="63"/>
      <c r="U60" s="63">
        <v>6652825.25</v>
      </c>
      <c r="V60" s="63">
        <v>6652827.1799999997</v>
      </c>
      <c r="W60" s="63"/>
    </row>
    <row r="61" spans="1:23">
      <c r="A61" s="62" t="s">
        <v>878</v>
      </c>
      <c r="B61" s="63">
        <v>10</v>
      </c>
      <c r="C61" s="63" t="s">
        <v>879</v>
      </c>
      <c r="D61" s="63">
        <v>116000</v>
      </c>
      <c r="E61" s="63"/>
      <c r="F61" s="63">
        <v>116000</v>
      </c>
      <c r="G61" s="63"/>
      <c r="H61" s="63"/>
      <c r="I61" s="63"/>
      <c r="J61" s="63"/>
      <c r="K61" s="63">
        <v>116000</v>
      </c>
      <c r="L61" s="63"/>
      <c r="M61" s="63"/>
      <c r="N61" s="63">
        <v>17541.02</v>
      </c>
      <c r="O61" s="63"/>
      <c r="P61" s="63">
        <v>17541.02</v>
      </c>
      <c r="Q61" s="63"/>
      <c r="R61" s="63"/>
      <c r="S61" s="63"/>
      <c r="T61" s="63"/>
      <c r="U61" s="63">
        <v>17541.02</v>
      </c>
      <c r="V61" s="63"/>
      <c r="W61" s="63"/>
    </row>
    <row r="62" spans="1:23">
      <c r="A62" s="62" t="s">
        <v>880</v>
      </c>
      <c r="B62" s="63">
        <v>10</v>
      </c>
      <c r="C62" s="63" t="s">
        <v>881</v>
      </c>
      <c r="D62" s="63">
        <v>116000</v>
      </c>
      <c r="E62" s="63"/>
      <c r="F62" s="63">
        <v>116000</v>
      </c>
      <c r="G62" s="63"/>
      <c r="H62" s="63"/>
      <c r="I62" s="63"/>
      <c r="J62" s="63"/>
      <c r="K62" s="63">
        <v>116000</v>
      </c>
      <c r="L62" s="63"/>
      <c r="M62" s="63"/>
      <c r="N62" s="63">
        <v>17541.02</v>
      </c>
      <c r="O62" s="63"/>
      <c r="P62" s="63">
        <v>17541.02</v>
      </c>
      <c r="Q62" s="63"/>
      <c r="R62" s="63"/>
      <c r="S62" s="63"/>
      <c r="T62" s="63"/>
      <c r="U62" s="63">
        <v>17541.02</v>
      </c>
      <c r="V62" s="63"/>
      <c r="W62" s="63"/>
    </row>
    <row r="63" spans="1:23">
      <c r="A63" s="62" t="s">
        <v>882</v>
      </c>
      <c r="B63" s="63">
        <v>10</v>
      </c>
      <c r="C63" s="63" t="s">
        <v>883</v>
      </c>
      <c r="D63" s="63">
        <v>36237276</v>
      </c>
      <c r="E63" s="63"/>
      <c r="F63" s="63">
        <v>36237276</v>
      </c>
      <c r="G63" s="63"/>
      <c r="H63" s="63"/>
      <c r="I63" s="63"/>
      <c r="J63" s="63"/>
      <c r="K63" s="63">
        <v>30598792</v>
      </c>
      <c r="L63" s="63">
        <v>5638484</v>
      </c>
      <c r="M63" s="63"/>
      <c r="N63" s="63">
        <v>11287292.130000001</v>
      </c>
      <c r="O63" s="63"/>
      <c r="P63" s="63">
        <v>11287292.130000001</v>
      </c>
      <c r="Q63" s="63"/>
      <c r="R63" s="63"/>
      <c r="S63" s="63"/>
      <c r="T63" s="63"/>
      <c r="U63" s="63">
        <v>8398505.5</v>
      </c>
      <c r="V63" s="63">
        <v>2888786.63</v>
      </c>
      <c r="W63" s="63"/>
    </row>
    <row r="64" spans="1:23">
      <c r="A64" s="62" t="s">
        <v>884</v>
      </c>
      <c r="B64" s="63">
        <v>10</v>
      </c>
      <c r="C64" s="63" t="s">
        <v>885</v>
      </c>
      <c r="D64" s="63">
        <v>30598792</v>
      </c>
      <c r="E64" s="63"/>
      <c r="F64" s="63">
        <v>30598792</v>
      </c>
      <c r="G64" s="63"/>
      <c r="H64" s="63"/>
      <c r="I64" s="63"/>
      <c r="J64" s="63"/>
      <c r="K64" s="63">
        <v>30598792</v>
      </c>
      <c r="L64" s="63"/>
      <c r="M64" s="63"/>
      <c r="N64" s="63">
        <v>8398505.5</v>
      </c>
      <c r="O64" s="63"/>
      <c r="P64" s="63">
        <v>8398505.5</v>
      </c>
      <c r="Q64" s="63"/>
      <c r="R64" s="63"/>
      <c r="S64" s="63"/>
      <c r="T64" s="63"/>
      <c r="U64" s="63">
        <v>8398505.5</v>
      </c>
      <c r="V64" s="63"/>
      <c r="W64" s="63"/>
    </row>
    <row r="65" spans="1:23">
      <c r="A65" s="62" t="s">
        <v>886</v>
      </c>
      <c r="B65" s="63">
        <v>10</v>
      </c>
      <c r="C65" s="63" t="s">
        <v>887</v>
      </c>
      <c r="D65" s="63">
        <v>5638484</v>
      </c>
      <c r="E65" s="63"/>
      <c r="F65" s="63">
        <v>5638484</v>
      </c>
      <c r="G65" s="63"/>
      <c r="H65" s="63"/>
      <c r="I65" s="63"/>
      <c r="J65" s="63"/>
      <c r="K65" s="63"/>
      <c r="L65" s="63">
        <v>5638484</v>
      </c>
      <c r="M65" s="63"/>
      <c r="N65" s="63">
        <v>2888786.63</v>
      </c>
      <c r="O65" s="63"/>
      <c r="P65" s="63">
        <v>2888786.63</v>
      </c>
      <c r="Q65" s="63"/>
      <c r="R65" s="63"/>
      <c r="S65" s="63"/>
      <c r="T65" s="63"/>
      <c r="U65" s="63"/>
      <c r="V65" s="63">
        <v>2888786.63</v>
      </c>
      <c r="W65" s="63"/>
    </row>
    <row r="66" spans="1:23">
      <c r="A66" s="62" t="s">
        <v>888</v>
      </c>
      <c r="B66" s="63">
        <v>10</v>
      </c>
      <c r="C66" s="63" t="s">
        <v>889</v>
      </c>
      <c r="D66" s="63">
        <v>40000</v>
      </c>
      <c r="E66" s="63"/>
      <c r="F66" s="63">
        <v>40000</v>
      </c>
      <c r="G66" s="63"/>
      <c r="H66" s="63"/>
      <c r="I66" s="63"/>
      <c r="J66" s="63"/>
      <c r="K66" s="63">
        <v>40000</v>
      </c>
      <c r="L66" s="63"/>
      <c r="M66" s="63"/>
      <c r="N66" s="63">
        <v>49606.2</v>
      </c>
      <c r="O66" s="63"/>
      <c r="P66" s="63">
        <v>49606.2</v>
      </c>
      <c r="Q66" s="63"/>
      <c r="R66" s="63"/>
      <c r="S66" s="63"/>
      <c r="T66" s="63"/>
      <c r="U66" s="63">
        <v>49606.2</v>
      </c>
      <c r="V66" s="63"/>
      <c r="W66" s="63"/>
    </row>
    <row r="67" spans="1:23">
      <c r="A67" s="62" t="s">
        <v>92</v>
      </c>
      <c r="B67" s="63">
        <v>10</v>
      </c>
      <c r="C67" s="63" t="s">
        <v>890</v>
      </c>
      <c r="D67" s="63">
        <v>40000</v>
      </c>
      <c r="E67" s="63"/>
      <c r="F67" s="63">
        <v>40000</v>
      </c>
      <c r="G67" s="63"/>
      <c r="H67" s="63"/>
      <c r="I67" s="63"/>
      <c r="J67" s="63"/>
      <c r="K67" s="63">
        <v>40000</v>
      </c>
      <c r="L67" s="63"/>
      <c r="M67" s="63"/>
      <c r="N67" s="63">
        <v>49606.2</v>
      </c>
      <c r="O67" s="63"/>
      <c r="P67" s="63">
        <v>49606.2</v>
      </c>
      <c r="Q67" s="63"/>
      <c r="R67" s="63"/>
      <c r="S67" s="63"/>
      <c r="T67" s="63"/>
      <c r="U67" s="63">
        <v>49606.2</v>
      </c>
      <c r="V67" s="63"/>
      <c r="W67" s="63"/>
    </row>
    <row r="68" spans="1:23">
      <c r="A68" s="62" t="s">
        <v>891</v>
      </c>
      <c r="B68" s="63">
        <v>10</v>
      </c>
      <c r="C68" s="63" t="s">
        <v>892</v>
      </c>
      <c r="D68" s="63">
        <v>40000</v>
      </c>
      <c r="E68" s="63"/>
      <c r="F68" s="63">
        <v>40000</v>
      </c>
      <c r="G68" s="63"/>
      <c r="H68" s="63"/>
      <c r="I68" s="63"/>
      <c r="J68" s="63"/>
      <c r="K68" s="63">
        <v>40000</v>
      </c>
      <c r="L68" s="63"/>
      <c r="M68" s="63"/>
      <c r="N68" s="63">
        <v>49606.2</v>
      </c>
      <c r="O68" s="63"/>
      <c r="P68" s="63">
        <v>49606.2</v>
      </c>
      <c r="Q68" s="63"/>
      <c r="R68" s="63"/>
      <c r="S68" s="63"/>
      <c r="T68" s="63"/>
      <c r="U68" s="63">
        <v>49606.2</v>
      </c>
      <c r="V68" s="63"/>
      <c r="W68" s="63"/>
    </row>
    <row r="69" spans="1:23">
      <c r="A69" s="62" t="s">
        <v>1215</v>
      </c>
      <c r="B69" s="63">
        <v>10</v>
      </c>
      <c r="C69" s="63" t="s">
        <v>1216</v>
      </c>
      <c r="D69" s="63"/>
      <c r="E69" s="63"/>
      <c r="F69" s="63"/>
      <c r="G69" s="63"/>
      <c r="H69" s="63"/>
      <c r="I69" s="63"/>
      <c r="J69" s="63"/>
      <c r="K69" s="63"/>
      <c r="L69" s="63"/>
      <c r="M69" s="63"/>
      <c r="N69" s="63">
        <v>32191.279999999999</v>
      </c>
      <c r="O69" s="63"/>
      <c r="P69" s="63">
        <v>32191.279999999999</v>
      </c>
      <c r="Q69" s="63"/>
      <c r="R69" s="63"/>
      <c r="S69" s="63"/>
      <c r="T69" s="63"/>
      <c r="U69" s="63">
        <v>32191.279999999999</v>
      </c>
      <c r="V69" s="63"/>
      <c r="W69" s="63"/>
    </row>
    <row r="70" spans="1:23">
      <c r="A70" s="62" t="s">
        <v>1217</v>
      </c>
      <c r="B70" s="63">
        <v>10</v>
      </c>
      <c r="C70" s="63" t="s">
        <v>1218</v>
      </c>
      <c r="D70" s="63"/>
      <c r="E70" s="63"/>
      <c r="F70" s="63"/>
      <c r="G70" s="63"/>
      <c r="H70" s="63"/>
      <c r="I70" s="63"/>
      <c r="J70" s="63"/>
      <c r="K70" s="63"/>
      <c r="L70" s="63"/>
      <c r="M70" s="63"/>
      <c r="N70" s="63">
        <v>32191.279999999999</v>
      </c>
      <c r="O70" s="63"/>
      <c r="P70" s="63">
        <v>32191.279999999999</v>
      </c>
      <c r="Q70" s="63"/>
      <c r="R70" s="63"/>
      <c r="S70" s="63"/>
      <c r="T70" s="63"/>
      <c r="U70" s="63">
        <v>32191.279999999999</v>
      </c>
      <c r="V70" s="63"/>
      <c r="W70" s="63"/>
    </row>
    <row r="71" spans="1:23">
      <c r="A71" s="62" t="s">
        <v>1219</v>
      </c>
      <c r="B71" s="63">
        <v>10</v>
      </c>
      <c r="C71" s="63" t="s">
        <v>1220</v>
      </c>
      <c r="D71" s="63"/>
      <c r="E71" s="63"/>
      <c r="F71" s="63"/>
      <c r="G71" s="63"/>
      <c r="H71" s="63"/>
      <c r="I71" s="63"/>
      <c r="J71" s="63"/>
      <c r="K71" s="63"/>
      <c r="L71" s="63"/>
      <c r="M71" s="63"/>
      <c r="N71" s="63">
        <v>32191.279999999999</v>
      </c>
      <c r="O71" s="63"/>
      <c r="P71" s="63">
        <v>32191.279999999999</v>
      </c>
      <c r="Q71" s="63"/>
      <c r="R71" s="63"/>
      <c r="S71" s="63"/>
      <c r="T71" s="63"/>
      <c r="U71" s="63">
        <v>32191.279999999999</v>
      </c>
      <c r="V71" s="63"/>
      <c r="W71" s="63"/>
    </row>
    <row r="72" spans="1:23">
      <c r="A72" s="62" t="s">
        <v>78</v>
      </c>
      <c r="B72" s="63">
        <v>10</v>
      </c>
      <c r="C72" s="63" t="s">
        <v>893</v>
      </c>
      <c r="D72" s="63">
        <v>1151700</v>
      </c>
      <c r="E72" s="63"/>
      <c r="F72" s="63">
        <v>1151700</v>
      </c>
      <c r="G72" s="63"/>
      <c r="H72" s="63"/>
      <c r="I72" s="63"/>
      <c r="J72" s="63"/>
      <c r="K72" s="63">
        <v>1151700</v>
      </c>
      <c r="L72" s="63"/>
      <c r="M72" s="63"/>
      <c r="N72" s="63">
        <v>540325.27</v>
      </c>
      <c r="O72" s="63"/>
      <c r="P72" s="63">
        <v>540325.27</v>
      </c>
      <c r="Q72" s="63"/>
      <c r="R72" s="63"/>
      <c r="S72" s="63"/>
      <c r="T72" s="63"/>
      <c r="U72" s="63">
        <v>540325.27</v>
      </c>
      <c r="V72" s="63"/>
      <c r="W72" s="63"/>
    </row>
    <row r="73" spans="1:23">
      <c r="A73" s="62" t="s">
        <v>894</v>
      </c>
      <c r="B73" s="63">
        <v>10</v>
      </c>
      <c r="C73" s="63" t="s">
        <v>895</v>
      </c>
      <c r="D73" s="63">
        <v>1151700</v>
      </c>
      <c r="E73" s="63"/>
      <c r="F73" s="63">
        <v>1151700</v>
      </c>
      <c r="G73" s="63"/>
      <c r="H73" s="63"/>
      <c r="I73" s="63"/>
      <c r="J73" s="63"/>
      <c r="K73" s="63">
        <v>1151700</v>
      </c>
      <c r="L73" s="63"/>
      <c r="M73" s="63"/>
      <c r="N73" s="63">
        <v>540325.27</v>
      </c>
      <c r="O73" s="63"/>
      <c r="P73" s="63">
        <v>540325.27</v>
      </c>
      <c r="Q73" s="63"/>
      <c r="R73" s="63"/>
      <c r="S73" s="63"/>
      <c r="T73" s="63"/>
      <c r="U73" s="63">
        <v>540325.27</v>
      </c>
      <c r="V73" s="63"/>
      <c r="W73" s="63"/>
    </row>
    <row r="74" spans="1:23">
      <c r="A74" s="62" t="s">
        <v>896</v>
      </c>
      <c r="B74" s="63">
        <v>10</v>
      </c>
      <c r="C74" s="63" t="s">
        <v>897</v>
      </c>
      <c r="D74" s="63">
        <v>230340</v>
      </c>
      <c r="E74" s="63"/>
      <c r="F74" s="63">
        <v>230340</v>
      </c>
      <c r="G74" s="63"/>
      <c r="H74" s="63"/>
      <c r="I74" s="63"/>
      <c r="J74" s="63"/>
      <c r="K74" s="63">
        <v>230340</v>
      </c>
      <c r="L74" s="63"/>
      <c r="M74" s="63"/>
      <c r="N74" s="63">
        <v>56619.73</v>
      </c>
      <c r="O74" s="63"/>
      <c r="P74" s="63">
        <v>56619.73</v>
      </c>
      <c r="Q74" s="63"/>
      <c r="R74" s="63"/>
      <c r="S74" s="63"/>
      <c r="T74" s="63"/>
      <c r="U74" s="63">
        <v>56619.73</v>
      </c>
      <c r="V74" s="63"/>
      <c r="W74" s="63"/>
    </row>
    <row r="75" spans="1:23">
      <c r="A75" s="62" t="s">
        <v>898</v>
      </c>
      <c r="B75" s="63">
        <v>10</v>
      </c>
      <c r="C75" s="63" t="s">
        <v>899</v>
      </c>
      <c r="D75" s="63">
        <v>85960</v>
      </c>
      <c r="E75" s="63"/>
      <c r="F75" s="63">
        <v>85960</v>
      </c>
      <c r="G75" s="63"/>
      <c r="H75" s="63"/>
      <c r="I75" s="63"/>
      <c r="J75" s="63"/>
      <c r="K75" s="63">
        <v>85960</v>
      </c>
      <c r="L75" s="63"/>
      <c r="M75" s="63"/>
      <c r="N75" s="63">
        <v>83664.929999999993</v>
      </c>
      <c r="O75" s="63"/>
      <c r="P75" s="63">
        <v>83664.929999999993</v>
      </c>
      <c r="Q75" s="63"/>
      <c r="R75" s="63"/>
      <c r="S75" s="63"/>
      <c r="T75" s="63"/>
      <c r="U75" s="63">
        <v>83664.929999999993</v>
      </c>
      <c r="V75" s="63"/>
      <c r="W75" s="63"/>
    </row>
    <row r="76" spans="1:23">
      <c r="A76" s="62" t="s">
        <v>900</v>
      </c>
      <c r="B76" s="63">
        <v>10</v>
      </c>
      <c r="C76" s="63" t="s">
        <v>901</v>
      </c>
      <c r="D76" s="63">
        <v>6490</v>
      </c>
      <c r="E76" s="63"/>
      <c r="F76" s="63">
        <v>6490</v>
      </c>
      <c r="G76" s="63"/>
      <c r="H76" s="63"/>
      <c r="I76" s="63"/>
      <c r="J76" s="63"/>
      <c r="K76" s="63">
        <v>6490</v>
      </c>
      <c r="L76" s="63"/>
      <c r="M76" s="63"/>
      <c r="N76" s="63">
        <v>14179.57</v>
      </c>
      <c r="O76" s="63"/>
      <c r="P76" s="63">
        <v>14179.57</v>
      </c>
      <c r="Q76" s="63"/>
      <c r="R76" s="63"/>
      <c r="S76" s="63"/>
      <c r="T76" s="63"/>
      <c r="U76" s="63">
        <v>14179.57</v>
      </c>
      <c r="V76" s="63"/>
      <c r="W76" s="63"/>
    </row>
    <row r="77" spans="1:23">
      <c r="A77" s="62" t="s">
        <v>902</v>
      </c>
      <c r="B77" s="63">
        <v>10</v>
      </c>
      <c r="C77" s="63" t="s">
        <v>903</v>
      </c>
      <c r="D77" s="63">
        <v>828910</v>
      </c>
      <c r="E77" s="63"/>
      <c r="F77" s="63">
        <v>828910</v>
      </c>
      <c r="G77" s="63"/>
      <c r="H77" s="63"/>
      <c r="I77" s="63"/>
      <c r="J77" s="63"/>
      <c r="K77" s="63">
        <v>828910</v>
      </c>
      <c r="L77" s="63"/>
      <c r="M77" s="63"/>
      <c r="N77" s="63">
        <v>385861.04</v>
      </c>
      <c r="O77" s="63"/>
      <c r="P77" s="63">
        <v>385861.04</v>
      </c>
      <c r="Q77" s="63"/>
      <c r="R77" s="63"/>
      <c r="S77" s="63"/>
      <c r="T77" s="63"/>
      <c r="U77" s="63">
        <v>385861.04</v>
      </c>
      <c r="V77" s="63"/>
      <c r="W77" s="63"/>
    </row>
    <row r="78" spans="1:23">
      <c r="A78" s="62" t="s">
        <v>904</v>
      </c>
      <c r="B78" s="63">
        <v>10</v>
      </c>
      <c r="C78" s="63" t="s">
        <v>905</v>
      </c>
      <c r="D78" s="63">
        <v>19395548</v>
      </c>
      <c r="E78" s="63"/>
      <c r="F78" s="63">
        <v>19395548</v>
      </c>
      <c r="G78" s="63"/>
      <c r="H78" s="63"/>
      <c r="I78" s="63"/>
      <c r="J78" s="63"/>
      <c r="K78" s="63">
        <v>19350548</v>
      </c>
      <c r="L78" s="63">
        <v>45000</v>
      </c>
      <c r="M78" s="63"/>
      <c r="N78" s="63">
        <v>8822687.5399999991</v>
      </c>
      <c r="O78" s="63"/>
      <c r="P78" s="63">
        <v>8822687.5399999991</v>
      </c>
      <c r="Q78" s="63"/>
      <c r="R78" s="63"/>
      <c r="S78" s="63"/>
      <c r="T78" s="63"/>
      <c r="U78" s="63">
        <v>8757065.9000000004</v>
      </c>
      <c r="V78" s="63">
        <v>65621.64</v>
      </c>
      <c r="W78" s="63"/>
    </row>
    <row r="79" spans="1:23">
      <c r="A79" s="62" t="s">
        <v>906</v>
      </c>
      <c r="B79" s="63">
        <v>10</v>
      </c>
      <c r="C79" s="63" t="s">
        <v>907</v>
      </c>
      <c r="D79" s="63">
        <v>19094000</v>
      </c>
      <c r="E79" s="63"/>
      <c r="F79" s="63">
        <v>19094000</v>
      </c>
      <c r="G79" s="63"/>
      <c r="H79" s="63"/>
      <c r="I79" s="63"/>
      <c r="J79" s="63"/>
      <c r="K79" s="63">
        <v>19094000</v>
      </c>
      <c r="L79" s="63"/>
      <c r="M79" s="63"/>
      <c r="N79" s="63">
        <v>8693104.1400000006</v>
      </c>
      <c r="O79" s="63"/>
      <c r="P79" s="63">
        <v>8693104.1400000006</v>
      </c>
      <c r="Q79" s="63"/>
      <c r="R79" s="63"/>
      <c r="S79" s="63"/>
      <c r="T79" s="63"/>
      <c r="U79" s="63">
        <v>8631624.1400000006</v>
      </c>
      <c r="V79" s="63">
        <v>61480</v>
      </c>
      <c r="W79" s="63"/>
    </row>
    <row r="80" spans="1:23">
      <c r="A80" s="62" t="s">
        <v>908</v>
      </c>
      <c r="B80" s="63">
        <v>10</v>
      </c>
      <c r="C80" s="63" t="s">
        <v>909</v>
      </c>
      <c r="D80" s="63">
        <v>19094000</v>
      </c>
      <c r="E80" s="63"/>
      <c r="F80" s="63">
        <v>19094000</v>
      </c>
      <c r="G80" s="63"/>
      <c r="H80" s="63"/>
      <c r="I80" s="63"/>
      <c r="J80" s="63"/>
      <c r="K80" s="63">
        <v>19094000</v>
      </c>
      <c r="L80" s="63"/>
      <c r="M80" s="63"/>
      <c r="N80" s="63">
        <v>8693104.1400000006</v>
      </c>
      <c r="O80" s="63"/>
      <c r="P80" s="63">
        <v>8693104.1400000006</v>
      </c>
      <c r="Q80" s="63"/>
      <c r="R80" s="63"/>
      <c r="S80" s="63"/>
      <c r="T80" s="63"/>
      <c r="U80" s="63">
        <v>8631624.1400000006</v>
      </c>
      <c r="V80" s="63">
        <v>61480</v>
      </c>
      <c r="W80" s="63"/>
    </row>
    <row r="81" spans="1:23">
      <c r="A81" s="62" t="s">
        <v>910</v>
      </c>
      <c r="B81" s="63">
        <v>10</v>
      </c>
      <c r="C81" s="63" t="s">
        <v>911</v>
      </c>
      <c r="D81" s="63">
        <v>19094000</v>
      </c>
      <c r="E81" s="63"/>
      <c r="F81" s="63">
        <v>19094000</v>
      </c>
      <c r="G81" s="63"/>
      <c r="H81" s="63"/>
      <c r="I81" s="63"/>
      <c r="J81" s="63"/>
      <c r="K81" s="63">
        <v>19094000</v>
      </c>
      <c r="L81" s="63"/>
      <c r="M81" s="63"/>
      <c r="N81" s="63">
        <v>8631624.1400000006</v>
      </c>
      <c r="O81" s="63"/>
      <c r="P81" s="63">
        <v>8631624.1400000006</v>
      </c>
      <c r="Q81" s="63"/>
      <c r="R81" s="63"/>
      <c r="S81" s="63"/>
      <c r="T81" s="63"/>
      <c r="U81" s="63">
        <v>8631624.1400000006</v>
      </c>
      <c r="V81" s="63"/>
      <c r="W81" s="63"/>
    </row>
    <row r="82" spans="1:23">
      <c r="A82" s="62" t="s">
        <v>1152</v>
      </c>
      <c r="B82" s="63">
        <v>10</v>
      </c>
      <c r="C82" s="63" t="s">
        <v>1153</v>
      </c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>
        <v>61480</v>
      </c>
      <c r="O82" s="63"/>
      <c r="P82" s="63">
        <v>61480</v>
      </c>
      <c r="Q82" s="63"/>
      <c r="R82" s="63"/>
      <c r="S82" s="63"/>
      <c r="T82" s="63"/>
      <c r="U82" s="63"/>
      <c r="V82" s="63">
        <v>61480</v>
      </c>
      <c r="W82" s="63"/>
    </row>
    <row r="83" spans="1:23">
      <c r="A83" s="62" t="s">
        <v>1154</v>
      </c>
      <c r="B83" s="63">
        <v>10</v>
      </c>
      <c r="C83" s="63" t="s">
        <v>1155</v>
      </c>
      <c r="D83" s="63">
        <v>301548</v>
      </c>
      <c r="E83" s="63"/>
      <c r="F83" s="63">
        <v>301548</v>
      </c>
      <c r="G83" s="63"/>
      <c r="H83" s="63"/>
      <c r="I83" s="63"/>
      <c r="J83" s="63"/>
      <c r="K83" s="63">
        <v>256548</v>
      </c>
      <c r="L83" s="63">
        <v>45000</v>
      </c>
      <c r="M83" s="63"/>
      <c r="N83" s="63">
        <v>129583.4</v>
      </c>
      <c r="O83" s="63"/>
      <c r="P83" s="63">
        <v>129583.4</v>
      </c>
      <c r="Q83" s="63"/>
      <c r="R83" s="63"/>
      <c r="S83" s="63"/>
      <c r="T83" s="63"/>
      <c r="U83" s="63">
        <v>125441.76</v>
      </c>
      <c r="V83" s="63">
        <v>4141.6400000000003</v>
      </c>
      <c r="W83" s="63"/>
    </row>
    <row r="84" spans="1:23">
      <c r="A84" s="62" t="s">
        <v>1156</v>
      </c>
      <c r="B84" s="63">
        <v>10</v>
      </c>
      <c r="C84" s="63" t="s">
        <v>1157</v>
      </c>
      <c r="D84" s="63">
        <v>301548</v>
      </c>
      <c r="E84" s="63"/>
      <c r="F84" s="63">
        <v>301548</v>
      </c>
      <c r="G84" s="63"/>
      <c r="H84" s="63"/>
      <c r="I84" s="63"/>
      <c r="J84" s="63"/>
      <c r="K84" s="63">
        <v>256548</v>
      </c>
      <c r="L84" s="63">
        <v>45000</v>
      </c>
      <c r="M84" s="63"/>
      <c r="N84" s="63">
        <v>129583.4</v>
      </c>
      <c r="O84" s="63"/>
      <c r="P84" s="63">
        <v>129583.4</v>
      </c>
      <c r="Q84" s="63"/>
      <c r="R84" s="63"/>
      <c r="S84" s="63"/>
      <c r="T84" s="63"/>
      <c r="U84" s="63">
        <v>125441.76</v>
      </c>
      <c r="V84" s="63">
        <v>4141.6400000000003</v>
      </c>
      <c r="W84" s="63"/>
    </row>
    <row r="85" spans="1:23">
      <c r="A85" s="62" t="s">
        <v>1158</v>
      </c>
      <c r="B85" s="63">
        <v>10</v>
      </c>
      <c r="C85" s="63" t="s">
        <v>1159</v>
      </c>
      <c r="D85" s="63">
        <v>256548</v>
      </c>
      <c r="E85" s="63"/>
      <c r="F85" s="63">
        <v>256548</v>
      </c>
      <c r="G85" s="63"/>
      <c r="H85" s="63"/>
      <c r="I85" s="63"/>
      <c r="J85" s="63"/>
      <c r="K85" s="63">
        <v>256548</v>
      </c>
      <c r="L85" s="63"/>
      <c r="M85" s="63"/>
      <c r="N85" s="63">
        <v>125441.76</v>
      </c>
      <c r="O85" s="63"/>
      <c r="P85" s="63">
        <v>125441.76</v>
      </c>
      <c r="Q85" s="63"/>
      <c r="R85" s="63"/>
      <c r="S85" s="63"/>
      <c r="T85" s="63"/>
      <c r="U85" s="63">
        <v>125441.76</v>
      </c>
      <c r="V85" s="63"/>
      <c r="W85" s="63"/>
    </row>
    <row r="86" spans="1:23">
      <c r="A86" s="62" t="s">
        <v>1160</v>
      </c>
      <c r="B86" s="63">
        <v>10</v>
      </c>
      <c r="C86" s="63" t="s">
        <v>1161</v>
      </c>
      <c r="D86" s="63">
        <v>45000</v>
      </c>
      <c r="E86" s="63"/>
      <c r="F86" s="63">
        <v>45000</v>
      </c>
      <c r="G86" s="63"/>
      <c r="H86" s="63"/>
      <c r="I86" s="63"/>
      <c r="J86" s="63"/>
      <c r="K86" s="63"/>
      <c r="L86" s="63">
        <v>45000</v>
      </c>
      <c r="M86" s="63"/>
      <c r="N86" s="63">
        <v>4141.6400000000003</v>
      </c>
      <c r="O86" s="63"/>
      <c r="P86" s="63">
        <v>4141.6400000000003</v>
      </c>
      <c r="Q86" s="63"/>
      <c r="R86" s="63"/>
      <c r="S86" s="63"/>
      <c r="T86" s="63"/>
      <c r="U86" s="63"/>
      <c r="V86" s="63">
        <v>4141.6400000000003</v>
      </c>
      <c r="W86" s="63"/>
    </row>
    <row r="87" spans="1:23">
      <c r="A87" s="62" t="s">
        <v>79</v>
      </c>
      <c r="B87" s="63">
        <v>10</v>
      </c>
      <c r="C87" s="63" t="s">
        <v>912</v>
      </c>
      <c r="D87" s="63">
        <v>7141000</v>
      </c>
      <c r="E87" s="63"/>
      <c r="F87" s="63">
        <v>7141000</v>
      </c>
      <c r="G87" s="63"/>
      <c r="H87" s="63"/>
      <c r="I87" s="63"/>
      <c r="J87" s="63"/>
      <c r="K87" s="63">
        <v>5130000</v>
      </c>
      <c r="L87" s="63">
        <v>2011000</v>
      </c>
      <c r="M87" s="63"/>
      <c r="N87" s="63">
        <v>4351260.1100000003</v>
      </c>
      <c r="O87" s="63"/>
      <c r="P87" s="63">
        <v>4351260.1100000003</v>
      </c>
      <c r="Q87" s="63"/>
      <c r="R87" s="63"/>
      <c r="S87" s="63"/>
      <c r="T87" s="63"/>
      <c r="U87" s="63">
        <v>2545001.8199999998</v>
      </c>
      <c r="V87" s="63">
        <v>1806258.29</v>
      </c>
      <c r="W87" s="63"/>
    </row>
    <row r="88" spans="1:23">
      <c r="A88" s="62" t="s">
        <v>1162</v>
      </c>
      <c r="B88" s="63">
        <v>10</v>
      </c>
      <c r="C88" s="63" t="s">
        <v>1163</v>
      </c>
      <c r="D88" s="63"/>
      <c r="E88" s="63"/>
      <c r="F88" s="63"/>
      <c r="G88" s="63"/>
      <c r="H88" s="63"/>
      <c r="I88" s="63"/>
      <c r="J88" s="63"/>
      <c r="K88" s="63"/>
      <c r="L88" s="63"/>
      <c r="M88" s="63"/>
      <c r="N88" s="63">
        <v>2751</v>
      </c>
      <c r="O88" s="63"/>
      <c r="P88" s="63">
        <v>2751</v>
      </c>
      <c r="Q88" s="63"/>
      <c r="R88" s="63"/>
      <c r="S88" s="63"/>
      <c r="T88" s="63"/>
      <c r="U88" s="63">
        <v>2751</v>
      </c>
      <c r="V88" s="63"/>
      <c r="W88" s="63"/>
    </row>
    <row r="89" spans="1:23">
      <c r="A89" s="62" t="s">
        <v>1164</v>
      </c>
      <c r="B89" s="63">
        <v>10</v>
      </c>
      <c r="C89" s="63" t="s">
        <v>1165</v>
      </c>
      <c r="D89" s="63"/>
      <c r="E89" s="63"/>
      <c r="F89" s="63"/>
      <c r="G89" s="63"/>
      <c r="H89" s="63"/>
      <c r="I89" s="63"/>
      <c r="J89" s="63"/>
      <c r="K89" s="63"/>
      <c r="L89" s="63"/>
      <c r="M89" s="63"/>
      <c r="N89" s="63">
        <v>2751</v>
      </c>
      <c r="O89" s="63"/>
      <c r="P89" s="63">
        <v>2751</v>
      </c>
      <c r="Q89" s="63"/>
      <c r="R89" s="63"/>
      <c r="S89" s="63"/>
      <c r="T89" s="63"/>
      <c r="U89" s="63">
        <v>2751</v>
      </c>
      <c r="V89" s="63"/>
      <c r="W89" s="63"/>
    </row>
    <row r="90" spans="1:23">
      <c r="A90" s="62" t="s">
        <v>1166</v>
      </c>
      <c r="B90" s="63">
        <v>10</v>
      </c>
      <c r="C90" s="63" t="s">
        <v>913</v>
      </c>
      <c r="D90" s="63">
        <v>1880000</v>
      </c>
      <c r="E90" s="63"/>
      <c r="F90" s="63">
        <v>1880000</v>
      </c>
      <c r="G90" s="63"/>
      <c r="H90" s="63"/>
      <c r="I90" s="63"/>
      <c r="J90" s="63"/>
      <c r="K90" s="63">
        <v>1880000</v>
      </c>
      <c r="L90" s="63"/>
      <c r="M90" s="63"/>
      <c r="N90" s="63">
        <v>701964.5</v>
      </c>
      <c r="O90" s="63"/>
      <c r="P90" s="63">
        <v>701964.5</v>
      </c>
      <c r="Q90" s="63"/>
      <c r="R90" s="63"/>
      <c r="S90" s="63"/>
      <c r="T90" s="63"/>
      <c r="U90" s="63">
        <v>701964.5</v>
      </c>
      <c r="V90" s="63"/>
      <c r="W90" s="63"/>
    </row>
    <row r="91" spans="1:23">
      <c r="A91" s="62" t="s">
        <v>1221</v>
      </c>
      <c r="B91" s="63">
        <v>10</v>
      </c>
      <c r="C91" s="63" t="s">
        <v>1222</v>
      </c>
      <c r="D91" s="63">
        <v>1880000</v>
      </c>
      <c r="E91" s="63"/>
      <c r="F91" s="63">
        <v>1880000</v>
      </c>
      <c r="G91" s="63"/>
      <c r="H91" s="63"/>
      <c r="I91" s="63"/>
      <c r="J91" s="63"/>
      <c r="K91" s="63">
        <v>1880000</v>
      </c>
      <c r="L91" s="63"/>
      <c r="M91" s="63"/>
      <c r="N91" s="63">
        <v>701964.5</v>
      </c>
      <c r="O91" s="63"/>
      <c r="P91" s="63">
        <v>701964.5</v>
      </c>
      <c r="Q91" s="63"/>
      <c r="R91" s="63"/>
      <c r="S91" s="63"/>
      <c r="T91" s="63"/>
      <c r="U91" s="63">
        <v>701964.5</v>
      </c>
      <c r="V91" s="63"/>
      <c r="W91" s="63"/>
    </row>
    <row r="92" spans="1:23">
      <c r="A92" s="62" t="s">
        <v>914</v>
      </c>
      <c r="B92" s="63">
        <v>10</v>
      </c>
      <c r="C92" s="63" t="s">
        <v>915</v>
      </c>
      <c r="D92" s="63">
        <v>1880000</v>
      </c>
      <c r="E92" s="63"/>
      <c r="F92" s="63">
        <v>1880000</v>
      </c>
      <c r="G92" s="63"/>
      <c r="H92" s="63"/>
      <c r="I92" s="63"/>
      <c r="J92" s="63"/>
      <c r="K92" s="63">
        <v>1880000</v>
      </c>
      <c r="L92" s="63"/>
      <c r="M92" s="63"/>
      <c r="N92" s="63">
        <v>701964.5</v>
      </c>
      <c r="O92" s="63"/>
      <c r="P92" s="63">
        <v>701964.5</v>
      </c>
      <c r="Q92" s="63"/>
      <c r="R92" s="63"/>
      <c r="S92" s="63"/>
      <c r="T92" s="63"/>
      <c r="U92" s="63">
        <v>701964.5</v>
      </c>
      <c r="V92" s="63"/>
      <c r="W92" s="63"/>
    </row>
    <row r="93" spans="1:23">
      <c r="A93" s="62" t="s">
        <v>1167</v>
      </c>
      <c r="B93" s="63">
        <v>10</v>
      </c>
      <c r="C93" s="63" t="s">
        <v>916</v>
      </c>
      <c r="D93" s="63">
        <v>5261000</v>
      </c>
      <c r="E93" s="63"/>
      <c r="F93" s="63">
        <v>5261000</v>
      </c>
      <c r="G93" s="63"/>
      <c r="H93" s="63"/>
      <c r="I93" s="63"/>
      <c r="J93" s="63"/>
      <c r="K93" s="63">
        <v>3250000</v>
      </c>
      <c r="L93" s="63">
        <v>2011000</v>
      </c>
      <c r="M93" s="63"/>
      <c r="N93" s="63">
        <v>3646544.61</v>
      </c>
      <c r="O93" s="63"/>
      <c r="P93" s="63">
        <v>3646544.61</v>
      </c>
      <c r="Q93" s="63"/>
      <c r="R93" s="63"/>
      <c r="S93" s="63"/>
      <c r="T93" s="63"/>
      <c r="U93" s="63">
        <v>1840286.32</v>
      </c>
      <c r="V93" s="63">
        <v>1806258.29</v>
      </c>
      <c r="W93" s="63"/>
    </row>
    <row r="94" spans="1:23">
      <c r="A94" s="62" t="s">
        <v>917</v>
      </c>
      <c r="B94" s="63">
        <v>10</v>
      </c>
      <c r="C94" s="63" t="s">
        <v>918</v>
      </c>
      <c r="D94" s="63">
        <v>5261000</v>
      </c>
      <c r="E94" s="63"/>
      <c r="F94" s="63">
        <v>5261000</v>
      </c>
      <c r="G94" s="63"/>
      <c r="H94" s="63"/>
      <c r="I94" s="63"/>
      <c r="J94" s="63"/>
      <c r="K94" s="63">
        <v>3250000</v>
      </c>
      <c r="L94" s="63">
        <v>2011000</v>
      </c>
      <c r="M94" s="63"/>
      <c r="N94" s="63">
        <v>3646544.61</v>
      </c>
      <c r="O94" s="63"/>
      <c r="P94" s="63">
        <v>3646544.61</v>
      </c>
      <c r="Q94" s="63"/>
      <c r="R94" s="63"/>
      <c r="S94" s="63"/>
      <c r="T94" s="63"/>
      <c r="U94" s="63">
        <v>1840286.32</v>
      </c>
      <c r="V94" s="63">
        <v>1806258.29</v>
      </c>
      <c r="W94" s="63"/>
    </row>
    <row r="95" spans="1:23">
      <c r="A95" s="62" t="s">
        <v>1168</v>
      </c>
      <c r="B95" s="63">
        <v>10</v>
      </c>
      <c r="C95" s="63" t="s">
        <v>1169</v>
      </c>
      <c r="D95" s="63"/>
      <c r="E95" s="63"/>
      <c r="F95" s="63"/>
      <c r="G95" s="63"/>
      <c r="H95" s="63"/>
      <c r="I95" s="63"/>
      <c r="J95" s="63"/>
      <c r="K95" s="63"/>
      <c r="L95" s="63"/>
      <c r="M95" s="63"/>
      <c r="N95" s="63">
        <v>34028.160000000003</v>
      </c>
      <c r="O95" s="63"/>
      <c r="P95" s="63">
        <v>34028.160000000003</v>
      </c>
      <c r="Q95" s="63"/>
      <c r="R95" s="63"/>
      <c r="S95" s="63"/>
      <c r="T95" s="63"/>
      <c r="U95" s="63">
        <v>34028.160000000003</v>
      </c>
      <c r="V95" s="63"/>
      <c r="W95" s="63"/>
    </row>
    <row r="96" spans="1:23">
      <c r="A96" s="62" t="s">
        <v>120</v>
      </c>
      <c r="B96" s="63">
        <v>10</v>
      </c>
      <c r="C96" s="63" t="s">
        <v>919</v>
      </c>
      <c r="D96" s="63">
        <v>5261000</v>
      </c>
      <c r="E96" s="63"/>
      <c r="F96" s="63">
        <v>5261000</v>
      </c>
      <c r="G96" s="63"/>
      <c r="H96" s="63"/>
      <c r="I96" s="63"/>
      <c r="J96" s="63"/>
      <c r="K96" s="63">
        <v>3250000</v>
      </c>
      <c r="L96" s="63">
        <v>2011000</v>
      </c>
      <c r="M96" s="63"/>
      <c r="N96" s="63">
        <v>3612516.45</v>
      </c>
      <c r="O96" s="63"/>
      <c r="P96" s="63">
        <v>3612516.45</v>
      </c>
      <c r="Q96" s="63"/>
      <c r="R96" s="63"/>
      <c r="S96" s="63"/>
      <c r="T96" s="63"/>
      <c r="U96" s="63">
        <v>1806258.16</v>
      </c>
      <c r="V96" s="63">
        <v>1806258.29</v>
      </c>
      <c r="W96" s="63"/>
    </row>
    <row r="97" spans="1:23">
      <c r="A97" s="62" t="s">
        <v>82</v>
      </c>
      <c r="B97" s="63">
        <v>10</v>
      </c>
      <c r="C97" s="63" t="s">
        <v>920</v>
      </c>
      <c r="D97" s="63">
        <v>5622000</v>
      </c>
      <c r="E97" s="63"/>
      <c r="F97" s="63">
        <v>5622000</v>
      </c>
      <c r="G97" s="63"/>
      <c r="H97" s="63"/>
      <c r="I97" s="63"/>
      <c r="J97" s="63"/>
      <c r="K97" s="63">
        <v>5594000</v>
      </c>
      <c r="L97" s="63">
        <v>28000</v>
      </c>
      <c r="M97" s="63"/>
      <c r="N97" s="63">
        <v>2610551.96</v>
      </c>
      <c r="O97" s="63"/>
      <c r="P97" s="63">
        <v>2610551.96</v>
      </c>
      <c r="Q97" s="63"/>
      <c r="R97" s="63"/>
      <c r="S97" s="63"/>
      <c r="T97" s="63"/>
      <c r="U97" s="63">
        <v>2199464.7400000002</v>
      </c>
      <c r="V97" s="63">
        <v>411087.22</v>
      </c>
      <c r="W97" s="63"/>
    </row>
    <row r="98" spans="1:23">
      <c r="A98" s="62" t="s">
        <v>921</v>
      </c>
      <c r="B98" s="63">
        <v>10</v>
      </c>
      <c r="C98" s="63" t="s">
        <v>922</v>
      </c>
      <c r="D98" s="63">
        <v>30000</v>
      </c>
      <c r="E98" s="63"/>
      <c r="F98" s="63">
        <v>30000</v>
      </c>
      <c r="G98" s="63"/>
      <c r="H98" s="63"/>
      <c r="I98" s="63"/>
      <c r="J98" s="63"/>
      <c r="K98" s="63">
        <v>30000</v>
      </c>
      <c r="L98" s="63"/>
      <c r="M98" s="63"/>
      <c r="N98" s="63">
        <v>6250.25</v>
      </c>
      <c r="O98" s="63"/>
      <c r="P98" s="63">
        <v>6250.25</v>
      </c>
      <c r="Q98" s="63"/>
      <c r="R98" s="63"/>
      <c r="S98" s="63"/>
      <c r="T98" s="63"/>
      <c r="U98" s="63">
        <v>6250.25</v>
      </c>
      <c r="V98" s="63"/>
      <c r="W98" s="63"/>
    </row>
    <row r="99" spans="1:23">
      <c r="A99" s="62" t="s">
        <v>1170</v>
      </c>
      <c r="B99" s="63">
        <v>10</v>
      </c>
      <c r="C99" s="63" t="s">
        <v>923</v>
      </c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63">
        <v>1850</v>
      </c>
      <c r="O99" s="63"/>
      <c r="P99" s="63">
        <v>1850</v>
      </c>
      <c r="Q99" s="63"/>
      <c r="R99" s="63"/>
      <c r="S99" s="63"/>
      <c r="T99" s="63"/>
      <c r="U99" s="63">
        <v>1850</v>
      </c>
      <c r="V99" s="63"/>
      <c r="W99" s="63"/>
    </row>
    <row r="100" spans="1:23">
      <c r="A100" s="62" t="s">
        <v>924</v>
      </c>
      <c r="B100" s="63">
        <v>10</v>
      </c>
      <c r="C100" s="63" t="s">
        <v>925</v>
      </c>
      <c r="D100" s="63">
        <v>30000</v>
      </c>
      <c r="E100" s="63"/>
      <c r="F100" s="63">
        <v>30000</v>
      </c>
      <c r="G100" s="63"/>
      <c r="H100" s="63"/>
      <c r="I100" s="63"/>
      <c r="J100" s="63"/>
      <c r="K100" s="63">
        <v>30000</v>
      </c>
      <c r="L100" s="63"/>
      <c r="M100" s="63"/>
      <c r="N100" s="63">
        <v>4400.25</v>
      </c>
      <c r="O100" s="63"/>
      <c r="P100" s="63">
        <v>4400.25</v>
      </c>
      <c r="Q100" s="63"/>
      <c r="R100" s="63"/>
      <c r="S100" s="63"/>
      <c r="T100" s="63"/>
      <c r="U100" s="63">
        <v>4400.25</v>
      </c>
      <c r="V100" s="63"/>
      <c r="W100" s="63"/>
    </row>
    <row r="101" spans="1:23">
      <c r="A101" s="62" t="s">
        <v>926</v>
      </c>
      <c r="B101" s="63">
        <v>10</v>
      </c>
      <c r="C101" s="63" t="s">
        <v>927</v>
      </c>
      <c r="D101" s="63"/>
      <c r="E101" s="63"/>
      <c r="F101" s="63"/>
      <c r="G101" s="63"/>
      <c r="H101" s="63"/>
      <c r="I101" s="63"/>
      <c r="J101" s="63"/>
      <c r="K101" s="63"/>
      <c r="L101" s="63"/>
      <c r="M101" s="63"/>
      <c r="N101" s="63">
        <v>4000</v>
      </c>
      <c r="O101" s="63"/>
      <c r="P101" s="63">
        <v>4000</v>
      </c>
      <c r="Q101" s="63"/>
      <c r="R101" s="63"/>
      <c r="S101" s="63"/>
      <c r="T101" s="63"/>
      <c r="U101" s="63">
        <v>4000</v>
      </c>
      <c r="V101" s="63"/>
      <c r="W101" s="63"/>
    </row>
    <row r="102" spans="1:23">
      <c r="A102" s="62" t="s">
        <v>928</v>
      </c>
      <c r="B102" s="63">
        <v>10</v>
      </c>
      <c r="C102" s="63" t="s">
        <v>929</v>
      </c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>
        <v>10000</v>
      </c>
      <c r="O102" s="63"/>
      <c r="P102" s="63">
        <v>10000</v>
      </c>
      <c r="Q102" s="63"/>
      <c r="R102" s="63"/>
      <c r="S102" s="63"/>
      <c r="T102" s="63"/>
      <c r="U102" s="63">
        <v>10000</v>
      </c>
      <c r="V102" s="63"/>
      <c r="W102" s="63"/>
    </row>
    <row r="103" spans="1:23">
      <c r="A103" s="62" t="s">
        <v>1171</v>
      </c>
      <c r="B103" s="63">
        <v>10</v>
      </c>
      <c r="C103" s="63" t="s">
        <v>1172</v>
      </c>
      <c r="D103" s="63"/>
      <c r="E103" s="63"/>
      <c r="F103" s="63"/>
      <c r="G103" s="63"/>
      <c r="H103" s="63"/>
      <c r="I103" s="63"/>
      <c r="J103" s="63"/>
      <c r="K103" s="63"/>
      <c r="L103" s="63"/>
      <c r="M103" s="63"/>
      <c r="N103" s="63">
        <v>10000</v>
      </c>
      <c r="O103" s="63"/>
      <c r="P103" s="63">
        <v>10000</v>
      </c>
      <c r="Q103" s="63"/>
      <c r="R103" s="63"/>
      <c r="S103" s="63"/>
      <c r="T103" s="63"/>
      <c r="U103" s="63">
        <v>10000</v>
      </c>
      <c r="V103" s="63"/>
      <c r="W103" s="63"/>
    </row>
    <row r="104" spans="1:23">
      <c r="A104" s="62" t="s">
        <v>1173</v>
      </c>
      <c r="B104" s="63">
        <v>10</v>
      </c>
      <c r="C104" s="63" t="s">
        <v>930</v>
      </c>
      <c r="D104" s="63"/>
      <c r="E104" s="63"/>
      <c r="F104" s="63"/>
      <c r="G104" s="63"/>
      <c r="H104" s="63"/>
      <c r="I104" s="63"/>
      <c r="J104" s="63"/>
      <c r="K104" s="63"/>
      <c r="L104" s="63"/>
      <c r="M104" s="63"/>
      <c r="N104" s="63">
        <v>138747.78</v>
      </c>
      <c r="O104" s="63"/>
      <c r="P104" s="63">
        <v>138747.78</v>
      </c>
      <c r="Q104" s="63"/>
      <c r="R104" s="63"/>
      <c r="S104" s="63"/>
      <c r="T104" s="63"/>
      <c r="U104" s="63">
        <v>138747.78</v>
      </c>
      <c r="V104" s="63"/>
      <c r="W104" s="63"/>
    </row>
    <row r="105" spans="1:23">
      <c r="A105" s="62" t="s">
        <v>931</v>
      </c>
      <c r="B105" s="63">
        <v>10</v>
      </c>
      <c r="C105" s="63" t="s">
        <v>932</v>
      </c>
      <c r="D105" s="63"/>
      <c r="E105" s="63"/>
      <c r="F105" s="63"/>
      <c r="G105" s="63"/>
      <c r="H105" s="63"/>
      <c r="I105" s="63"/>
      <c r="J105" s="63"/>
      <c r="K105" s="63"/>
      <c r="L105" s="63"/>
      <c r="M105" s="63"/>
      <c r="N105" s="63">
        <v>23747.78</v>
      </c>
      <c r="O105" s="63"/>
      <c r="P105" s="63">
        <v>23747.78</v>
      </c>
      <c r="Q105" s="63"/>
      <c r="R105" s="63"/>
      <c r="S105" s="63"/>
      <c r="T105" s="63"/>
      <c r="U105" s="63">
        <v>23747.78</v>
      </c>
      <c r="V105" s="63"/>
      <c r="W105" s="63"/>
    </row>
    <row r="106" spans="1:23">
      <c r="A106" s="62" t="s">
        <v>1174</v>
      </c>
      <c r="B106" s="63">
        <v>10</v>
      </c>
      <c r="C106" s="63" t="s">
        <v>1175</v>
      </c>
      <c r="D106" s="63"/>
      <c r="E106" s="63"/>
      <c r="F106" s="63"/>
      <c r="G106" s="63"/>
      <c r="H106" s="63"/>
      <c r="I106" s="63"/>
      <c r="J106" s="63"/>
      <c r="K106" s="63"/>
      <c r="L106" s="63"/>
      <c r="M106" s="63"/>
      <c r="N106" s="63">
        <v>100000</v>
      </c>
      <c r="O106" s="63"/>
      <c r="P106" s="63">
        <v>100000</v>
      </c>
      <c r="Q106" s="63"/>
      <c r="R106" s="63"/>
      <c r="S106" s="63"/>
      <c r="T106" s="63"/>
      <c r="U106" s="63">
        <v>100000</v>
      </c>
      <c r="V106" s="63"/>
      <c r="W106" s="63"/>
    </row>
    <row r="107" spans="1:23">
      <c r="A107" s="62" t="s">
        <v>933</v>
      </c>
      <c r="B107" s="63">
        <v>10</v>
      </c>
      <c r="C107" s="63" t="s">
        <v>934</v>
      </c>
      <c r="D107" s="63"/>
      <c r="E107" s="63"/>
      <c r="F107" s="63"/>
      <c r="G107" s="63"/>
      <c r="H107" s="63"/>
      <c r="I107" s="63"/>
      <c r="J107" s="63"/>
      <c r="K107" s="63"/>
      <c r="L107" s="63"/>
      <c r="M107" s="63"/>
      <c r="N107" s="63">
        <v>15000</v>
      </c>
      <c r="O107" s="63"/>
      <c r="P107" s="63">
        <v>15000</v>
      </c>
      <c r="Q107" s="63"/>
      <c r="R107" s="63"/>
      <c r="S107" s="63"/>
      <c r="T107" s="63"/>
      <c r="U107" s="63">
        <v>15000</v>
      </c>
      <c r="V107" s="63"/>
      <c r="W107" s="63"/>
    </row>
    <row r="108" spans="1:23">
      <c r="A108" s="62" t="s">
        <v>935</v>
      </c>
      <c r="B108" s="63">
        <v>10</v>
      </c>
      <c r="C108" s="63" t="s">
        <v>936</v>
      </c>
      <c r="D108" s="63">
        <v>1108000</v>
      </c>
      <c r="E108" s="63"/>
      <c r="F108" s="63">
        <v>1108000</v>
      </c>
      <c r="G108" s="63"/>
      <c r="H108" s="63"/>
      <c r="I108" s="63"/>
      <c r="J108" s="63"/>
      <c r="K108" s="63">
        <v>1108000</v>
      </c>
      <c r="L108" s="63"/>
      <c r="M108" s="63"/>
      <c r="N108" s="63">
        <v>304600</v>
      </c>
      <c r="O108" s="63"/>
      <c r="P108" s="63">
        <v>304600</v>
      </c>
      <c r="Q108" s="63"/>
      <c r="R108" s="63"/>
      <c r="S108" s="63"/>
      <c r="T108" s="63"/>
      <c r="U108" s="63">
        <v>304600</v>
      </c>
      <c r="V108" s="63"/>
      <c r="W108" s="63"/>
    </row>
    <row r="109" spans="1:23">
      <c r="A109" s="62" t="s">
        <v>1176</v>
      </c>
      <c r="B109" s="63">
        <v>10</v>
      </c>
      <c r="C109" s="63" t="s">
        <v>1177</v>
      </c>
      <c r="D109" s="63"/>
      <c r="E109" s="63"/>
      <c r="F109" s="63"/>
      <c r="G109" s="63"/>
      <c r="H109" s="63"/>
      <c r="I109" s="63"/>
      <c r="J109" s="63"/>
      <c r="K109" s="63"/>
      <c r="L109" s="63"/>
      <c r="M109" s="63"/>
      <c r="N109" s="63">
        <v>2000</v>
      </c>
      <c r="O109" s="63"/>
      <c r="P109" s="63">
        <v>2000</v>
      </c>
      <c r="Q109" s="63"/>
      <c r="R109" s="63"/>
      <c r="S109" s="63"/>
      <c r="T109" s="63"/>
      <c r="U109" s="63">
        <v>2000</v>
      </c>
      <c r="V109" s="63"/>
      <c r="W109" s="63"/>
    </row>
    <row r="110" spans="1:23">
      <c r="A110" s="62" t="s">
        <v>1178</v>
      </c>
      <c r="B110" s="63">
        <v>10</v>
      </c>
      <c r="C110" s="63" t="s">
        <v>1179</v>
      </c>
      <c r="D110" s="63"/>
      <c r="E110" s="63"/>
      <c r="F110" s="63"/>
      <c r="G110" s="63"/>
      <c r="H110" s="63"/>
      <c r="I110" s="63"/>
      <c r="J110" s="63"/>
      <c r="K110" s="63"/>
      <c r="L110" s="63"/>
      <c r="M110" s="63"/>
      <c r="N110" s="63">
        <v>2000</v>
      </c>
      <c r="O110" s="63"/>
      <c r="P110" s="63">
        <v>2000</v>
      </c>
      <c r="Q110" s="63"/>
      <c r="R110" s="63"/>
      <c r="S110" s="63"/>
      <c r="T110" s="63"/>
      <c r="U110" s="63">
        <v>2000</v>
      </c>
      <c r="V110" s="63"/>
      <c r="W110" s="63"/>
    </row>
    <row r="111" spans="1:23">
      <c r="A111" s="62" t="s">
        <v>1180</v>
      </c>
      <c r="B111" s="63">
        <v>10</v>
      </c>
      <c r="C111" s="63" t="s">
        <v>1181</v>
      </c>
      <c r="D111" s="63"/>
      <c r="E111" s="63"/>
      <c r="F111" s="63"/>
      <c r="G111" s="63"/>
      <c r="H111" s="63"/>
      <c r="I111" s="63"/>
      <c r="J111" s="63"/>
      <c r="K111" s="63"/>
      <c r="L111" s="63"/>
      <c r="M111" s="63"/>
      <c r="N111" s="63">
        <v>2000</v>
      </c>
      <c r="O111" s="63"/>
      <c r="P111" s="63">
        <v>2000</v>
      </c>
      <c r="Q111" s="63"/>
      <c r="R111" s="63"/>
      <c r="S111" s="63"/>
      <c r="T111" s="63"/>
      <c r="U111" s="63">
        <v>2000</v>
      </c>
      <c r="V111" s="63"/>
      <c r="W111" s="63"/>
    </row>
    <row r="112" spans="1:23">
      <c r="A112" s="62" t="s">
        <v>937</v>
      </c>
      <c r="B112" s="63">
        <v>10</v>
      </c>
      <c r="C112" s="63" t="s">
        <v>938</v>
      </c>
      <c r="D112" s="63">
        <v>100000</v>
      </c>
      <c r="E112" s="63"/>
      <c r="F112" s="63">
        <v>100000</v>
      </c>
      <c r="G112" s="63"/>
      <c r="H112" s="63"/>
      <c r="I112" s="63"/>
      <c r="J112" s="63"/>
      <c r="K112" s="63">
        <v>100000</v>
      </c>
      <c r="L112" s="63"/>
      <c r="M112" s="63"/>
      <c r="N112" s="63">
        <v>326217.53999999998</v>
      </c>
      <c r="O112" s="63"/>
      <c r="P112" s="63">
        <v>326217.53999999998</v>
      </c>
      <c r="Q112" s="63"/>
      <c r="R112" s="63"/>
      <c r="S112" s="63"/>
      <c r="T112" s="63"/>
      <c r="U112" s="63"/>
      <c r="V112" s="63">
        <v>326217.53999999998</v>
      </c>
      <c r="W112" s="63"/>
    </row>
    <row r="113" spans="1:23">
      <c r="A113" s="62" t="s">
        <v>939</v>
      </c>
      <c r="B113" s="63">
        <v>10</v>
      </c>
      <c r="C113" s="63" t="s">
        <v>940</v>
      </c>
      <c r="D113" s="63">
        <v>100000</v>
      </c>
      <c r="E113" s="63"/>
      <c r="F113" s="63">
        <v>100000</v>
      </c>
      <c r="G113" s="63"/>
      <c r="H113" s="63"/>
      <c r="I113" s="63"/>
      <c r="J113" s="63"/>
      <c r="K113" s="63">
        <v>100000</v>
      </c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</row>
    <row r="114" spans="1:23">
      <c r="A114" s="62" t="s">
        <v>941</v>
      </c>
      <c r="B114" s="63">
        <v>10</v>
      </c>
      <c r="C114" s="63" t="s">
        <v>942</v>
      </c>
      <c r="D114" s="63"/>
      <c r="E114" s="63"/>
      <c r="F114" s="63"/>
      <c r="G114" s="63"/>
      <c r="H114" s="63"/>
      <c r="I114" s="63"/>
      <c r="J114" s="63"/>
      <c r="K114" s="63"/>
      <c r="L114" s="63"/>
      <c r="M114" s="63"/>
      <c r="N114" s="63">
        <v>326217.53999999998</v>
      </c>
      <c r="O114" s="63"/>
      <c r="P114" s="63">
        <v>326217.53999999998</v>
      </c>
      <c r="Q114" s="63"/>
      <c r="R114" s="63"/>
      <c r="S114" s="63"/>
      <c r="T114" s="63"/>
      <c r="U114" s="63"/>
      <c r="V114" s="63">
        <v>326217.53999999998</v>
      </c>
      <c r="W114" s="63"/>
    </row>
    <row r="115" spans="1:23">
      <c r="A115" s="62" t="s">
        <v>943</v>
      </c>
      <c r="B115" s="63">
        <v>10</v>
      </c>
      <c r="C115" s="63" t="s">
        <v>944</v>
      </c>
      <c r="D115" s="63"/>
      <c r="E115" s="63"/>
      <c r="F115" s="63"/>
      <c r="G115" s="63"/>
      <c r="H115" s="63"/>
      <c r="I115" s="63"/>
      <c r="J115" s="63"/>
      <c r="K115" s="63"/>
      <c r="L115" s="63"/>
      <c r="M115" s="63"/>
      <c r="N115" s="63">
        <v>15172.75</v>
      </c>
      <c r="O115" s="63"/>
      <c r="P115" s="63">
        <v>15172.75</v>
      </c>
      <c r="Q115" s="63"/>
      <c r="R115" s="63"/>
      <c r="S115" s="63"/>
      <c r="T115" s="63"/>
      <c r="U115" s="63">
        <v>15172.75</v>
      </c>
      <c r="V115" s="63"/>
      <c r="W115" s="63"/>
    </row>
    <row r="116" spans="1:23">
      <c r="A116" s="62" t="s">
        <v>945</v>
      </c>
      <c r="B116" s="63">
        <v>10</v>
      </c>
      <c r="C116" s="63" t="s">
        <v>946</v>
      </c>
      <c r="D116" s="63"/>
      <c r="E116" s="63"/>
      <c r="F116" s="63"/>
      <c r="G116" s="63"/>
      <c r="H116" s="63"/>
      <c r="I116" s="63"/>
      <c r="J116" s="63"/>
      <c r="K116" s="63"/>
      <c r="L116" s="63"/>
      <c r="M116" s="63"/>
      <c r="N116" s="63">
        <v>15172.75</v>
      </c>
      <c r="O116" s="63"/>
      <c r="P116" s="63">
        <v>15172.75</v>
      </c>
      <c r="Q116" s="63"/>
      <c r="R116" s="63"/>
      <c r="S116" s="63"/>
      <c r="T116" s="63"/>
      <c r="U116" s="63">
        <v>15172.75</v>
      </c>
      <c r="V116" s="63"/>
      <c r="W116" s="63"/>
    </row>
    <row r="117" spans="1:23">
      <c r="A117" s="62" t="s">
        <v>1182</v>
      </c>
      <c r="B117" s="63">
        <v>10</v>
      </c>
      <c r="C117" s="63" t="s">
        <v>1183</v>
      </c>
      <c r="D117" s="63">
        <v>56000</v>
      </c>
      <c r="E117" s="63"/>
      <c r="F117" s="63">
        <v>56000</v>
      </c>
      <c r="G117" s="63"/>
      <c r="H117" s="63"/>
      <c r="I117" s="63"/>
      <c r="J117" s="63"/>
      <c r="K117" s="63">
        <v>56000</v>
      </c>
      <c r="L117" s="63"/>
      <c r="M117" s="63"/>
      <c r="N117" s="63">
        <v>19841.3</v>
      </c>
      <c r="O117" s="63"/>
      <c r="P117" s="63">
        <v>19841.3</v>
      </c>
      <c r="Q117" s="63"/>
      <c r="R117" s="63"/>
      <c r="S117" s="63"/>
      <c r="T117" s="63"/>
      <c r="U117" s="63">
        <v>19841.3</v>
      </c>
      <c r="V117" s="63"/>
      <c r="W117" s="63"/>
    </row>
    <row r="118" spans="1:23">
      <c r="A118" s="62" t="s">
        <v>1184</v>
      </c>
      <c r="B118" s="63">
        <v>10</v>
      </c>
      <c r="C118" s="63" t="s">
        <v>1185</v>
      </c>
      <c r="D118" s="63">
        <v>56000</v>
      </c>
      <c r="E118" s="63"/>
      <c r="F118" s="63">
        <v>56000</v>
      </c>
      <c r="G118" s="63"/>
      <c r="H118" s="63"/>
      <c r="I118" s="63"/>
      <c r="J118" s="63"/>
      <c r="K118" s="63">
        <v>56000</v>
      </c>
      <c r="L118" s="63"/>
      <c r="M118" s="63"/>
      <c r="N118" s="63">
        <v>19841.3</v>
      </c>
      <c r="O118" s="63"/>
      <c r="P118" s="63">
        <v>19841.3</v>
      </c>
      <c r="Q118" s="63"/>
      <c r="R118" s="63"/>
      <c r="S118" s="63"/>
      <c r="T118" s="63"/>
      <c r="U118" s="63">
        <v>19841.3</v>
      </c>
      <c r="V118" s="63"/>
      <c r="W118" s="63"/>
    </row>
    <row r="119" spans="1:23">
      <c r="A119" s="62" t="s">
        <v>1223</v>
      </c>
      <c r="B119" s="63">
        <v>10</v>
      </c>
      <c r="C119" s="63" t="s">
        <v>1224</v>
      </c>
      <c r="D119" s="63"/>
      <c r="E119" s="63"/>
      <c r="F119" s="63"/>
      <c r="G119" s="63"/>
      <c r="H119" s="63"/>
      <c r="I119" s="63"/>
      <c r="J119" s="63"/>
      <c r="K119" s="63"/>
      <c r="L119" s="63"/>
      <c r="M119" s="63"/>
      <c r="N119" s="63">
        <v>4000</v>
      </c>
      <c r="O119" s="63"/>
      <c r="P119" s="63">
        <v>4000</v>
      </c>
      <c r="Q119" s="63"/>
      <c r="R119" s="63"/>
      <c r="S119" s="63"/>
      <c r="T119" s="63"/>
      <c r="U119" s="63">
        <v>4000</v>
      </c>
      <c r="V119" s="63"/>
      <c r="W119" s="63"/>
    </row>
    <row r="120" spans="1:23">
      <c r="A120" s="62" t="s">
        <v>947</v>
      </c>
      <c r="B120" s="63">
        <v>10</v>
      </c>
      <c r="C120" s="63" t="s">
        <v>948</v>
      </c>
      <c r="D120" s="63"/>
      <c r="E120" s="63"/>
      <c r="F120" s="63"/>
      <c r="G120" s="63"/>
      <c r="H120" s="63"/>
      <c r="I120" s="63"/>
      <c r="J120" s="63"/>
      <c r="K120" s="63"/>
      <c r="L120" s="63"/>
      <c r="M120" s="63"/>
      <c r="N120" s="63">
        <v>75068.820000000007</v>
      </c>
      <c r="O120" s="63"/>
      <c r="P120" s="63">
        <v>75068.820000000007</v>
      </c>
      <c r="Q120" s="63"/>
      <c r="R120" s="63"/>
      <c r="S120" s="63"/>
      <c r="T120" s="63"/>
      <c r="U120" s="63">
        <v>75068.820000000007</v>
      </c>
      <c r="V120" s="63"/>
      <c r="W120" s="63"/>
    </row>
    <row r="121" spans="1:23">
      <c r="A121" s="62" t="s">
        <v>1186</v>
      </c>
      <c r="B121" s="63">
        <v>10</v>
      </c>
      <c r="C121" s="63" t="s">
        <v>1187</v>
      </c>
      <c r="D121" s="63"/>
      <c r="E121" s="63"/>
      <c r="F121" s="63"/>
      <c r="G121" s="63"/>
      <c r="H121" s="63"/>
      <c r="I121" s="63"/>
      <c r="J121" s="63"/>
      <c r="K121" s="63"/>
      <c r="L121" s="63"/>
      <c r="M121" s="63"/>
      <c r="N121" s="63">
        <v>20000</v>
      </c>
      <c r="O121" s="63"/>
      <c r="P121" s="63">
        <v>20000</v>
      </c>
      <c r="Q121" s="63"/>
      <c r="R121" s="63"/>
      <c r="S121" s="63"/>
      <c r="T121" s="63"/>
      <c r="U121" s="63">
        <v>20000</v>
      </c>
      <c r="V121" s="63"/>
      <c r="W121" s="63"/>
    </row>
    <row r="122" spans="1:23">
      <c r="A122" s="62" t="s">
        <v>1188</v>
      </c>
      <c r="B122" s="63">
        <v>10</v>
      </c>
      <c r="C122" s="63" t="s">
        <v>1189</v>
      </c>
      <c r="D122" s="63">
        <v>28000</v>
      </c>
      <c r="E122" s="63"/>
      <c r="F122" s="63">
        <v>28000</v>
      </c>
      <c r="G122" s="63"/>
      <c r="H122" s="63"/>
      <c r="I122" s="63"/>
      <c r="J122" s="63"/>
      <c r="K122" s="63"/>
      <c r="L122" s="63">
        <v>28000</v>
      </c>
      <c r="M122" s="63"/>
      <c r="N122" s="63">
        <v>49970.86</v>
      </c>
      <c r="O122" s="63"/>
      <c r="P122" s="63">
        <v>49970.86</v>
      </c>
      <c r="Q122" s="63"/>
      <c r="R122" s="63"/>
      <c r="S122" s="63"/>
      <c r="T122" s="63"/>
      <c r="U122" s="63"/>
      <c r="V122" s="63">
        <v>49970.86</v>
      </c>
      <c r="W122" s="63"/>
    </row>
    <row r="123" spans="1:23">
      <c r="A123" s="62" t="s">
        <v>1190</v>
      </c>
      <c r="B123" s="63">
        <v>10</v>
      </c>
      <c r="C123" s="63" t="s">
        <v>1191</v>
      </c>
      <c r="D123" s="63">
        <v>28000</v>
      </c>
      <c r="E123" s="63"/>
      <c r="F123" s="63">
        <v>28000</v>
      </c>
      <c r="G123" s="63"/>
      <c r="H123" s="63"/>
      <c r="I123" s="63"/>
      <c r="J123" s="63"/>
      <c r="K123" s="63"/>
      <c r="L123" s="63">
        <v>28000</v>
      </c>
      <c r="M123" s="63"/>
      <c r="N123" s="63">
        <v>49970.86</v>
      </c>
      <c r="O123" s="63"/>
      <c r="P123" s="63">
        <v>49970.86</v>
      </c>
      <c r="Q123" s="63"/>
      <c r="R123" s="63"/>
      <c r="S123" s="63"/>
      <c r="T123" s="63"/>
      <c r="U123" s="63"/>
      <c r="V123" s="63">
        <v>49970.86</v>
      </c>
      <c r="W123" s="63"/>
    </row>
    <row r="124" spans="1:23">
      <c r="A124" s="62" t="s">
        <v>949</v>
      </c>
      <c r="B124" s="63">
        <v>10</v>
      </c>
      <c r="C124" s="63" t="s">
        <v>950</v>
      </c>
      <c r="D124" s="63">
        <v>4300000</v>
      </c>
      <c r="E124" s="63"/>
      <c r="F124" s="63">
        <v>4300000</v>
      </c>
      <c r="G124" s="63"/>
      <c r="H124" s="63"/>
      <c r="I124" s="63"/>
      <c r="J124" s="63"/>
      <c r="K124" s="63">
        <v>4300000</v>
      </c>
      <c r="L124" s="63"/>
      <c r="M124" s="63"/>
      <c r="N124" s="63">
        <v>1634682.66</v>
      </c>
      <c r="O124" s="63"/>
      <c r="P124" s="63">
        <v>1634682.66</v>
      </c>
      <c r="Q124" s="63"/>
      <c r="R124" s="63"/>
      <c r="S124" s="63"/>
      <c r="T124" s="63"/>
      <c r="U124" s="63">
        <v>1599783.84</v>
      </c>
      <c r="V124" s="63">
        <v>34898.82</v>
      </c>
      <c r="W124" s="63"/>
    </row>
    <row r="125" spans="1:23">
      <c r="A125" s="62" t="s">
        <v>951</v>
      </c>
      <c r="B125" s="63">
        <v>10</v>
      </c>
      <c r="C125" s="63" t="s">
        <v>952</v>
      </c>
      <c r="D125" s="63">
        <v>4300000</v>
      </c>
      <c r="E125" s="63"/>
      <c r="F125" s="63">
        <v>4300000</v>
      </c>
      <c r="G125" s="63"/>
      <c r="H125" s="63"/>
      <c r="I125" s="63"/>
      <c r="J125" s="63"/>
      <c r="K125" s="63">
        <v>4300000</v>
      </c>
      <c r="L125" s="63"/>
      <c r="M125" s="63"/>
      <c r="N125" s="63">
        <v>1599783.84</v>
      </c>
      <c r="O125" s="63"/>
      <c r="P125" s="63">
        <v>1599783.84</v>
      </c>
      <c r="Q125" s="63"/>
      <c r="R125" s="63"/>
      <c r="S125" s="63"/>
      <c r="T125" s="63"/>
      <c r="U125" s="63">
        <v>1599783.84</v>
      </c>
      <c r="V125" s="63"/>
      <c r="W125" s="63"/>
    </row>
    <row r="126" spans="1:23">
      <c r="A126" s="62" t="s">
        <v>953</v>
      </c>
      <c r="B126" s="63">
        <v>10</v>
      </c>
      <c r="C126" s="63" t="s">
        <v>954</v>
      </c>
      <c r="D126" s="63"/>
      <c r="E126" s="63"/>
      <c r="F126" s="63"/>
      <c r="G126" s="63"/>
      <c r="H126" s="63"/>
      <c r="I126" s="63"/>
      <c r="J126" s="63"/>
      <c r="K126" s="63"/>
      <c r="L126" s="63"/>
      <c r="M126" s="63"/>
      <c r="N126" s="63">
        <v>34898.82</v>
      </c>
      <c r="O126" s="63"/>
      <c r="P126" s="63">
        <v>34898.82</v>
      </c>
      <c r="Q126" s="63"/>
      <c r="R126" s="63"/>
      <c r="S126" s="63"/>
      <c r="T126" s="63"/>
      <c r="U126" s="63"/>
      <c r="V126" s="63">
        <v>34898.82</v>
      </c>
      <c r="W126" s="63"/>
    </row>
    <row r="127" spans="1:23">
      <c r="A127" s="62" t="s">
        <v>83</v>
      </c>
      <c r="B127" s="63">
        <v>10</v>
      </c>
      <c r="C127" s="63" t="s">
        <v>955</v>
      </c>
      <c r="D127" s="63">
        <v>4797898.2300000004</v>
      </c>
      <c r="E127" s="63"/>
      <c r="F127" s="63">
        <v>4797898.2300000004</v>
      </c>
      <c r="G127" s="63"/>
      <c r="H127" s="63"/>
      <c r="I127" s="63"/>
      <c r="J127" s="63"/>
      <c r="K127" s="63">
        <v>4797198.2300000004</v>
      </c>
      <c r="L127" s="63">
        <v>700</v>
      </c>
      <c r="M127" s="63"/>
      <c r="N127" s="63">
        <v>5243966.84</v>
      </c>
      <c r="O127" s="63"/>
      <c r="P127" s="63">
        <v>5243966.84</v>
      </c>
      <c r="Q127" s="63"/>
      <c r="R127" s="63"/>
      <c r="S127" s="63"/>
      <c r="T127" s="63"/>
      <c r="U127" s="63">
        <v>5154544.82</v>
      </c>
      <c r="V127" s="63">
        <v>89422.02</v>
      </c>
      <c r="W127" s="63"/>
    </row>
    <row r="128" spans="1:23">
      <c r="A128" s="62" t="s">
        <v>956</v>
      </c>
      <c r="B128" s="63">
        <v>10</v>
      </c>
      <c r="C128" s="63" t="s">
        <v>957</v>
      </c>
      <c r="D128" s="63"/>
      <c r="E128" s="63"/>
      <c r="F128" s="63"/>
      <c r="G128" s="63"/>
      <c r="H128" s="63"/>
      <c r="I128" s="63"/>
      <c r="J128" s="63"/>
      <c r="K128" s="63"/>
      <c r="L128" s="63"/>
      <c r="M128" s="63"/>
      <c r="N128" s="63">
        <v>342815.89</v>
      </c>
      <c r="O128" s="63"/>
      <c r="P128" s="63">
        <v>342815.89</v>
      </c>
      <c r="Q128" s="63"/>
      <c r="R128" s="63"/>
      <c r="S128" s="63"/>
      <c r="T128" s="63"/>
      <c r="U128" s="63">
        <v>254420.67</v>
      </c>
      <c r="V128" s="63">
        <v>88395.22</v>
      </c>
      <c r="W128" s="63"/>
    </row>
    <row r="129" spans="1:25">
      <c r="A129" s="62" t="s">
        <v>958</v>
      </c>
      <c r="B129" s="63">
        <v>10</v>
      </c>
      <c r="C129" s="63" t="s">
        <v>959</v>
      </c>
      <c r="D129" s="63"/>
      <c r="E129" s="63"/>
      <c r="F129" s="63"/>
      <c r="G129" s="63"/>
      <c r="H129" s="63"/>
      <c r="I129" s="63"/>
      <c r="J129" s="63"/>
      <c r="K129" s="63"/>
      <c r="L129" s="63"/>
      <c r="M129" s="63"/>
      <c r="N129" s="63">
        <v>254420.67</v>
      </c>
      <c r="O129" s="63"/>
      <c r="P129" s="63">
        <v>254420.67</v>
      </c>
      <c r="Q129" s="63"/>
      <c r="R129" s="63"/>
      <c r="S129" s="63"/>
      <c r="T129" s="63"/>
      <c r="U129" s="63">
        <v>254420.67</v>
      </c>
      <c r="V129" s="63"/>
      <c r="W129" s="63"/>
    </row>
    <row r="130" spans="1:25">
      <c r="A130" s="62" t="s">
        <v>960</v>
      </c>
      <c r="B130" s="63">
        <v>10</v>
      </c>
      <c r="C130" s="63" t="s">
        <v>961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>
        <v>88395.22</v>
      </c>
      <c r="O130" s="63"/>
      <c r="P130" s="63">
        <v>88395.22</v>
      </c>
      <c r="Q130" s="63"/>
      <c r="R130" s="63"/>
      <c r="S130" s="63"/>
      <c r="T130" s="63"/>
      <c r="U130" s="63"/>
      <c r="V130" s="63">
        <v>88395.22</v>
      </c>
      <c r="W130" s="63"/>
    </row>
    <row r="131" spans="1:25">
      <c r="A131" s="62" t="s">
        <v>962</v>
      </c>
      <c r="B131" s="63">
        <v>10</v>
      </c>
      <c r="C131" s="63" t="s">
        <v>963</v>
      </c>
      <c r="D131" s="63">
        <v>4797898.2300000004</v>
      </c>
      <c r="E131" s="63"/>
      <c r="F131" s="63">
        <v>4797898.2300000004</v>
      </c>
      <c r="G131" s="63"/>
      <c r="H131" s="63"/>
      <c r="I131" s="63"/>
      <c r="J131" s="63"/>
      <c r="K131" s="63">
        <v>4797198.2300000004</v>
      </c>
      <c r="L131" s="63">
        <v>700</v>
      </c>
      <c r="M131" s="63"/>
      <c r="N131" s="63">
        <v>4901150.95</v>
      </c>
      <c r="O131" s="63"/>
      <c r="P131" s="63">
        <v>4901150.95</v>
      </c>
      <c r="Q131" s="63"/>
      <c r="R131" s="63"/>
      <c r="S131" s="63"/>
      <c r="T131" s="63"/>
      <c r="U131" s="63">
        <v>4900124.1500000004</v>
      </c>
      <c r="V131" s="63">
        <v>1026.8</v>
      </c>
      <c r="W131" s="63"/>
    </row>
    <row r="132" spans="1:25">
      <c r="A132" s="62" t="s">
        <v>964</v>
      </c>
      <c r="B132" s="63">
        <v>10</v>
      </c>
      <c r="C132" s="63" t="s">
        <v>965</v>
      </c>
      <c r="D132" s="63">
        <v>4797198.2300000004</v>
      </c>
      <c r="E132" s="63"/>
      <c r="F132" s="63">
        <v>4797198.2300000004</v>
      </c>
      <c r="G132" s="63"/>
      <c r="H132" s="63"/>
      <c r="I132" s="63"/>
      <c r="J132" s="63"/>
      <c r="K132" s="63">
        <v>4797198.2300000004</v>
      </c>
      <c r="L132" s="63"/>
      <c r="M132" s="63"/>
      <c r="N132" s="63">
        <v>4900124.1500000004</v>
      </c>
      <c r="O132" s="63"/>
      <c r="P132" s="63">
        <v>4900124.1500000004</v>
      </c>
      <c r="Q132" s="63"/>
      <c r="R132" s="63"/>
      <c r="S132" s="63"/>
      <c r="T132" s="63"/>
      <c r="U132" s="63">
        <v>4900124.1500000004</v>
      </c>
      <c r="V132" s="63"/>
      <c r="W132" s="63"/>
    </row>
    <row r="133" spans="1:25">
      <c r="A133" s="62" t="s">
        <v>966</v>
      </c>
      <c r="B133" s="63">
        <v>10</v>
      </c>
      <c r="C133" s="63" t="s">
        <v>967</v>
      </c>
      <c r="D133" s="63">
        <v>700</v>
      </c>
      <c r="E133" s="63"/>
      <c r="F133" s="63">
        <v>700</v>
      </c>
      <c r="G133" s="63"/>
      <c r="H133" s="63"/>
      <c r="I133" s="63"/>
      <c r="J133" s="63"/>
      <c r="K133" s="63"/>
      <c r="L133" s="63">
        <v>700</v>
      </c>
      <c r="M133" s="63"/>
      <c r="N133" s="63">
        <v>1026.8</v>
      </c>
      <c r="O133" s="63"/>
      <c r="P133" s="63">
        <v>1026.8</v>
      </c>
      <c r="Q133" s="63"/>
      <c r="R133" s="63"/>
      <c r="S133" s="63"/>
      <c r="T133" s="63"/>
      <c r="U133" s="63"/>
      <c r="V133" s="63">
        <v>1026.8</v>
      </c>
      <c r="W133" s="63"/>
    </row>
    <row r="134" spans="1:25">
      <c r="A134" s="62" t="s">
        <v>87</v>
      </c>
      <c r="B134" s="63">
        <v>10</v>
      </c>
      <c r="C134" s="63" t="s">
        <v>968</v>
      </c>
      <c r="D134" s="63">
        <v>1105968772.79</v>
      </c>
      <c r="E134" s="63"/>
      <c r="F134" s="63">
        <v>1105968772.79</v>
      </c>
      <c r="G134" s="63">
        <v>129044256.98</v>
      </c>
      <c r="H134" s="63"/>
      <c r="I134" s="63"/>
      <c r="J134" s="63"/>
      <c r="K134" s="63">
        <v>1123019772.21</v>
      </c>
      <c r="L134" s="63">
        <v>111993257.56</v>
      </c>
      <c r="M134" s="63"/>
      <c r="N134" s="63">
        <v>482893427.98000002</v>
      </c>
      <c r="O134" s="63"/>
      <c r="P134" s="63">
        <v>482893427.98000002</v>
      </c>
      <c r="Q134" s="63">
        <v>43374230.039999999</v>
      </c>
      <c r="R134" s="63"/>
      <c r="S134" s="63"/>
      <c r="T134" s="63"/>
      <c r="U134" s="63">
        <v>491157454.42000002</v>
      </c>
      <c r="V134" s="63">
        <v>35110203.600000001</v>
      </c>
      <c r="W134" s="63"/>
    </row>
    <row r="135" spans="1:25">
      <c r="A135" s="62" t="s">
        <v>969</v>
      </c>
      <c r="B135" s="63">
        <v>10</v>
      </c>
      <c r="C135" s="63" t="s">
        <v>970</v>
      </c>
      <c r="D135" s="63">
        <v>1111116778.73</v>
      </c>
      <c r="E135" s="63"/>
      <c r="F135" s="63">
        <v>1111116778.73</v>
      </c>
      <c r="G135" s="63">
        <v>129044256.98</v>
      </c>
      <c r="H135" s="63"/>
      <c r="I135" s="63"/>
      <c r="J135" s="63"/>
      <c r="K135" s="63">
        <v>1128914470.73</v>
      </c>
      <c r="L135" s="63">
        <v>111246564.98</v>
      </c>
      <c r="M135" s="63"/>
      <c r="N135" s="63">
        <v>487934933.92000002</v>
      </c>
      <c r="O135" s="63"/>
      <c r="P135" s="63">
        <v>487934933.92000002</v>
      </c>
      <c r="Q135" s="63">
        <v>43374230.039999999</v>
      </c>
      <c r="R135" s="63"/>
      <c r="S135" s="63"/>
      <c r="T135" s="63"/>
      <c r="U135" s="63">
        <v>496995652.94</v>
      </c>
      <c r="V135" s="63">
        <v>34313511.020000003</v>
      </c>
      <c r="W135" s="63"/>
    </row>
    <row r="136" spans="1:25">
      <c r="A136" s="62" t="s">
        <v>112</v>
      </c>
      <c r="B136" s="63">
        <v>10</v>
      </c>
      <c r="C136" s="63" t="s">
        <v>971</v>
      </c>
      <c r="D136" s="63">
        <v>0</v>
      </c>
      <c r="E136" s="63"/>
      <c r="F136" s="63">
        <v>0</v>
      </c>
      <c r="G136" s="63">
        <v>59531700</v>
      </c>
      <c r="H136" s="63"/>
      <c r="I136" s="63"/>
      <c r="J136" s="63"/>
      <c r="K136" s="63"/>
      <c r="L136" s="63">
        <v>59531700</v>
      </c>
      <c r="M136" s="63"/>
      <c r="N136" s="63">
        <v>0</v>
      </c>
      <c r="O136" s="63"/>
      <c r="P136" s="63">
        <v>0</v>
      </c>
      <c r="Q136" s="63">
        <v>26861890</v>
      </c>
      <c r="R136" s="63"/>
      <c r="S136" s="63"/>
      <c r="T136" s="63"/>
      <c r="U136" s="63"/>
      <c r="V136" s="63">
        <v>26861890</v>
      </c>
      <c r="W136" s="63"/>
    </row>
    <row r="137" spans="1:25">
      <c r="A137" s="62" t="s">
        <v>972</v>
      </c>
      <c r="B137" s="63">
        <v>10</v>
      </c>
      <c r="C137" s="63" t="s">
        <v>973</v>
      </c>
      <c r="D137" s="63">
        <v>0</v>
      </c>
      <c r="E137" s="63"/>
      <c r="F137" s="63">
        <v>0</v>
      </c>
      <c r="G137" s="63">
        <v>59531700</v>
      </c>
      <c r="H137" s="63"/>
      <c r="I137" s="63"/>
      <c r="J137" s="63"/>
      <c r="K137" s="63"/>
      <c r="L137" s="63">
        <v>59531700</v>
      </c>
      <c r="M137" s="63"/>
      <c r="N137" s="63">
        <v>0</v>
      </c>
      <c r="O137" s="63"/>
      <c r="P137" s="63">
        <v>0</v>
      </c>
      <c r="Q137" s="63">
        <v>26861890</v>
      </c>
      <c r="R137" s="63"/>
      <c r="S137" s="63"/>
      <c r="T137" s="63"/>
      <c r="U137" s="63"/>
      <c r="V137" s="63">
        <v>26861890</v>
      </c>
      <c r="W137" s="63"/>
    </row>
    <row r="138" spans="1:25">
      <c r="A138" s="62" t="s">
        <v>974</v>
      </c>
      <c r="B138" s="63">
        <v>10</v>
      </c>
      <c r="C138" s="63" t="s">
        <v>975</v>
      </c>
      <c r="D138" s="63">
        <v>0</v>
      </c>
      <c r="E138" s="63"/>
      <c r="F138" s="63">
        <v>0</v>
      </c>
      <c r="G138" s="63">
        <v>59531700</v>
      </c>
      <c r="H138" s="63"/>
      <c r="I138" s="63"/>
      <c r="J138" s="63"/>
      <c r="K138" s="63"/>
      <c r="L138" s="63">
        <v>59531700</v>
      </c>
      <c r="M138" s="63"/>
      <c r="N138" s="63">
        <v>0</v>
      </c>
      <c r="O138" s="63"/>
      <c r="P138" s="63">
        <v>0</v>
      </c>
      <c r="Q138" s="63">
        <v>26861890</v>
      </c>
      <c r="R138" s="63"/>
      <c r="S138" s="63"/>
      <c r="T138" s="63"/>
      <c r="U138" s="63"/>
      <c r="V138" s="63">
        <v>26861890</v>
      </c>
      <c r="W138" s="63"/>
    </row>
    <row r="139" spans="1:25">
      <c r="A139" s="62" t="s">
        <v>1192</v>
      </c>
      <c r="B139" s="63">
        <v>10</v>
      </c>
      <c r="C139" s="63" t="s">
        <v>976</v>
      </c>
      <c r="D139" s="63">
        <v>61386586.530000001</v>
      </c>
      <c r="E139" s="63"/>
      <c r="F139" s="63">
        <v>61386586.530000001</v>
      </c>
      <c r="G139" s="63"/>
      <c r="H139" s="63"/>
      <c r="I139" s="63"/>
      <c r="J139" s="63"/>
      <c r="K139" s="63">
        <v>61386586.530000001</v>
      </c>
      <c r="L139" s="63"/>
      <c r="M139" s="63"/>
      <c r="N139" s="63">
        <v>28476593.530000001</v>
      </c>
      <c r="O139" s="63"/>
      <c r="P139" s="63">
        <v>28476593.530000001</v>
      </c>
      <c r="Q139" s="63"/>
      <c r="R139" s="63"/>
      <c r="S139" s="63"/>
      <c r="T139" s="63"/>
      <c r="U139" s="63">
        <v>28476593.530000001</v>
      </c>
      <c r="V139" s="63"/>
      <c r="W139" s="63"/>
      <c r="Y139" s="64">
        <f>(U139+U142)/1000</f>
        <v>485729.93391999998</v>
      </c>
    </row>
    <row r="140" spans="1:25">
      <c r="A140" s="62" t="s">
        <v>977</v>
      </c>
      <c r="B140" s="63">
        <v>10</v>
      </c>
      <c r="C140" s="63" t="s">
        <v>978</v>
      </c>
      <c r="D140" s="63">
        <v>61386586.530000001</v>
      </c>
      <c r="E140" s="63"/>
      <c r="F140" s="63">
        <v>61386586.530000001</v>
      </c>
      <c r="G140" s="63"/>
      <c r="H140" s="63"/>
      <c r="I140" s="63"/>
      <c r="J140" s="63"/>
      <c r="K140" s="63">
        <v>61386586.530000001</v>
      </c>
      <c r="L140" s="63"/>
      <c r="M140" s="63"/>
      <c r="N140" s="63">
        <v>28476593.530000001</v>
      </c>
      <c r="O140" s="63"/>
      <c r="P140" s="63">
        <v>28476593.530000001</v>
      </c>
      <c r="Q140" s="63"/>
      <c r="R140" s="63"/>
      <c r="S140" s="63"/>
      <c r="T140" s="63"/>
      <c r="U140" s="63">
        <v>28476593.530000001</v>
      </c>
      <c r="V140" s="63"/>
      <c r="W140" s="63"/>
    </row>
    <row r="141" spans="1:25">
      <c r="A141" s="62" t="s">
        <v>979</v>
      </c>
      <c r="B141" s="63">
        <v>10</v>
      </c>
      <c r="C141" s="63" t="s">
        <v>980</v>
      </c>
      <c r="D141" s="63">
        <v>61386586.530000001</v>
      </c>
      <c r="E141" s="63"/>
      <c r="F141" s="63">
        <v>61386586.530000001</v>
      </c>
      <c r="G141" s="63"/>
      <c r="H141" s="63"/>
      <c r="I141" s="63"/>
      <c r="J141" s="63"/>
      <c r="K141" s="63">
        <v>61386586.530000001</v>
      </c>
      <c r="L141" s="63"/>
      <c r="M141" s="63"/>
      <c r="N141" s="63">
        <v>28476593.530000001</v>
      </c>
      <c r="O141" s="63"/>
      <c r="P141" s="63">
        <v>28476593.530000001</v>
      </c>
      <c r="Q141" s="63"/>
      <c r="R141" s="63"/>
      <c r="S141" s="63"/>
      <c r="T141" s="63"/>
      <c r="U141" s="63">
        <v>28476593.530000001</v>
      </c>
      <c r="V141" s="63"/>
      <c r="W141" s="63"/>
    </row>
    <row r="142" spans="1:25">
      <c r="A142" s="62" t="s">
        <v>981</v>
      </c>
      <c r="B142" s="63">
        <v>10</v>
      </c>
      <c r="C142" s="63" t="s">
        <v>982</v>
      </c>
      <c r="D142" s="63">
        <v>1047525192.2</v>
      </c>
      <c r="E142" s="63"/>
      <c r="F142" s="63">
        <v>1047525192.2</v>
      </c>
      <c r="G142" s="63">
        <v>4273900</v>
      </c>
      <c r="H142" s="63"/>
      <c r="I142" s="63"/>
      <c r="J142" s="63"/>
      <c r="K142" s="63">
        <v>1047525192.2</v>
      </c>
      <c r="L142" s="63">
        <v>4273900</v>
      </c>
      <c r="M142" s="63"/>
      <c r="N142" s="63">
        <v>457253340.38999999</v>
      </c>
      <c r="O142" s="63"/>
      <c r="P142" s="63">
        <v>457253340.38999999</v>
      </c>
      <c r="Q142" s="63">
        <v>1921307.04</v>
      </c>
      <c r="R142" s="63"/>
      <c r="S142" s="63"/>
      <c r="T142" s="63"/>
      <c r="U142" s="63">
        <v>457253340.38999999</v>
      </c>
      <c r="V142" s="63">
        <v>1921307.04</v>
      </c>
      <c r="W142" s="63"/>
    </row>
    <row r="143" spans="1:25">
      <c r="A143" s="62" t="s">
        <v>983</v>
      </c>
      <c r="B143" s="63">
        <v>10</v>
      </c>
      <c r="C143" s="63" t="s">
        <v>984</v>
      </c>
      <c r="D143" s="63">
        <v>23810600</v>
      </c>
      <c r="E143" s="63"/>
      <c r="F143" s="63">
        <v>23810600</v>
      </c>
      <c r="G143" s="63"/>
      <c r="H143" s="63"/>
      <c r="I143" s="63"/>
      <c r="J143" s="63"/>
      <c r="K143" s="63">
        <v>23810600</v>
      </c>
      <c r="L143" s="63"/>
      <c r="M143" s="63"/>
      <c r="N143" s="63">
        <v>18710970.5</v>
      </c>
      <c r="O143" s="63"/>
      <c r="P143" s="63">
        <v>18710970.5</v>
      </c>
      <c r="Q143" s="63"/>
      <c r="R143" s="63"/>
      <c r="S143" s="63"/>
      <c r="T143" s="63"/>
      <c r="U143" s="63">
        <v>18710970.5</v>
      </c>
      <c r="V143" s="63"/>
      <c r="W143" s="63"/>
      <c r="Y143" s="64">
        <f>K139+K142</f>
        <v>1108911778.73</v>
      </c>
    </row>
    <row r="144" spans="1:25">
      <c r="A144" s="62" t="s">
        <v>985</v>
      </c>
      <c r="B144" s="63">
        <v>10</v>
      </c>
      <c r="C144" s="63" t="s">
        <v>986</v>
      </c>
      <c r="D144" s="63">
        <v>23810600</v>
      </c>
      <c r="E144" s="63"/>
      <c r="F144" s="63">
        <v>23810600</v>
      </c>
      <c r="G144" s="63"/>
      <c r="H144" s="63"/>
      <c r="I144" s="63"/>
      <c r="J144" s="63"/>
      <c r="K144" s="63">
        <v>23810600</v>
      </c>
      <c r="L144" s="63"/>
      <c r="M144" s="63"/>
      <c r="N144" s="63">
        <v>18710970.5</v>
      </c>
      <c r="O144" s="63"/>
      <c r="P144" s="63">
        <v>18710970.5</v>
      </c>
      <c r="Q144" s="63"/>
      <c r="R144" s="63"/>
      <c r="S144" s="63"/>
      <c r="T144" s="63"/>
      <c r="U144" s="63">
        <v>18710970.5</v>
      </c>
      <c r="V144" s="63"/>
      <c r="W144" s="63"/>
    </row>
    <row r="145" spans="1:23">
      <c r="A145" s="62" t="s">
        <v>1193</v>
      </c>
      <c r="B145" s="63">
        <v>10</v>
      </c>
      <c r="C145" s="63" t="s">
        <v>987</v>
      </c>
      <c r="D145" s="63">
        <v>71500</v>
      </c>
      <c r="E145" s="63"/>
      <c r="F145" s="63">
        <v>71500</v>
      </c>
      <c r="G145" s="63"/>
      <c r="H145" s="63"/>
      <c r="I145" s="63"/>
      <c r="J145" s="63"/>
      <c r="K145" s="63">
        <v>71500</v>
      </c>
      <c r="L145" s="63"/>
      <c r="M145" s="63"/>
      <c r="N145" s="63">
        <v>71500</v>
      </c>
      <c r="O145" s="63"/>
      <c r="P145" s="63">
        <v>71500</v>
      </c>
      <c r="Q145" s="63"/>
      <c r="R145" s="63"/>
      <c r="S145" s="63"/>
      <c r="T145" s="63"/>
      <c r="U145" s="63">
        <v>71500</v>
      </c>
      <c r="V145" s="63"/>
      <c r="W145" s="63"/>
    </row>
    <row r="146" spans="1:23">
      <c r="A146" s="62" t="s">
        <v>1194</v>
      </c>
      <c r="B146" s="63">
        <v>10</v>
      </c>
      <c r="C146" s="63" t="s">
        <v>988</v>
      </c>
      <c r="D146" s="63">
        <v>71500</v>
      </c>
      <c r="E146" s="63"/>
      <c r="F146" s="63">
        <v>71500</v>
      </c>
      <c r="G146" s="63"/>
      <c r="H146" s="63"/>
      <c r="I146" s="63"/>
      <c r="J146" s="63"/>
      <c r="K146" s="63">
        <v>71500</v>
      </c>
      <c r="L146" s="63"/>
      <c r="M146" s="63"/>
      <c r="N146" s="63">
        <v>71500</v>
      </c>
      <c r="O146" s="63"/>
      <c r="P146" s="63">
        <v>71500</v>
      </c>
      <c r="Q146" s="63"/>
      <c r="R146" s="63"/>
      <c r="S146" s="63"/>
      <c r="T146" s="63"/>
      <c r="U146" s="63">
        <v>71500</v>
      </c>
      <c r="V146" s="63"/>
      <c r="W146" s="63"/>
    </row>
    <row r="147" spans="1:23">
      <c r="A147" s="62" t="s">
        <v>989</v>
      </c>
      <c r="B147" s="63">
        <v>10</v>
      </c>
      <c r="C147" s="63" t="s">
        <v>990</v>
      </c>
      <c r="D147" s="63">
        <v>7200</v>
      </c>
      <c r="E147" s="63"/>
      <c r="F147" s="63">
        <v>7200</v>
      </c>
      <c r="G147" s="63"/>
      <c r="H147" s="63"/>
      <c r="I147" s="63"/>
      <c r="J147" s="63"/>
      <c r="K147" s="63">
        <v>7200</v>
      </c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</row>
    <row r="148" spans="1:23">
      <c r="A148" s="62" t="s">
        <v>991</v>
      </c>
      <c r="B148" s="63">
        <v>10</v>
      </c>
      <c r="C148" s="63" t="s">
        <v>992</v>
      </c>
      <c r="D148" s="63">
        <v>7200</v>
      </c>
      <c r="E148" s="63"/>
      <c r="F148" s="63">
        <v>7200</v>
      </c>
      <c r="G148" s="63"/>
      <c r="H148" s="63"/>
      <c r="I148" s="63"/>
      <c r="J148" s="63"/>
      <c r="K148" s="63">
        <v>7200</v>
      </c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</row>
    <row r="149" spans="1:23">
      <c r="A149" s="62" t="s">
        <v>993</v>
      </c>
      <c r="B149" s="63">
        <v>10</v>
      </c>
      <c r="C149" s="63" t="s">
        <v>994</v>
      </c>
      <c r="D149" s="63">
        <v>4273900</v>
      </c>
      <c r="E149" s="63"/>
      <c r="F149" s="63">
        <v>4273900</v>
      </c>
      <c r="G149" s="63">
        <v>4273900</v>
      </c>
      <c r="H149" s="63"/>
      <c r="I149" s="63"/>
      <c r="J149" s="63"/>
      <c r="K149" s="63">
        <v>4273900</v>
      </c>
      <c r="L149" s="63">
        <v>4273900</v>
      </c>
      <c r="M149" s="63"/>
      <c r="N149" s="63">
        <v>2136940</v>
      </c>
      <c r="O149" s="63"/>
      <c r="P149" s="63">
        <v>2136940</v>
      </c>
      <c r="Q149" s="63">
        <v>1921307.04</v>
      </c>
      <c r="R149" s="63"/>
      <c r="S149" s="63"/>
      <c r="T149" s="63"/>
      <c r="U149" s="63">
        <v>2136940</v>
      </c>
      <c r="V149" s="63">
        <v>1921307.04</v>
      </c>
      <c r="W149" s="63"/>
    </row>
    <row r="150" spans="1:23">
      <c r="A150" s="62" t="s">
        <v>995</v>
      </c>
      <c r="B150" s="63">
        <v>10</v>
      </c>
      <c r="C150" s="63" t="s">
        <v>996</v>
      </c>
      <c r="D150" s="63">
        <v>4273900</v>
      </c>
      <c r="E150" s="63"/>
      <c r="F150" s="63">
        <v>4273900</v>
      </c>
      <c r="G150" s="63"/>
      <c r="H150" s="63"/>
      <c r="I150" s="63"/>
      <c r="J150" s="63"/>
      <c r="K150" s="63">
        <v>4273900</v>
      </c>
      <c r="L150" s="63"/>
      <c r="M150" s="63"/>
      <c r="N150" s="63">
        <v>2136940</v>
      </c>
      <c r="O150" s="63"/>
      <c r="P150" s="63">
        <v>2136940</v>
      </c>
      <c r="Q150" s="63"/>
      <c r="R150" s="63"/>
      <c r="S150" s="63"/>
      <c r="T150" s="63"/>
      <c r="U150" s="63">
        <v>2136940</v>
      </c>
      <c r="V150" s="63"/>
      <c r="W150" s="63"/>
    </row>
    <row r="151" spans="1:23">
      <c r="A151" s="62" t="s">
        <v>997</v>
      </c>
      <c r="B151" s="63">
        <v>10</v>
      </c>
      <c r="C151" s="63" t="s">
        <v>998</v>
      </c>
      <c r="D151" s="63">
        <v>0</v>
      </c>
      <c r="E151" s="63"/>
      <c r="F151" s="63">
        <v>0</v>
      </c>
      <c r="G151" s="63">
        <v>4273900</v>
      </c>
      <c r="H151" s="63"/>
      <c r="I151" s="63"/>
      <c r="J151" s="63"/>
      <c r="K151" s="63"/>
      <c r="L151" s="63">
        <v>4273900</v>
      </c>
      <c r="M151" s="63"/>
      <c r="N151" s="63">
        <v>0</v>
      </c>
      <c r="O151" s="63"/>
      <c r="P151" s="63">
        <v>0</v>
      </c>
      <c r="Q151" s="63">
        <v>1921307.04</v>
      </c>
      <c r="R151" s="63"/>
      <c r="S151" s="63"/>
      <c r="T151" s="63"/>
      <c r="U151" s="63"/>
      <c r="V151" s="63">
        <v>1921307.04</v>
      </c>
      <c r="W151" s="63"/>
    </row>
    <row r="152" spans="1:23">
      <c r="A152" s="62" t="s">
        <v>999</v>
      </c>
      <c r="B152" s="63">
        <v>10</v>
      </c>
      <c r="C152" s="63" t="s">
        <v>1000</v>
      </c>
      <c r="D152" s="63">
        <v>55935000</v>
      </c>
      <c r="E152" s="63"/>
      <c r="F152" s="63">
        <v>55935000</v>
      </c>
      <c r="G152" s="63"/>
      <c r="H152" s="63"/>
      <c r="I152" s="63"/>
      <c r="J152" s="63"/>
      <c r="K152" s="63">
        <v>55935000</v>
      </c>
      <c r="L152" s="63"/>
      <c r="M152" s="63"/>
      <c r="N152" s="63">
        <v>23436860</v>
      </c>
      <c r="O152" s="63"/>
      <c r="P152" s="63">
        <v>23436860</v>
      </c>
      <c r="Q152" s="63"/>
      <c r="R152" s="63"/>
      <c r="S152" s="63"/>
      <c r="T152" s="63"/>
      <c r="U152" s="63">
        <v>23436860</v>
      </c>
      <c r="V152" s="63"/>
      <c r="W152" s="63"/>
    </row>
    <row r="153" spans="1:23">
      <c r="A153" s="62" t="s">
        <v>1001</v>
      </c>
      <c r="B153" s="63">
        <v>10</v>
      </c>
      <c r="C153" s="63" t="s">
        <v>1002</v>
      </c>
      <c r="D153" s="63">
        <v>55935000</v>
      </c>
      <c r="E153" s="63"/>
      <c r="F153" s="63">
        <v>55935000</v>
      </c>
      <c r="G153" s="63"/>
      <c r="H153" s="63"/>
      <c r="I153" s="63"/>
      <c r="J153" s="63"/>
      <c r="K153" s="63">
        <v>55935000</v>
      </c>
      <c r="L153" s="63"/>
      <c r="M153" s="63"/>
      <c r="N153" s="63">
        <v>23436860</v>
      </c>
      <c r="O153" s="63"/>
      <c r="P153" s="63">
        <v>23436860</v>
      </c>
      <c r="Q153" s="63"/>
      <c r="R153" s="63"/>
      <c r="S153" s="63"/>
      <c r="T153" s="63"/>
      <c r="U153" s="63">
        <v>23436860</v>
      </c>
      <c r="V153" s="63"/>
      <c r="W153" s="63"/>
    </row>
    <row r="154" spans="1:23">
      <c r="A154" s="62" t="s">
        <v>1003</v>
      </c>
      <c r="B154" s="63">
        <v>10</v>
      </c>
      <c r="C154" s="63" t="s">
        <v>1004</v>
      </c>
      <c r="D154" s="63">
        <v>957757373.99000001</v>
      </c>
      <c r="E154" s="63"/>
      <c r="F154" s="63">
        <v>957757373.99000001</v>
      </c>
      <c r="G154" s="63"/>
      <c r="H154" s="63"/>
      <c r="I154" s="63"/>
      <c r="J154" s="63"/>
      <c r="K154" s="63">
        <v>957757373.99000001</v>
      </c>
      <c r="L154" s="63"/>
      <c r="M154" s="63"/>
      <c r="N154" s="63">
        <v>410930854.94</v>
      </c>
      <c r="O154" s="63"/>
      <c r="P154" s="63">
        <v>410930854.94</v>
      </c>
      <c r="Q154" s="63"/>
      <c r="R154" s="63"/>
      <c r="S154" s="63"/>
      <c r="T154" s="63"/>
      <c r="U154" s="63">
        <v>410930854.94</v>
      </c>
      <c r="V154" s="63"/>
      <c r="W154" s="63"/>
    </row>
    <row r="155" spans="1:23">
      <c r="A155" s="62" t="s">
        <v>1005</v>
      </c>
      <c r="B155" s="63">
        <v>10</v>
      </c>
      <c r="C155" s="63" t="s">
        <v>1006</v>
      </c>
      <c r="D155" s="63">
        <v>957757373.99000001</v>
      </c>
      <c r="E155" s="63"/>
      <c r="F155" s="63">
        <v>957757373.99000001</v>
      </c>
      <c r="G155" s="63"/>
      <c r="H155" s="63"/>
      <c r="I155" s="63"/>
      <c r="J155" s="63"/>
      <c r="K155" s="63">
        <v>957757373.99000001</v>
      </c>
      <c r="L155" s="63"/>
      <c r="M155" s="63"/>
      <c r="N155" s="63">
        <v>410930854.94</v>
      </c>
      <c r="O155" s="63"/>
      <c r="P155" s="63">
        <v>410930854.94</v>
      </c>
      <c r="Q155" s="63"/>
      <c r="R155" s="63"/>
      <c r="S155" s="63"/>
      <c r="T155" s="63"/>
      <c r="U155" s="63">
        <v>410930854.94</v>
      </c>
      <c r="V155" s="63"/>
      <c r="W155" s="63"/>
    </row>
    <row r="156" spans="1:23">
      <c r="A156" s="62" t="s">
        <v>1007</v>
      </c>
      <c r="B156" s="63">
        <v>10</v>
      </c>
      <c r="C156" s="63" t="s">
        <v>1008</v>
      </c>
      <c r="D156" s="63">
        <v>5595600</v>
      </c>
      <c r="E156" s="63"/>
      <c r="F156" s="63">
        <v>5595600</v>
      </c>
      <c r="G156" s="63"/>
      <c r="H156" s="63"/>
      <c r="I156" s="63"/>
      <c r="J156" s="63"/>
      <c r="K156" s="63">
        <v>5595600</v>
      </c>
      <c r="L156" s="63"/>
      <c r="M156" s="63"/>
      <c r="N156" s="63">
        <v>1938600</v>
      </c>
      <c r="O156" s="63"/>
      <c r="P156" s="63">
        <v>1938600</v>
      </c>
      <c r="Q156" s="63"/>
      <c r="R156" s="63"/>
      <c r="S156" s="63"/>
      <c r="T156" s="63"/>
      <c r="U156" s="63">
        <v>1938600</v>
      </c>
      <c r="V156" s="63"/>
      <c r="W156" s="63"/>
    </row>
    <row r="157" spans="1:23">
      <c r="A157" s="62" t="s">
        <v>1009</v>
      </c>
      <c r="B157" s="63">
        <v>10</v>
      </c>
      <c r="C157" s="63" t="s">
        <v>1010</v>
      </c>
      <c r="D157" s="63">
        <v>5595600</v>
      </c>
      <c r="E157" s="63"/>
      <c r="F157" s="63">
        <v>5595600</v>
      </c>
      <c r="G157" s="63"/>
      <c r="H157" s="63"/>
      <c r="I157" s="63"/>
      <c r="J157" s="63"/>
      <c r="K157" s="63">
        <v>5595600</v>
      </c>
      <c r="L157" s="63"/>
      <c r="M157" s="63"/>
      <c r="N157" s="63">
        <v>1938600</v>
      </c>
      <c r="O157" s="63"/>
      <c r="P157" s="63">
        <v>1938600</v>
      </c>
      <c r="Q157" s="63"/>
      <c r="R157" s="63"/>
      <c r="S157" s="63"/>
      <c r="T157" s="63"/>
      <c r="U157" s="63">
        <v>1938600</v>
      </c>
      <c r="V157" s="63"/>
      <c r="W157" s="63"/>
    </row>
    <row r="158" spans="1:23">
      <c r="A158" s="62" t="s">
        <v>1195</v>
      </c>
      <c r="B158" s="63">
        <v>10</v>
      </c>
      <c r="C158" s="63" t="s">
        <v>1196</v>
      </c>
      <c r="D158" s="63">
        <v>74018.210000000006</v>
      </c>
      <c r="E158" s="63"/>
      <c r="F158" s="63">
        <v>74018.210000000006</v>
      </c>
      <c r="G158" s="63"/>
      <c r="H158" s="63"/>
      <c r="I158" s="63"/>
      <c r="J158" s="63"/>
      <c r="K158" s="63">
        <v>74018.210000000006</v>
      </c>
      <c r="L158" s="63"/>
      <c r="M158" s="63"/>
      <c r="N158" s="63">
        <v>27614.95</v>
      </c>
      <c r="O158" s="63"/>
      <c r="P158" s="63">
        <v>27614.95</v>
      </c>
      <c r="Q158" s="63"/>
      <c r="R158" s="63"/>
      <c r="S158" s="63"/>
      <c r="T158" s="63"/>
      <c r="U158" s="63">
        <v>27614.95</v>
      </c>
      <c r="V158" s="63"/>
      <c r="W158" s="63"/>
    </row>
    <row r="159" spans="1:23">
      <c r="A159" s="62" t="s">
        <v>1197</v>
      </c>
      <c r="B159" s="63">
        <v>10</v>
      </c>
      <c r="C159" s="63" t="s">
        <v>1198</v>
      </c>
      <c r="D159" s="63">
        <v>74018.210000000006</v>
      </c>
      <c r="E159" s="63"/>
      <c r="F159" s="63">
        <v>74018.210000000006</v>
      </c>
      <c r="G159" s="63"/>
      <c r="H159" s="63"/>
      <c r="I159" s="63"/>
      <c r="J159" s="63"/>
      <c r="K159" s="63">
        <v>74018.210000000006</v>
      </c>
      <c r="L159" s="63"/>
      <c r="M159" s="63"/>
      <c r="N159" s="63">
        <v>27614.95</v>
      </c>
      <c r="O159" s="63"/>
      <c r="P159" s="63">
        <v>27614.95</v>
      </c>
      <c r="Q159" s="63"/>
      <c r="R159" s="63"/>
      <c r="S159" s="63"/>
      <c r="T159" s="63"/>
      <c r="U159" s="63">
        <v>27614.95</v>
      </c>
      <c r="V159" s="63"/>
      <c r="W159" s="63"/>
    </row>
    <row r="160" spans="1:23">
      <c r="A160" s="62" t="s">
        <v>115</v>
      </c>
      <c r="B160" s="63">
        <v>10</v>
      </c>
      <c r="C160" s="63" t="s">
        <v>1011</v>
      </c>
      <c r="D160" s="63">
        <v>2205000</v>
      </c>
      <c r="E160" s="63"/>
      <c r="F160" s="63">
        <v>2205000</v>
      </c>
      <c r="G160" s="63">
        <v>65238656.979999997</v>
      </c>
      <c r="H160" s="63"/>
      <c r="I160" s="63"/>
      <c r="J160" s="63"/>
      <c r="K160" s="63">
        <v>20002692</v>
      </c>
      <c r="L160" s="63">
        <v>47440964.979999997</v>
      </c>
      <c r="M160" s="63"/>
      <c r="N160" s="63">
        <v>2205000</v>
      </c>
      <c r="O160" s="63"/>
      <c r="P160" s="63">
        <v>2205000</v>
      </c>
      <c r="Q160" s="63">
        <v>14591033</v>
      </c>
      <c r="R160" s="63"/>
      <c r="S160" s="63"/>
      <c r="T160" s="63"/>
      <c r="U160" s="63">
        <v>11265719.02</v>
      </c>
      <c r="V160" s="63">
        <v>5530313.9800000004</v>
      </c>
      <c r="W160" s="63"/>
    </row>
    <row r="161" spans="1:23">
      <c r="A161" s="62" t="s">
        <v>1012</v>
      </c>
      <c r="B161" s="63">
        <v>10</v>
      </c>
      <c r="C161" s="63" t="s">
        <v>1013</v>
      </c>
      <c r="D161" s="63">
        <v>0</v>
      </c>
      <c r="E161" s="63"/>
      <c r="F161" s="63">
        <v>0</v>
      </c>
      <c r="G161" s="63">
        <v>17797692</v>
      </c>
      <c r="H161" s="63"/>
      <c r="I161" s="63"/>
      <c r="J161" s="63"/>
      <c r="K161" s="63">
        <v>17797692</v>
      </c>
      <c r="L161" s="63"/>
      <c r="M161" s="63"/>
      <c r="N161" s="63">
        <v>0</v>
      </c>
      <c r="O161" s="63"/>
      <c r="P161" s="63">
        <v>0</v>
      </c>
      <c r="Q161" s="63">
        <v>9060719.0199999996</v>
      </c>
      <c r="R161" s="63"/>
      <c r="S161" s="63"/>
      <c r="T161" s="63"/>
      <c r="U161" s="63">
        <v>9060719.0199999996</v>
      </c>
      <c r="V161" s="63"/>
      <c r="W161" s="63"/>
    </row>
    <row r="162" spans="1:23">
      <c r="A162" s="62" t="s">
        <v>1014</v>
      </c>
      <c r="B162" s="63">
        <v>10</v>
      </c>
      <c r="C162" s="63" t="s">
        <v>1015</v>
      </c>
      <c r="D162" s="63">
        <v>0</v>
      </c>
      <c r="E162" s="63"/>
      <c r="F162" s="63">
        <v>0</v>
      </c>
      <c r="G162" s="63">
        <v>17797692</v>
      </c>
      <c r="H162" s="63"/>
      <c r="I162" s="63"/>
      <c r="J162" s="63"/>
      <c r="K162" s="63">
        <v>17797692</v>
      </c>
      <c r="L162" s="63"/>
      <c r="M162" s="63"/>
      <c r="N162" s="63">
        <v>0</v>
      </c>
      <c r="O162" s="63"/>
      <c r="P162" s="63">
        <v>0</v>
      </c>
      <c r="Q162" s="63">
        <v>9060719.0199999996</v>
      </c>
      <c r="R162" s="63"/>
      <c r="S162" s="63"/>
      <c r="T162" s="63"/>
      <c r="U162" s="63">
        <v>9060719.0199999996</v>
      </c>
      <c r="V162" s="63"/>
      <c r="W162" s="63"/>
    </row>
    <row r="163" spans="1:23">
      <c r="A163" s="62" t="s">
        <v>1016</v>
      </c>
      <c r="B163" s="63">
        <v>10</v>
      </c>
      <c r="C163" s="63" t="s">
        <v>1017</v>
      </c>
      <c r="D163" s="63">
        <v>2205000</v>
      </c>
      <c r="E163" s="63"/>
      <c r="F163" s="63">
        <v>2205000</v>
      </c>
      <c r="G163" s="63">
        <v>47440964.979999997</v>
      </c>
      <c r="H163" s="63"/>
      <c r="I163" s="63"/>
      <c r="J163" s="63"/>
      <c r="K163" s="63">
        <v>2205000</v>
      </c>
      <c r="L163" s="63">
        <v>47440964.979999997</v>
      </c>
      <c r="M163" s="63"/>
      <c r="N163" s="63">
        <v>2205000</v>
      </c>
      <c r="O163" s="63"/>
      <c r="P163" s="63">
        <v>2205000</v>
      </c>
      <c r="Q163" s="63">
        <v>5530313.9800000004</v>
      </c>
      <c r="R163" s="63"/>
      <c r="S163" s="63"/>
      <c r="T163" s="63"/>
      <c r="U163" s="63">
        <v>2205000</v>
      </c>
      <c r="V163" s="63">
        <v>5530313.9800000004</v>
      </c>
      <c r="W163" s="63"/>
    </row>
    <row r="164" spans="1:23">
      <c r="A164" s="62" t="s">
        <v>1018</v>
      </c>
      <c r="B164" s="63">
        <v>10</v>
      </c>
      <c r="C164" s="63" t="s">
        <v>1019</v>
      </c>
      <c r="D164" s="63">
        <v>2205000</v>
      </c>
      <c r="E164" s="63"/>
      <c r="F164" s="63">
        <v>2205000</v>
      </c>
      <c r="G164" s="63"/>
      <c r="H164" s="63"/>
      <c r="I164" s="63"/>
      <c r="J164" s="63"/>
      <c r="K164" s="63">
        <v>2205000</v>
      </c>
      <c r="L164" s="63"/>
      <c r="M164" s="63"/>
      <c r="N164" s="63">
        <v>2205000</v>
      </c>
      <c r="O164" s="63"/>
      <c r="P164" s="63">
        <v>2205000</v>
      </c>
      <c r="Q164" s="63"/>
      <c r="R164" s="63"/>
      <c r="S164" s="63"/>
      <c r="T164" s="63"/>
      <c r="U164" s="63">
        <v>2205000</v>
      </c>
      <c r="V164" s="63"/>
      <c r="W164" s="63"/>
    </row>
    <row r="165" spans="1:23">
      <c r="A165" s="62" t="s">
        <v>1020</v>
      </c>
      <c r="B165" s="63">
        <v>10</v>
      </c>
      <c r="C165" s="63" t="s">
        <v>1021</v>
      </c>
      <c r="D165" s="63">
        <v>0</v>
      </c>
      <c r="E165" s="63"/>
      <c r="F165" s="63">
        <v>0</v>
      </c>
      <c r="G165" s="63">
        <v>47440964.979999997</v>
      </c>
      <c r="H165" s="63"/>
      <c r="I165" s="63"/>
      <c r="J165" s="63"/>
      <c r="K165" s="63"/>
      <c r="L165" s="63">
        <v>47440964.979999997</v>
      </c>
      <c r="M165" s="63"/>
      <c r="N165" s="63">
        <v>0</v>
      </c>
      <c r="O165" s="63"/>
      <c r="P165" s="63">
        <v>0</v>
      </c>
      <c r="Q165" s="63">
        <v>5530313.9800000004</v>
      </c>
      <c r="R165" s="63"/>
      <c r="S165" s="63"/>
      <c r="T165" s="63"/>
      <c r="U165" s="63"/>
      <c r="V165" s="63">
        <v>5530313.9800000004</v>
      </c>
      <c r="W165" s="63"/>
    </row>
    <row r="166" spans="1:23">
      <c r="A166" s="62" t="s">
        <v>89</v>
      </c>
      <c r="B166" s="63">
        <v>10</v>
      </c>
      <c r="C166" s="63" t="s">
        <v>1199</v>
      </c>
      <c r="D166" s="63"/>
      <c r="E166" s="63"/>
      <c r="F166" s="63"/>
      <c r="G166" s="63"/>
      <c r="H166" s="63"/>
      <c r="I166" s="63"/>
      <c r="J166" s="63"/>
      <c r="K166" s="63"/>
      <c r="L166" s="63"/>
      <c r="M166" s="63"/>
      <c r="N166" s="63">
        <v>106500</v>
      </c>
      <c r="O166" s="63"/>
      <c r="P166" s="63">
        <v>106500</v>
      </c>
      <c r="Q166" s="63"/>
      <c r="R166" s="63"/>
      <c r="S166" s="63"/>
      <c r="T166" s="63"/>
      <c r="U166" s="63">
        <v>56500</v>
      </c>
      <c r="V166" s="63">
        <v>50000</v>
      </c>
      <c r="W166" s="63"/>
    </row>
    <row r="167" spans="1:23">
      <c r="A167" s="62" t="s">
        <v>1022</v>
      </c>
      <c r="B167" s="63">
        <v>10</v>
      </c>
      <c r="C167" s="63" t="s">
        <v>1023</v>
      </c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63">
        <v>56500</v>
      </c>
      <c r="O167" s="63"/>
      <c r="P167" s="63">
        <v>56500</v>
      </c>
      <c r="Q167" s="63"/>
      <c r="R167" s="63"/>
      <c r="S167" s="63"/>
      <c r="T167" s="63"/>
      <c r="U167" s="63">
        <v>56500</v>
      </c>
      <c r="V167" s="63"/>
      <c r="W167" s="63"/>
    </row>
    <row r="168" spans="1:23">
      <c r="A168" s="62" t="s">
        <v>1024</v>
      </c>
      <c r="B168" s="63">
        <v>10</v>
      </c>
      <c r="C168" s="63" t="s">
        <v>1025</v>
      </c>
      <c r="D168" s="63"/>
      <c r="E168" s="63"/>
      <c r="F168" s="63"/>
      <c r="G168" s="63"/>
      <c r="H168" s="63"/>
      <c r="I168" s="63"/>
      <c r="J168" s="63"/>
      <c r="K168" s="63"/>
      <c r="L168" s="63"/>
      <c r="M168" s="63"/>
      <c r="N168" s="63">
        <v>50000</v>
      </c>
      <c r="O168" s="63"/>
      <c r="P168" s="63">
        <v>50000</v>
      </c>
      <c r="Q168" s="63"/>
      <c r="R168" s="63"/>
      <c r="S168" s="63"/>
      <c r="T168" s="63"/>
      <c r="U168" s="63"/>
      <c r="V168" s="63">
        <v>50000</v>
      </c>
      <c r="W168" s="63"/>
    </row>
    <row r="169" spans="1:23">
      <c r="A169" s="62" t="s">
        <v>1022</v>
      </c>
      <c r="B169" s="63">
        <v>10</v>
      </c>
      <c r="C169" s="63" t="s">
        <v>1200</v>
      </c>
      <c r="D169" s="63"/>
      <c r="E169" s="63"/>
      <c r="F169" s="63"/>
      <c r="G169" s="63"/>
      <c r="H169" s="63"/>
      <c r="I169" s="63"/>
      <c r="J169" s="63"/>
      <c r="K169" s="63"/>
      <c r="L169" s="63"/>
      <c r="M169" s="63"/>
      <c r="N169" s="63">
        <v>56500</v>
      </c>
      <c r="O169" s="63"/>
      <c r="P169" s="63">
        <v>56500</v>
      </c>
      <c r="Q169" s="63"/>
      <c r="R169" s="63"/>
      <c r="S169" s="63"/>
      <c r="T169" s="63"/>
      <c r="U169" s="63">
        <v>56500</v>
      </c>
      <c r="V169" s="63"/>
      <c r="W169" s="63"/>
    </row>
    <row r="170" spans="1:23">
      <c r="A170" s="62" t="s">
        <v>1024</v>
      </c>
      <c r="B170" s="63">
        <v>10</v>
      </c>
      <c r="C170" s="63" t="s">
        <v>1201</v>
      </c>
      <c r="D170" s="63"/>
      <c r="E170" s="63"/>
      <c r="F170" s="63"/>
      <c r="G170" s="63"/>
      <c r="H170" s="63"/>
      <c r="I170" s="63"/>
      <c r="J170" s="63"/>
      <c r="K170" s="63"/>
      <c r="L170" s="63"/>
      <c r="M170" s="63"/>
      <c r="N170" s="63">
        <v>50000</v>
      </c>
      <c r="O170" s="63"/>
      <c r="P170" s="63">
        <v>50000</v>
      </c>
      <c r="Q170" s="63"/>
      <c r="R170" s="63"/>
      <c r="S170" s="63"/>
      <c r="T170" s="63"/>
      <c r="U170" s="63"/>
      <c r="V170" s="63">
        <v>50000</v>
      </c>
      <c r="W170" s="63"/>
    </row>
    <row r="171" spans="1:23">
      <c r="A171" s="62" t="s">
        <v>1026</v>
      </c>
      <c r="B171" s="63">
        <v>10</v>
      </c>
      <c r="C171" s="63" t="s">
        <v>1027</v>
      </c>
      <c r="D171" s="63">
        <v>1145519.26</v>
      </c>
      <c r="E171" s="63"/>
      <c r="F171" s="63">
        <v>1145519.26</v>
      </c>
      <c r="G171" s="63">
        <v>154158.29</v>
      </c>
      <c r="H171" s="63"/>
      <c r="I171" s="63"/>
      <c r="J171" s="63"/>
      <c r="K171" s="63">
        <v>398826.68</v>
      </c>
      <c r="L171" s="63">
        <v>900850.87</v>
      </c>
      <c r="M171" s="63"/>
      <c r="N171" s="63">
        <v>1145519.26</v>
      </c>
      <c r="O171" s="63"/>
      <c r="P171" s="63">
        <v>1145519.26</v>
      </c>
      <c r="Q171" s="63">
        <v>154158.29</v>
      </c>
      <c r="R171" s="63"/>
      <c r="S171" s="63"/>
      <c r="T171" s="63"/>
      <c r="U171" s="63">
        <v>398826.68</v>
      </c>
      <c r="V171" s="63">
        <v>900850.87</v>
      </c>
      <c r="W171" s="63"/>
    </row>
    <row r="172" spans="1:23">
      <c r="A172" s="62" t="s">
        <v>1202</v>
      </c>
      <c r="B172" s="63">
        <v>10</v>
      </c>
      <c r="C172" s="63" t="s">
        <v>1028</v>
      </c>
      <c r="D172" s="63">
        <v>0</v>
      </c>
      <c r="E172" s="63"/>
      <c r="F172" s="63">
        <v>0</v>
      </c>
      <c r="G172" s="63">
        <v>154158.29</v>
      </c>
      <c r="H172" s="63"/>
      <c r="I172" s="63"/>
      <c r="J172" s="63"/>
      <c r="K172" s="63">
        <v>154158.29</v>
      </c>
      <c r="L172" s="63"/>
      <c r="M172" s="63"/>
      <c r="N172" s="63">
        <v>0</v>
      </c>
      <c r="O172" s="63"/>
      <c r="P172" s="63">
        <v>0</v>
      </c>
      <c r="Q172" s="63">
        <v>154158.29</v>
      </c>
      <c r="R172" s="63"/>
      <c r="S172" s="63"/>
      <c r="T172" s="63"/>
      <c r="U172" s="63">
        <v>154158.29</v>
      </c>
      <c r="V172" s="63"/>
      <c r="W172" s="63"/>
    </row>
    <row r="173" spans="1:23">
      <c r="A173" s="62" t="s">
        <v>1029</v>
      </c>
      <c r="B173" s="63">
        <v>10</v>
      </c>
      <c r="C173" s="63" t="s">
        <v>1030</v>
      </c>
      <c r="D173" s="63">
        <v>0</v>
      </c>
      <c r="E173" s="63"/>
      <c r="F173" s="63">
        <v>0</v>
      </c>
      <c r="G173" s="63">
        <v>154158.29</v>
      </c>
      <c r="H173" s="63"/>
      <c r="I173" s="63"/>
      <c r="J173" s="63"/>
      <c r="K173" s="63">
        <v>154158.29</v>
      </c>
      <c r="L173" s="63"/>
      <c r="M173" s="63"/>
      <c r="N173" s="63">
        <v>0</v>
      </c>
      <c r="O173" s="63"/>
      <c r="P173" s="63">
        <v>0</v>
      </c>
      <c r="Q173" s="63">
        <v>154158.29</v>
      </c>
      <c r="R173" s="63"/>
      <c r="S173" s="63"/>
      <c r="T173" s="63"/>
      <c r="U173" s="63">
        <v>154158.29</v>
      </c>
      <c r="V173" s="63"/>
      <c r="W173" s="63"/>
    </row>
    <row r="174" spans="1:23">
      <c r="A174" s="62" t="s">
        <v>1031</v>
      </c>
      <c r="B174" s="63">
        <v>10</v>
      </c>
      <c r="C174" s="63" t="s">
        <v>1032</v>
      </c>
      <c r="D174" s="63">
        <v>0</v>
      </c>
      <c r="E174" s="63"/>
      <c r="F174" s="63">
        <v>0</v>
      </c>
      <c r="G174" s="63">
        <v>154158.29</v>
      </c>
      <c r="H174" s="63"/>
      <c r="I174" s="63"/>
      <c r="J174" s="63"/>
      <c r="K174" s="63">
        <v>154158.29</v>
      </c>
      <c r="L174" s="63"/>
      <c r="M174" s="63"/>
      <c r="N174" s="63">
        <v>0</v>
      </c>
      <c r="O174" s="63"/>
      <c r="P174" s="63">
        <v>0</v>
      </c>
      <c r="Q174" s="63">
        <v>154158.29</v>
      </c>
      <c r="R174" s="63"/>
      <c r="S174" s="63"/>
      <c r="T174" s="63"/>
      <c r="U174" s="63">
        <v>154158.29</v>
      </c>
      <c r="V174" s="63"/>
      <c r="W174" s="63"/>
    </row>
    <row r="175" spans="1:23">
      <c r="A175" s="62" t="s">
        <v>1203</v>
      </c>
      <c r="B175" s="63">
        <v>10</v>
      </c>
      <c r="C175" s="63" t="s">
        <v>1204</v>
      </c>
      <c r="D175" s="63">
        <v>1145519.26</v>
      </c>
      <c r="E175" s="63"/>
      <c r="F175" s="63">
        <v>1145519.26</v>
      </c>
      <c r="G175" s="63"/>
      <c r="H175" s="63"/>
      <c r="I175" s="63"/>
      <c r="J175" s="63"/>
      <c r="K175" s="63">
        <v>244668.39</v>
      </c>
      <c r="L175" s="63">
        <v>900850.87</v>
      </c>
      <c r="M175" s="63"/>
      <c r="N175" s="63">
        <v>1145519.26</v>
      </c>
      <c r="O175" s="63"/>
      <c r="P175" s="63">
        <v>1145519.26</v>
      </c>
      <c r="Q175" s="63"/>
      <c r="R175" s="63"/>
      <c r="S175" s="63"/>
      <c r="T175" s="63"/>
      <c r="U175" s="63">
        <v>244668.39</v>
      </c>
      <c r="V175" s="63">
        <v>900850.87</v>
      </c>
      <c r="W175" s="63"/>
    </row>
    <row r="176" spans="1:23">
      <c r="A176" s="62" t="s">
        <v>1205</v>
      </c>
      <c r="B176" s="63">
        <v>10</v>
      </c>
      <c r="C176" s="63" t="s">
        <v>1206</v>
      </c>
      <c r="D176" s="63">
        <v>244668.39</v>
      </c>
      <c r="E176" s="63"/>
      <c r="F176" s="63">
        <v>244668.39</v>
      </c>
      <c r="G176" s="63"/>
      <c r="H176" s="63"/>
      <c r="I176" s="63"/>
      <c r="J176" s="63"/>
      <c r="K176" s="63">
        <v>244668.39</v>
      </c>
      <c r="L176" s="63"/>
      <c r="M176" s="63"/>
      <c r="N176" s="63">
        <v>244668.39</v>
      </c>
      <c r="O176" s="63"/>
      <c r="P176" s="63">
        <v>244668.39</v>
      </c>
      <c r="Q176" s="63"/>
      <c r="R176" s="63"/>
      <c r="S176" s="63"/>
      <c r="T176" s="63"/>
      <c r="U176" s="63">
        <v>244668.39</v>
      </c>
      <c r="V176" s="63"/>
      <c r="W176" s="63"/>
    </row>
    <row r="177" spans="1:23">
      <c r="A177" s="62" t="s">
        <v>1207</v>
      </c>
      <c r="B177" s="63">
        <v>10</v>
      </c>
      <c r="C177" s="63" t="s">
        <v>1208</v>
      </c>
      <c r="D177" s="63">
        <v>244668.39</v>
      </c>
      <c r="E177" s="63"/>
      <c r="F177" s="63">
        <v>244668.39</v>
      </c>
      <c r="G177" s="63"/>
      <c r="H177" s="63"/>
      <c r="I177" s="63"/>
      <c r="J177" s="63"/>
      <c r="K177" s="63">
        <v>244668.39</v>
      </c>
      <c r="L177" s="63"/>
      <c r="M177" s="63"/>
      <c r="N177" s="63">
        <v>244668.39</v>
      </c>
      <c r="O177" s="63"/>
      <c r="P177" s="63">
        <v>244668.39</v>
      </c>
      <c r="Q177" s="63"/>
      <c r="R177" s="63"/>
      <c r="S177" s="63"/>
      <c r="T177" s="63"/>
      <c r="U177" s="63">
        <v>244668.39</v>
      </c>
      <c r="V177" s="63"/>
      <c r="W177" s="63"/>
    </row>
    <row r="178" spans="1:23">
      <c r="A178" s="62" t="s">
        <v>1209</v>
      </c>
      <c r="B178" s="63">
        <v>10</v>
      </c>
      <c r="C178" s="63" t="s">
        <v>1210</v>
      </c>
      <c r="D178" s="63">
        <v>900850.87</v>
      </c>
      <c r="E178" s="63"/>
      <c r="F178" s="63">
        <v>900850.87</v>
      </c>
      <c r="G178" s="63"/>
      <c r="H178" s="63"/>
      <c r="I178" s="63"/>
      <c r="J178" s="63"/>
      <c r="K178" s="63"/>
      <c r="L178" s="63">
        <v>900850.87</v>
      </c>
      <c r="M178" s="63"/>
      <c r="N178" s="63">
        <v>900850.87</v>
      </c>
      <c r="O178" s="63"/>
      <c r="P178" s="63">
        <v>900850.87</v>
      </c>
      <c r="Q178" s="63"/>
      <c r="R178" s="63"/>
      <c r="S178" s="63"/>
      <c r="T178" s="63"/>
      <c r="U178" s="63"/>
      <c r="V178" s="63">
        <v>900850.87</v>
      </c>
      <c r="W178" s="63"/>
    </row>
    <row r="179" spans="1:23">
      <c r="A179" s="62" t="s">
        <v>1211</v>
      </c>
      <c r="B179" s="63">
        <v>10</v>
      </c>
      <c r="C179" s="63" t="s">
        <v>1212</v>
      </c>
      <c r="D179" s="63">
        <v>900850.87</v>
      </c>
      <c r="E179" s="63"/>
      <c r="F179" s="63">
        <v>900850.87</v>
      </c>
      <c r="G179" s="63"/>
      <c r="H179" s="63"/>
      <c r="I179" s="63"/>
      <c r="J179" s="63"/>
      <c r="K179" s="63"/>
      <c r="L179" s="63">
        <v>900850.87</v>
      </c>
      <c r="M179" s="63"/>
      <c r="N179" s="63">
        <v>900850.87</v>
      </c>
      <c r="O179" s="63"/>
      <c r="P179" s="63">
        <v>900850.87</v>
      </c>
      <c r="Q179" s="63"/>
      <c r="R179" s="63"/>
      <c r="S179" s="63"/>
      <c r="T179" s="63"/>
      <c r="U179" s="63"/>
      <c r="V179" s="63">
        <v>900850.87</v>
      </c>
      <c r="W179" s="63"/>
    </row>
    <row r="180" spans="1:23">
      <c r="A180" s="62" t="s">
        <v>1033</v>
      </c>
      <c r="B180" s="63">
        <v>10</v>
      </c>
      <c r="C180" s="63" t="s">
        <v>1034</v>
      </c>
      <c r="D180" s="63">
        <v>-6293525.2000000002</v>
      </c>
      <c r="E180" s="63"/>
      <c r="F180" s="63">
        <v>-6293525.2000000002</v>
      </c>
      <c r="G180" s="63">
        <v>-154158.29</v>
      </c>
      <c r="H180" s="63"/>
      <c r="I180" s="63"/>
      <c r="J180" s="63"/>
      <c r="K180" s="63">
        <v>-6293525.2000000002</v>
      </c>
      <c r="L180" s="63">
        <v>-154158.29</v>
      </c>
      <c r="M180" s="63"/>
      <c r="N180" s="63">
        <v>-6293525.2000000002</v>
      </c>
      <c r="O180" s="63"/>
      <c r="P180" s="63">
        <v>-6293525.2000000002</v>
      </c>
      <c r="Q180" s="63">
        <v>-154158.29</v>
      </c>
      <c r="R180" s="63"/>
      <c r="S180" s="63"/>
      <c r="T180" s="63"/>
      <c r="U180" s="63">
        <v>-6293525.2000000002</v>
      </c>
      <c r="V180" s="63">
        <v>-154158.29</v>
      </c>
      <c r="W180" s="63"/>
    </row>
    <row r="181" spans="1:23">
      <c r="A181" s="62" t="s">
        <v>1035</v>
      </c>
      <c r="B181" s="63">
        <v>10</v>
      </c>
      <c r="C181" s="63" t="s">
        <v>1036</v>
      </c>
      <c r="D181" s="63">
        <v>-6293525.2000000002</v>
      </c>
      <c r="E181" s="63"/>
      <c r="F181" s="63">
        <v>-6293525.2000000002</v>
      </c>
      <c r="G181" s="63"/>
      <c r="H181" s="63"/>
      <c r="I181" s="63"/>
      <c r="J181" s="63"/>
      <c r="K181" s="63">
        <v>-6293525.2000000002</v>
      </c>
      <c r="L181" s="63"/>
      <c r="M181" s="63"/>
      <c r="N181" s="63">
        <v>-6293525.2000000002</v>
      </c>
      <c r="O181" s="63"/>
      <c r="P181" s="63">
        <v>-6293525.2000000002</v>
      </c>
      <c r="Q181" s="63"/>
      <c r="R181" s="63"/>
      <c r="S181" s="63"/>
      <c r="T181" s="63"/>
      <c r="U181" s="63">
        <v>-6293525.2000000002</v>
      </c>
      <c r="V181" s="63"/>
      <c r="W181" s="63"/>
    </row>
    <row r="182" spans="1:23">
      <c r="A182" s="62" t="s">
        <v>1037</v>
      </c>
      <c r="B182" s="63">
        <v>10</v>
      </c>
      <c r="C182" s="63" t="s">
        <v>1038</v>
      </c>
      <c r="D182" s="63">
        <v>0</v>
      </c>
      <c r="E182" s="63"/>
      <c r="F182" s="63">
        <v>0</v>
      </c>
      <c r="G182" s="63">
        <v>-154158.29</v>
      </c>
      <c r="H182" s="63"/>
      <c r="I182" s="63"/>
      <c r="J182" s="63"/>
      <c r="K182" s="63"/>
      <c r="L182" s="63">
        <v>-154158.29</v>
      </c>
      <c r="M182" s="63"/>
      <c r="N182" s="63">
        <v>0</v>
      </c>
      <c r="O182" s="63"/>
      <c r="P182" s="63">
        <v>0</v>
      </c>
      <c r="Q182" s="63">
        <v>-154158.29</v>
      </c>
      <c r="R182" s="63"/>
      <c r="S182" s="63"/>
      <c r="T182" s="63"/>
      <c r="U182" s="63"/>
      <c r="V182" s="63">
        <v>-154158.29</v>
      </c>
      <c r="W182" s="63"/>
    </row>
  </sheetData>
  <autoFilter ref="A4:W18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AA665"/>
  <sheetViews>
    <sheetView workbookViewId="0">
      <selection activeCell="X3" sqref="X3"/>
    </sheetView>
  </sheetViews>
  <sheetFormatPr defaultRowHeight="12.75"/>
  <cols>
    <col min="1" max="1" width="7.42578125" bestFit="1" customWidth="1"/>
    <col min="2" max="2" width="6.7109375" bestFit="1" customWidth="1"/>
    <col min="3" max="3" width="13.85546875" customWidth="1"/>
    <col min="4" max="4" width="5.42578125" customWidth="1"/>
    <col min="5" max="5" width="5.28515625" customWidth="1"/>
    <col min="6" max="6" width="26.28515625" customWidth="1"/>
    <col min="7" max="7" width="15.5703125" customWidth="1"/>
    <col min="8" max="8" width="8.28515625" customWidth="1"/>
    <col min="9" max="10" width="15.5703125" customWidth="1"/>
    <col min="11" max="11" width="7.140625" customWidth="1"/>
    <col min="12" max="12" width="8.7109375" customWidth="1"/>
    <col min="13" max="13" width="6.28515625" customWidth="1"/>
    <col min="14" max="14" width="15.5703125" customWidth="1"/>
    <col min="15" max="15" width="5.28515625" customWidth="1"/>
    <col min="16" max="16" width="15.5703125" customWidth="1"/>
    <col min="17" max="17" width="6.140625" customWidth="1"/>
    <col min="18" max="18" width="15.5703125" customWidth="1"/>
    <col min="19" max="19" width="5.140625" customWidth="1"/>
    <col min="20" max="21" width="15.5703125" customWidth="1"/>
    <col min="22" max="22" width="3.140625" customWidth="1"/>
    <col min="23" max="23" width="4.28515625" customWidth="1"/>
    <col min="24" max="24" width="20" customWidth="1"/>
    <col min="25" max="25" width="3" customWidth="1"/>
    <col min="26" max="26" width="16.5703125" customWidth="1"/>
  </cols>
  <sheetData>
    <row r="1" spans="1:27" ht="315">
      <c r="A1" s="65" t="s">
        <v>1225</v>
      </c>
      <c r="B1" s="65" t="s">
        <v>1226</v>
      </c>
      <c r="C1" s="65" t="s">
        <v>1227</v>
      </c>
      <c r="D1" s="65" t="s">
        <v>1228</v>
      </c>
      <c r="E1" s="65" t="s">
        <v>1229</v>
      </c>
      <c r="F1" s="65"/>
      <c r="G1" s="72" t="s">
        <v>1230</v>
      </c>
      <c r="H1" s="72" t="s">
        <v>1231</v>
      </c>
      <c r="I1" s="72" t="s">
        <v>243</v>
      </c>
      <c r="J1" s="72" t="s">
        <v>244</v>
      </c>
      <c r="K1" s="72" t="s">
        <v>245</v>
      </c>
      <c r="L1" s="72" t="s">
        <v>246</v>
      </c>
      <c r="M1" s="72" t="s">
        <v>247</v>
      </c>
      <c r="N1" s="72" t="s">
        <v>248</v>
      </c>
      <c r="O1" s="72" t="s">
        <v>1387</v>
      </c>
      <c r="P1" s="72" t="s">
        <v>1388</v>
      </c>
      <c r="Q1" s="72" t="s">
        <v>1041</v>
      </c>
      <c r="R1" s="72" t="s">
        <v>250</v>
      </c>
      <c r="S1" s="72" t="s">
        <v>1232</v>
      </c>
      <c r="T1" s="72" t="s">
        <v>252</v>
      </c>
      <c r="U1" s="72" t="s">
        <v>253</v>
      </c>
      <c r="V1" s="72" t="s">
        <v>254</v>
      </c>
      <c r="W1" s="72" t="s">
        <v>255</v>
      </c>
      <c r="X1" s="72" t="s">
        <v>257</v>
      </c>
      <c r="Y1" s="72" t="s">
        <v>1389</v>
      </c>
      <c r="Z1" s="72" t="s">
        <v>1390</v>
      </c>
    </row>
    <row r="2" spans="1:27">
      <c r="A2" s="66"/>
      <c r="B2" s="67"/>
      <c r="C2" s="67"/>
      <c r="D2" s="67"/>
      <c r="E2" s="67"/>
      <c r="F2" s="67" t="str">
        <f t="shared" ref="F2:F65" si="0">CONCATENATE(A2,B2,C2,D2,E2)</f>
        <v/>
      </c>
      <c r="G2" s="70"/>
      <c r="H2" s="71"/>
      <c r="I2" s="70"/>
      <c r="J2" s="70"/>
      <c r="K2" s="71"/>
      <c r="L2" s="71"/>
      <c r="M2" s="71"/>
      <c r="N2" s="71"/>
      <c r="O2" s="70"/>
      <c r="P2" s="71"/>
      <c r="Q2" s="70"/>
      <c r="R2" s="70"/>
      <c r="S2" s="71"/>
      <c r="T2" s="71"/>
      <c r="U2" s="71"/>
      <c r="V2" s="70"/>
      <c r="W2" s="70"/>
    </row>
    <row r="3" spans="1:27">
      <c r="A3" s="101"/>
      <c r="B3" s="101"/>
      <c r="C3" s="101"/>
      <c r="D3" s="101"/>
      <c r="E3" s="101"/>
      <c r="F3" s="69" t="str">
        <f t="shared" si="0"/>
        <v/>
      </c>
      <c r="G3" s="107">
        <v>2403897663.8899999</v>
      </c>
      <c r="H3" s="84"/>
      <c r="I3" s="107">
        <v>2403897663.8899999</v>
      </c>
      <c r="J3" s="107">
        <v>186184390.5</v>
      </c>
      <c r="K3" s="84"/>
      <c r="L3" s="84"/>
      <c r="M3" s="84"/>
      <c r="N3" s="107">
        <v>2330889767.6399999</v>
      </c>
      <c r="O3" s="84"/>
      <c r="P3" s="107">
        <v>259192286.75</v>
      </c>
      <c r="Q3" s="84"/>
      <c r="R3" s="107">
        <v>2307364315.4899998</v>
      </c>
      <c r="S3" s="84"/>
      <c r="T3" s="107">
        <v>2307364315.4899998</v>
      </c>
      <c r="U3" s="107">
        <v>181685611.53999999</v>
      </c>
      <c r="V3" s="84"/>
      <c r="W3" s="84"/>
      <c r="X3" s="107">
        <v>2254610427.6500001</v>
      </c>
      <c r="Y3" s="84"/>
      <c r="Z3" s="107">
        <v>234439499.38</v>
      </c>
      <c r="AA3" s="84"/>
    </row>
    <row r="4" spans="1:27">
      <c r="A4" s="102" t="s">
        <v>1233</v>
      </c>
      <c r="B4" s="102"/>
      <c r="C4" s="102"/>
      <c r="D4" s="102"/>
      <c r="E4" s="102"/>
      <c r="F4" s="69" t="str">
        <f t="shared" si="0"/>
        <v>000</v>
      </c>
      <c r="G4" s="108">
        <v>2403897663.8899999</v>
      </c>
      <c r="H4" s="85"/>
      <c r="I4" s="108">
        <v>2403897663.8899999</v>
      </c>
      <c r="J4" s="108">
        <v>186184390.5</v>
      </c>
      <c r="K4" s="85"/>
      <c r="L4" s="85"/>
      <c r="M4" s="85"/>
      <c r="N4" s="108">
        <v>2330889767.6399999</v>
      </c>
      <c r="O4" s="85"/>
      <c r="P4" s="108">
        <v>259192286.75</v>
      </c>
      <c r="Q4" s="85"/>
      <c r="R4" s="108">
        <v>2307364315.4899998</v>
      </c>
      <c r="S4" s="85"/>
      <c r="T4" s="108">
        <v>2307364315.4899998</v>
      </c>
      <c r="U4" s="108">
        <v>181685611.53999999</v>
      </c>
      <c r="V4" s="85"/>
      <c r="W4" s="85"/>
      <c r="X4" s="108">
        <v>2254610427.6500001</v>
      </c>
      <c r="Y4" s="85"/>
      <c r="Z4" s="108">
        <v>234439499.38</v>
      </c>
      <c r="AA4" s="85"/>
    </row>
    <row r="5" spans="1:27">
      <c r="A5" s="103" t="s">
        <v>1233</v>
      </c>
      <c r="B5" s="103" t="s">
        <v>1412</v>
      </c>
      <c r="C5" s="103"/>
      <c r="D5" s="103"/>
      <c r="E5" s="103"/>
      <c r="F5" s="69" t="str">
        <f t="shared" si="0"/>
        <v>0000000</v>
      </c>
      <c r="G5" s="109">
        <v>2403897663.8899999</v>
      </c>
      <c r="H5" s="86"/>
      <c r="I5" s="109">
        <v>2403897663.8899999</v>
      </c>
      <c r="J5" s="109">
        <v>186184390.5</v>
      </c>
      <c r="K5" s="86"/>
      <c r="L5" s="86"/>
      <c r="M5" s="86"/>
      <c r="N5" s="109">
        <v>2330889767.6399999</v>
      </c>
      <c r="O5" s="86"/>
      <c r="P5" s="109">
        <v>259192286.75</v>
      </c>
      <c r="Q5" s="86"/>
      <c r="R5" s="109">
        <v>2307364315.4899998</v>
      </c>
      <c r="S5" s="86"/>
      <c r="T5" s="109">
        <v>2307364315.4899998</v>
      </c>
      <c r="U5" s="109">
        <v>181685611.53999999</v>
      </c>
      <c r="V5" s="86"/>
      <c r="W5" s="86"/>
      <c r="X5" s="109">
        <v>2254610427.6500001</v>
      </c>
      <c r="Y5" s="86"/>
      <c r="Z5" s="109">
        <v>234439499.38</v>
      </c>
      <c r="AA5" s="86"/>
    </row>
    <row r="6" spans="1:27">
      <c r="A6" s="103" t="s">
        <v>1233</v>
      </c>
      <c r="B6" s="103" t="s">
        <v>226</v>
      </c>
      <c r="C6" s="103"/>
      <c r="D6" s="103"/>
      <c r="E6" s="103"/>
      <c r="F6" s="69" t="str">
        <f t="shared" si="0"/>
        <v>0000100</v>
      </c>
      <c r="G6" s="109">
        <v>224986647.52000001</v>
      </c>
      <c r="H6" s="86"/>
      <c r="I6" s="109">
        <v>224986647.52000001</v>
      </c>
      <c r="J6" s="109">
        <v>1530061</v>
      </c>
      <c r="K6" s="86"/>
      <c r="L6" s="86"/>
      <c r="M6" s="86"/>
      <c r="N6" s="109">
        <v>101759382.11</v>
      </c>
      <c r="O6" s="86"/>
      <c r="P6" s="109">
        <v>124757326.41</v>
      </c>
      <c r="Q6" s="86"/>
      <c r="R6" s="109">
        <v>212264858.81</v>
      </c>
      <c r="S6" s="86"/>
      <c r="T6" s="109">
        <v>212264858.81</v>
      </c>
      <c r="U6" s="109">
        <v>1530061</v>
      </c>
      <c r="V6" s="86"/>
      <c r="W6" s="86"/>
      <c r="X6" s="109">
        <v>96904442.469999999</v>
      </c>
      <c r="Y6" s="86"/>
      <c r="Z6" s="109">
        <v>116890477.34</v>
      </c>
      <c r="AA6" s="86"/>
    </row>
    <row r="7" spans="1:27">
      <c r="A7" s="103" t="s">
        <v>1233</v>
      </c>
      <c r="B7" s="103" t="s">
        <v>187</v>
      </c>
      <c r="C7" s="103"/>
      <c r="D7" s="103"/>
      <c r="E7" s="103"/>
      <c r="F7" s="69" t="str">
        <f t="shared" si="0"/>
        <v>0000102</v>
      </c>
      <c r="G7" s="109">
        <v>17638005.41</v>
      </c>
      <c r="H7" s="86"/>
      <c r="I7" s="109">
        <v>17638005.41</v>
      </c>
      <c r="J7" s="86"/>
      <c r="K7" s="86"/>
      <c r="L7" s="86"/>
      <c r="M7" s="86"/>
      <c r="N7" s="109">
        <v>645600</v>
      </c>
      <c r="O7" s="86"/>
      <c r="P7" s="109">
        <v>16992405.41</v>
      </c>
      <c r="Q7" s="86"/>
      <c r="R7" s="109">
        <v>16722314.710000001</v>
      </c>
      <c r="S7" s="86"/>
      <c r="T7" s="109">
        <v>16722314.710000001</v>
      </c>
      <c r="U7" s="86"/>
      <c r="V7" s="86"/>
      <c r="W7" s="86"/>
      <c r="X7" s="109">
        <v>71141.039999999994</v>
      </c>
      <c r="Y7" s="86"/>
      <c r="Z7" s="109">
        <v>16651173.67</v>
      </c>
      <c r="AA7" s="86"/>
    </row>
    <row r="8" spans="1:27">
      <c r="A8" s="104" t="s">
        <v>1233</v>
      </c>
      <c r="B8" s="104" t="s">
        <v>187</v>
      </c>
      <c r="C8" s="104" t="s">
        <v>1384</v>
      </c>
      <c r="D8" s="104"/>
      <c r="E8" s="104"/>
      <c r="F8" s="69" t="str">
        <f t="shared" si="0"/>
        <v>00001020000000000</v>
      </c>
      <c r="G8" s="110">
        <v>17638005.41</v>
      </c>
      <c r="H8" s="87"/>
      <c r="I8" s="110">
        <v>17638005.41</v>
      </c>
      <c r="J8" s="87"/>
      <c r="K8" s="87"/>
      <c r="L8" s="87"/>
      <c r="M8" s="87"/>
      <c r="N8" s="110">
        <v>645600</v>
      </c>
      <c r="O8" s="87"/>
      <c r="P8" s="110">
        <v>16992405.41</v>
      </c>
      <c r="Q8" s="87"/>
      <c r="R8" s="110">
        <v>16722314.710000001</v>
      </c>
      <c r="S8" s="87"/>
      <c r="T8" s="110">
        <v>16722314.710000001</v>
      </c>
      <c r="U8" s="87"/>
      <c r="V8" s="87"/>
      <c r="W8" s="87"/>
      <c r="X8" s="110">
        <v>71141.039999999994</v>
      </c>
      <c r="Y8" s="87"/>
      <c r="Z8" s="110">
        <v>16651173.67</v>
      </c>
      <c r="AA8" s="87"/>
    </row>
    <row r="9" spans="1:27">
      <c r="A9" s="105" t="s">
        <v>1233</v>
      </c>
      <c r="B9" s="105" t="s">
        <v>187</v>
      </c>
      <c r="C9" s="105" t="s">
        <v>1384</v>
      </c>
      <c r="D9" s="105" t="s">
        <v>1233</v>
      </c>
      <c r="E9" s="105"/>
      <c r="F9" s="69" t="str">
        <f t="shared" si="0"/>
        <v>00001020000000000000</v>
      </c>
      <c r="G9" s="111">
        <v>17638005.41</v>
      </c>
      <c r="H9" s="88"/>
      <c r="I9" s="111">
        <v>17638005.41</v>
      </c>
      <c r="J9" s="88"/>
      <c r="K9" s="88"/>
      <c r="L9" s="88"/>
      <c r="M9" s="88"/>
      <c r="N9" s="111">
        <v>645600</v>
      </c>
      <c r="O9" s="88"/>
      <c r="P9" s="111">
        <v>16992405.41</v>
      </c>
      <c r="Q9" s="88"/>
      <c r="R9" s="111">
        <v>16722314.710000001</v>
      </c>
      <c r="S9" s="88"/>
      <c r="T9" s="111">
        <v>16722314.710000001</v>
      </c>
      <c r="U9" s="88"/>
      <c r="V9" s="88"/>
      <c r="W9" s="88"/>
      <c r="X9" s="111">
        <v>71141.039999999994</v>
      </c>
      <c r="Y9" s="88"/>
      <c r="Z9" s="111">
        <v>16651173.67</v>
      </c>
      <c r="AA9" s="88"/>
    </row>
    <row r="10" spans="1:27">
      <c r="A10" s="105" t="s">
        <v>1233</v>
      </c>
      <c r="B10" s="105" t="s">
        <v>187</v>
      </c>
      <c r="C10" s="105" t="s">
        <v>1384</v>
      </c>
      <c r="D10" s="105" t="s">
        <v>1413</v>
      </c>
      <c r="E10" s="105"/>
      <c r="F10" s="69" t="str">
        <f t="shared" si="0"/>
        <v>00001020000000000100</v>
      </c>
      <c r="G10" s="111">
        <v>17638005.41</v>
      </c>
      <c r="H10" s="88"/>
      <c r="I10" s="111">
        <v>17638005.41</v>
      </c>
      <c r="J10" s="88"/>
      <c r="K10" s="88"/>
      <c r="L10" s="88"/>
      <c r="M10" s="88"/>
      <c r="N10" s="111">
        <v>645600</v>
      </c>
      <c r="O10" s="88"/>
      <c r="P10" s="111">
        <v>16992405.41</v>
      </c>
      <c r="Q10" s="88"/>
      <c r="R10" s="111">
        <v>16722314.710000001</v>
      </c>
      <c r="S10" s="88"/>
      <c r="T10" s="111">
        <v>16722314.710000001</v>
      </c>
      <c r="U10" s="88"/>
      <c r="V10" s="88"/>
      <c r="W10" s="88"/>
      <c r="X10" s="111">
        <v>71141.039999999994</v>
      </c>
      <c r="Y10" s="88"/>
      <c r="Z10" s="111">
        <v>16651173.67</v>
      </c>
      <c r="AA10" s="88"/>
    </row>
    <row r="11" spans="1:27">
      <c r="A11" s="105" t="s">
        <v>1233</v>
      </c>
      <c r="B11" s="105" t="s">
        <v>187</v>
      </c>
      <c r="C11" s="105" t="s">
        <v>1384</v>
      </c>
      <c r="D11" s="105" t="s">
        <v>1367</v>
      </c>
      <c r="E11" s="105"/>
      <c r="F11" s="69" t="str">
        <f t="shared" si="0"/>
        <v>00001020000000000120</v>
      </c>
      <c r="G11" s="111">
        <v>17638005.41</v>
      </c>
      <c r="H11" s="88"/>
      <c r="I11" s="111">
        <v>17638005.41</v>
      </c>
      <c r="J11" s="88"/>
      <c r="K11" s="88"/>
      <c r="L11" s="88"/>
      <c r="M11" s="88"/>
      <c r="N11" s="111">
        <v>645600</v>
      </c>
      <c r="O11" s="88"/>
      <c r="P11" s="111">
        <v>16992405.41</v>
      </c>
      <c r="Q11" s="88"/>
      <c r="R11" s="111">
        <v>16722314.710000001</v>
      </c>
      <c r="S11" s="88"/>
      <c r="T11" s="111">
        <v>16722314.710000001</v>
      </c>
      <c r="U11" s="88"/>
      <c r="V11" s="88"/>
      <c r="W11" s="88"/>
      <c r="X11" s="111">
        <v>71141.039999999994</v>
      </c>
      <c r="Y11" s="88"/>
      <c r="Z11" s="111">
        <v>16651173.67</v>
      </c>
      <c r="AA11" s="88"/>
    </row>
    <row r="12" spans="1:27">
      <c r="A12" s="105" t="s">
        <v>1233</v>
      </c>
      <c r="B12" s="105" t="s">
        <v>187</v>
      </c>
      <c r="C12" s="105" t="s">
        <v>1384</v>
      </c>
      <c r="D12" s="105" t="s">
        <v>1234</v>
      </c>
      <c r="E12" s="105"/>
      <c r="F12" s="69" t="str">
        <f t="shared" si="0"/>
        <v>00001020000000000121</v>
      </c>
      <c r="G12" s="111">
        <v>13270608.640000001</v>
      </c>
      <c r="H12" s="88"/>
      <c r="I12" s="111">
        <v>13270608.640000001</v>
      </c>
      <c r="J12" s="88"/>
      <c r="K12" s="88"/>
      <c r="L12" s="88"/>
      <c r="M12" s="88"/>
      <c r="N12" s="111">
        <v>470046</v>
      </c>
      <c r="O12" s="88"/>
      <c r="P12" s="111">
        <v>12800562.640000001</v>
      </c>
      <c r="Q12" s="88"/>
      <c r="R12" s="111">
        <v>12678539.189999999</v>
      </c>
      <c r="S12" s="88"/>
      <c r="T12" s="111">
        <v>12678539.189999999</v>
      </c>
      <c r="U12" s="88"/>
      <c r="V12" s="88"/>
      <c r="W12" s="88"/>
      <c r="X12" s="111">
        <v>34061.32</v>
      </c>
      <c r="Y12" s="88"/>
      <c r="Z12" s="111">
        <v>12644477.869999999</v>
      </c>
      <c r="AA12" s="88"/>
    </row>
    <row r="13" spans="1:27">
      <c r="A13" s="106" t="s">
        <v>1233</v>
      </c>
      <c r="B13" s="106" t="s">
        <v>187</v>
      </c>
      <c r="C13" s="106" t="s">
        <v>1384</v>
      </c>
      <c r="D13" s="106" t="s">
        <v>1234</v>
      </c>
      <c r="E13" s="106" t="s">
        <v>1235</v>
      </c>
      <c r="F13" s="69" t="str">
        <f t="shared" si="0"/>
        <v>00001020000000000121960</v>
      </c>
      <c r="G13" s="112">
        <v>13270608.640000001</v>
      </c>
      <c r="H13" s="89"/>
      <c r="I13" s="112">
        <v>13270608.640000001</v>
      </c>
      <c r="J13" s="89"/>
      <c r="K13" s="89"/>
      <c r="L13" s="89"/>
      <c r="M13" s="89"/>
      <c r="N13" s="112">
        <v>470046</v>
      </c>
      <c r="O13" s="89"/>
      <c r="P13" s="112">
        <v>12800562.640000001</v>
      </c>
      <c r="Q13" s="89"/>
      <c r="R13" s="112">
        <v>12678539.189999999</v>
      </c>
      <c r="S13" s="89"/>
      <c r="T13" s="112">
        <v>12678539.189999999</v>
      </c>
      <c r="U13" s="89"/>
      <c r="V13" s="89"/>
      <c r="W13" s="89"/>
      <c r="X13" s="112">
        <v>34061.32</v>
      </c>
      <c r="Y13" s="89"/>
      <c r="Z13" s="112">
        <v>12644477.869999999</v>
      </c>
      <c r="AA13" s="89"/>
    </row>
    <row r="14" spans="1:27">
      <c r="A14" s="105" t="s">
        <v>1233</v>
      </c>
      <c r="B14" s="105" t="s">
        <v>187</v>
      </c>
      <c r="C14" s="105" t="s">
        <v>1384</v>
      </c>
      <c r="D14" s="105" t="s">
        <v>1236</v>
      </c>
      <c r="E14" s="105"/>
      <c r="F14" s="69" t="str">
        <f t="shared" si="0"/>
        <v>00001020000000000122</v>
      </c>
      <c r="G14" s="111">
        <v>368850.07</v>
      </c>
      <c r="H14" s="88"/>
      <c r="I14" s="111">
        <v>368850.07</v>
      </c>
      <c r="J14" s="88"/>
      <c r="K14" s="88"/>
      <c r="L14" s="88"/>
      <c r="M14" s="88"/>
      <c r="N14" s="111">
        <v>33600</v>
      </c>
      <c r="O14" s="88"/>
      <c r="P14" s="111">
        <v>335250.07</v>
      </c>
      <c r="Q14" s="88"/>
      <c r="R14" s="111">
        <v>254611.57</v>
      </c>
      <c r="S14" s="88"/>
      <c r="T14" s="111">
        <v>254611.57</v>
      </c>
      <c r="U14" s="88"/>
      <c r="V14" s="88"/>
      <c r="W14" s="88"/>
      <c r="X14" s="88"/>
      <c r="Y14" s="88"/>
      <c r="Z14" s="111">
        <v>254611.57</v>
      </c>
      <c r="AA14" s="88"/>
    </row>
    <row r="15" spans="1:27">
      <c r="A15" s="106" t="s">
        <v>1233</v>
      </c>
      <c r="B15" s="106" t="s">
        <v>187</v>
      </c>
      <c r="C15" s="106" t="s">
        <v>1384</v>
      </c>
      <c r="D15" s="106" t="s">
        <v>1236</v>
      </c>
      <c r="E15" s="106" t="s">
        <v>1235</v>
      </c>
      <c r="F15" s="69" t="str">
        <f t="shared" si="0"/>
        <v>00001020000000000122960</v>
      </c>
      <c r="G15" s="112">
        <v>368850.07</v>
      </c>
      <c r="H15" s="89"/>
      <c r="I15" s="112">
        <v>368850.07</v>
      </c>
      <c r="J15" s="89"/>
      <c r="K15" s="89"/>
      <c r="L15" s="89"/>
      <c r="M15" s="89"/>
      <c r="N15" s="112">
        <v>33600</v>
      </c>
      <c r="O15" s="89"/>
      <c r="P15" s="112">
        <v>335250.07</v>
      </c>
      <c r="Q15" s="89"/>
      <c r="R15" s="112">
        <v>254611.57</v>
      </c>
      <c r="S15" s="89"/>
      <c r="T15" s="112">
        <v>254611.57</v>
      </c>
      <c r="U15" s="89"/>
      <c r="V15" s="89"/>
      <c r="W15" s="89"/>
      <c r="X15" s="89"/>
      <c r="Y15" s="89"/>
      <c r="Z15" s="112">
        <v>254611.57</v>
      </c>
      <c r="AA15" s="89"/>
    </row>
    <row r="16" spans="1:27">
      <c r="A16" s="105" t="s">
        <v>1233</v>
      </c>
      <c r="B16" s="105" t="s">
        <v>187</v>
      </c>
      <c r="C16" s="105" t="s">
        <v>1384</v>
      </c>
      <c r="D16" s="105" t="s">
        <v>1385</v>
      </c>
      <c r="E16" s="105"/>
      <c r="F16" s="69" t="str">
        <f t="shared" si="0"/>
        <v>00001020000000000129</v>
      </c>
      <c r="G16" s="111">
        <v>3998546.7</v>
      </c>
      <c r="H16" s="88"/>
      <c r="I16" s="111">
        <v>3998546.7</v>
      </c>
      <c r="J16" s="88"/>
      <c r="K16" s="88"/>
      <c r="L16" s="88"/>
      <c r="M16" s="88"/>
      <c r="N16" s="111">
        <v>141954</v>
      </c>
      <c r="O16" s="88"/>
      <c r="P16" s="111">
        <v>3856592.7</v>
      </c>
      <c r="Q16" s="88"/>
      <c r="R16" s="111">
        <v>3789163.95</v>
      </c>
      <c r="S16" s="88"/>
      <c r="T16" s="111">
        <v>3789163.95</v>
      </c>
      <c r="U16" s="88"/>
      <c r="V16" s="88"/>
      <c r="W16" s="88"/>
      <c r="X16" s="111">
        <v>37079.72</v>
      </c>
      <c r="Y16" s="88"/>
      <c r="Z16" s="111">
        <v>3752084.23</v>
      </c>
      <c r="AA16" s="88"/>
    </row>
    <row r="17" spans="1:27">
      <c r="A17" s="106" t="s">
        <v>1233</v>
      </c>
      <c r="B17" s="106" t="s">
        <v>187</v>
      </c>
      <c r="C17" s="106" t="s">
        <v>1384</v>
      </c>
      <c r="D17" s="106" t="s">
        <v>1385</v>
      </c>
      <c r="E17" s="106" t="s">
        <v>1235</v>
      </c>
      <c r="F17" s="69" t="str">
        <f t="shared" si="0"/>
        <v>00001020000000000129960</v>
      </c>
      <c r="G17" s="112">
        <v>3998546.7</v>
      </c>
      <c r="H17" s="89"/>
      <c r="I17" s="112">
        <v>3998546.7</v>
      </c>
      <c r="J17" s="89"/>
      <c r="K17" s="89"/>
      <c r="L17" s="89"/>
      <c r="M17" s="89"/>
      <c r="N17" s="112">
        <v>141954</v>
      </c>
      <c r="O17" s="89"/>
      <c r="P17" s="112">
        <v>3856592.7</v>
      </c>
      <c r="Q17" s="89"/>
      <c r="R17" s="112">
        <v>3789163.95</v>
      </c>
      <c r="S17" s="89"/>
      <c r="T17" s="112">
        <v>3789163.95</v>
      </c>
      <c r="U17" s="89"/>
      <c r="V17" s="89"/>
      <c r="W17" s="89"/>
      <c r="X17" s="112">
        <v>37079.72</v>
      </c>
      <c r="Y17" s="89"/>
      <c r="Z17" s="112">
        <v>3752084.23</v>
      </c>
      <c r="AA17" s="89"/>
    </row>
    <row r="18" spans="1:27">
      <c r="A18" s="103" t="s">
        <v>1233</v>
      </c>
      <c r="B18" s="103" t="s">
        <v>188</v>
      </c>
      <c r="C18" s="103"/>
      <c r="D18" s="103"/>
      <c r="E18" s="103"/>
      <c r="F18" s="69" t="str">
        <f t="shared" si="0"/>
        <v>0000103</v>
      </c>
      <c r="G18" s="109">
        <v>6886680</v>
      </c>
      <c r="H18" s="86"/>
      <c r="I18" s="109">
        <v>6886680</v>
      </c>
      <c r="J18" s="86"/>
      <c r="K18" s="86"/>
      <c r="L18" s="86"/>
      <c r="M18" s="86"/>
      <c r="N18" s="109">
        <v>6395280</v>
      </c>
      <c r="O18" s="86"/>
      <c r="P18" s="109">
        <v>491400</v>
      </c>
      <c r="Q18" s="86"/>
      <c r="R18" s="109">
        <v>6864696.2199999997</v>
      </c>
      <c r="S18" s="86"/>
      <c r="T18" s="109">
        <v>6864696.2199999997</v>
      </c>
      <c r="U18" s="86"/>
      <c r="V18" s="86"/>
      <c r="W18" s="86"/>
      <c r="X18" s="109">
        <v>6387790.6200000001</v>
      </c>
      <c r="Y18" s="86"/>
      <c r="Z18" s="109">
        <v>476905.6</v>
      </c>
      <c r="AA18" s="86"/>
    </row>
    <row r="19" spans="1:27">
      <c r="A19" s="104" t="s">
        <v>1233</v>
      </c>
      <c r="B19" s="104" t="s">
        <v>188</v>
      </c>
      <c r="C19" s="104" t="s">
        <v>1384</v>
      </c>
      <c r="D19" s="104"/>
      <c r="E19" s="104"/>
      <c r="F19" s="69" t="str">
        <f t="shared" si="0"/>
        <v>00001030000000000</v>
      </c>
      <c r="G19" s="110">
        <v>6886680</v>
      </c>
      <c r="H19" s="87"/>
      <c r="I19" s="110">
        <v>6886680</v>
      </c>
      <c r="J19" s="87"/>
      <c r="K19" s="87"/>
      <c r="L19" s="87"/>
      <c r="M19" s="87"/>
      <c r="N19" s="110">
        <v>6395280</v>
      </c>
      <c r="O19" s="87"/>
      <c r="P19" s="110">
        <v>491400</v>
      </c>
      <c r="Q19" s="87"/>
      <c r="R19" s="110">
        <v>6864696.2199999997</v>
      </c>
      <c r="S19" s="87"/>
      <c r="T19" s="110">
        <v>6864696.2199999997</v>
      </c>
      <c r="U19" s="87"/>
      <c r="V19" s="87"/>
      <c r="W19" s="87"/>
      <c r="X19" s="110">
        <v>6387790.6200000001</v>
      </c>
      <c r="Y19" s="87"/>
      <c r="Z19" s="110">
        <v>476905.6</v>
      </c>
      <c r="AA19" s="87"/>
    </row>
    <row r="20" spans="1:27">
      <c r="A20" s="105" t="s">
        <v>1233</v>
      </c>
      <c r="B20" s="105" t="s">
        <v>188</v>
      </c>
      <c r="C20" s="105" t="s">
        <v>1384</v>
      </c>
      <c r="D20" s="105" t="s">
        <v>1233</v>
      </c>
      <c r="E20" s="105"/>
      <c r="F20" s="69" t="str">
        <f t="shared" si="0"/>
        <v>00001030000000000000</v>
      </c>
      <c r="G20" s="111">
        <v>6886680</v>
      </c>
      <c r="H20" s="88"/>
      <c r="I20" s="111">
        <v>6886680</v>
      </c>
      <c r="J20" s="88"/>
      <c r="K20" s="88"/>
      <c r="L20" s="88"/>
      <c r="M20" s="88"/>
      <c r="N20" s="111">
        <v>6395280</v>
      </c>
      <c r="O20" s="88"/>
      <c r="P20" s="111">
        <v>491400</v>
      </c>
      <c r="Q20" s="88"/>
      <c r="R20" s="111">
        <v>6864696.2199999997</v>
      </c>
      <c r="S20" s="88"/>
      <c r="T20" s="111">
        <v>6864696.2199999997</v>
      </c>
      <c r="U20" s="88"/>
      <c r="V20" s="88"/>
      <c r="W20" s="88"/>
      <c r="X20" s="111">
        <v>6387790.6200000001</v>
      </c>
      <c r="Y20" s="88"/>
      <c r="Z20" s="111">
        <v>476905.6</v>
      </c>
      <c r="AA20" s="88"/>
    </row>
    <row r="21" spans="1:27">
      <c r="A21" s="105" t="s">
        <v>1233</v>
      </c>
      <c r="B21" s="105" t="s">
        <v>188</v>
      </c>
      <c r="C21" s="105" t="s">
        <v>1384</v>
      </c>
      <c r="D21" s="105" t="s">
        <v>1413</v>
      </c>
      <c r="E21" s="105"/>
      <c r="F21" s="69" t="str">
        <f t="shared" si="0"/>
        <v>00001030000000000100</v>
      </c>
      <c r="G21" s="111">
        <v>5790862.2199999997</v>
      </c>
      <c r="H21" s="88"/>
      <c r="I21" s="111">
        <v>5790862.2199999997</v>
      </c>
      <c r="J21" s="88"/>
      <c r="K21" s="88"/>
      <c r="L21" s="88"/>
      <c r="M21" s="88"/>
      <c r="N21" s="111">
        <v>5313762.22</v>
      </c>
      <c r="O21" s="88"/>
      <c r="P21" s="111">
        <v>477100</v>
      </c>
      <c r="Q21" s="88"/>
      <c r="R21" s="111">
        <v>5779365.8200000003</v>
      </c>
      <c r="S21" s="88"/>
      <c r="T21" s="111">
        <v>5779365.8200000003</v>
      </c>
      <c r="U21" s="88"/>
      <c r="V21" s="88"/>
      <c r="W21" s="88"/>
      <c r="X21" s="111">
        <v>5312265.82</v>
      </c>
      <c r="Y21" s="88"/>
      <c r="Z21" s="111">
        <v>467100</v>
      </c>
      <c r="AA21" s="88"/>
    </row>
    <row r="22" spans="1:27">
      <c r="A22" s="105" t="s">
        <v>1233</v>
      </c>
      <c r="B22" s="105" t="s">
        <v>188</v>
      </c>
      <c r="C22" s="105" t="s">
        <v>1384</v>
      </c>
      <c r="D22" s="105" t="s">
        <v>1367</v>
      </c>
      <c r="E22" s="105"/>
      <c r="F22" s="69" t="str">
        <f t="shared" si="0"/>
        <v>00001030000000000120</v>
      </c>
      <c r="G22" s="111">
        <v>5790862.2199999997</v>
      </c>
      <c r="H22" s="88"/>
      <c r="I22" s="111">
        <v>5790862.2199999997</v>
      </c>
      <c r="J22" s="88"/>
      <c r="K22" s="88"/>
      <c r="L22" s="88"/>
      <c r="M22" s="88"/>
      <c r="N22" s="111">
        <v>5313762.22</v>
      </c>
      <c r="O22" s="88"/>
      <c r="P22" s="111">
        <v>477100</v>
      </c>
      <c r="Q22" s="88"/>
      <c r="R22" s="111">
        <v>5779365.8200000003</v>
      </c>
      <c r="S22" s="88"/>
      <c r="T22" s="111">
        <v>5779365.8200000003</v>
      </c>
      <c r="U22" s="88"/>
      <c r="V22" s="88"/>
      <c r="W22" s="88"/>
      <c r="X22" s="111">
        <v>5312265.82</v>
      </c>
      <c r="Y22" s="88"/>
      <c r="Z22" s="111">
        <v>467100</v>
      </c>
      <c r="AA22" s="88"/>
    </row>
    <row r="23" spans="1:27">
      <c r="A23" s="105" t="s">
        <v>1233</v>
      </c>
      <c r="B23" s="105" t="s">
        <v>188</v>
      </c>
      <c r="C23" s="105" t="s">
        <v>1384</v>
      </c>
      <c r="D23" s="105" t="s">
        <v>1234</v>
      </c>
      <c r="E23" s="105"/>
      <c r="F23" s="69" t="str">
        <f t="shared" si="0"/>
        <v>00001030000000000121</v>
      </c>
      <c r="G23" s="111">
        <v>3894997.98</v>
      </c>
      <c r="H23" s="88"/>
      <c r="I23" s="111">
        <v>3894997.98</v>
      </c>
      <c r="J23" s="88"/>
      <c r="K23" s="88"/>
      <c r="L23" s="88"/>
      <c r="M23" s="88"/>
      <c r="N23" s="111">
        <v>3894997.98</v>
      </c>
      <c r="O23" s="88"/>
      <c r="P23" s="88"/>
      <c r="Q23" s="88"/>
      <c r="R23" s="111">
        <v>3893501.98</v>
      </c>
      <c r="S23" s="88"/>
      <c r="T23" s="111">
        <v>3893501.98</v>
      </c>
      <c r="U23" s="88"/>
      <c r="V23" s="88"/>
      <c r="W23" s="88"/>
      <c r="X23" s="111">
        <v>3893501.98</v>
      </c>
      <c r="Y23" s="88"/>
      <c r="Z23" s="88"/>
      <c r="AA23" s="88"/>
    </row>
    <row r="24" spans="1:27">
      <c r="A24" s="106" t="s">
        <v>1233</v>
      </c>
      <c r="B24" s="106" t="s">
        <v>188</v>
      </c>
      <c r="C24" s="106" t="s">
        <v>1384</v>
      </c>
      <c r="D24" s="106" t="s">
        <v>1234</v>
      </c>
      <c r="E24" s="106" t="s">
        <v>1235</v>
      </c>
      <c r="F24" s="69" t="str">
        <f t="shared" si="0"/>
        <v>00001030000000000121960</v>
      </c>
      <c r="G24" s="112">
        <v>3894997.98</v>
      </c>
      <c r="H24" s="89"/>
      <c r="I24" s="112">
        <v>3894997.98</v>
      </c>
      <c r="J24" s="89"/>
      <c r="K24" s="89"/>
      <c r="L24" s="89"/>
      <c r="M24" s="89"/>
      <c r="N24" s="112">
        <v>3894997.98</v>
      </c>
      <c r="O24" s="89"/>
      <c r="P24" s="89"/>
      <c r="Q24" s="89"/>
      <c r="R24" s="112">
        <v>3893501.98</v>
      </c>
      <c r="S24" s="89"/>
      <c r="T24" s="112">
        <v>3893501.98</v>
      </c>
      <c r="U24" s="89"/>
      <c r="V24" s="89"/>
      <c r="W24" s="89"/>
      <c r="X24" s="112">
        <v>3893501.98</v>
      </c>
      <c r="Y24" s="89"/>
      <c r="Z24" s="89"/>
      <c r="AA24" s="89"/>
    </row>
    <row r="25" spans="1:27">
      <c r="A25" s="105" t="s">
        <v>1233</v>
      </c>
      <c r="B25" s="105" t="s">
        <v>188</v>
      </c>
      <c r="C25" s="105" t="s">
        <v>1384</v>
      </c>
      <c r="D25" s="105" t="s">
        <v>1236</v>
      </c>
      <c r="E25" s="105"/>
      <c r="F25" s="69" t="str">
        <f t="shared" si="0"/>
        <v>00001030000000000122</v>
      </c>
      <c r="G25" s="111">
        <v>83198</v>
      </c>
      <c r="H25" s="88"/>
      <c r="I25" s="111">
        <v>83198</v>
      </c>
      <c r="J25" s="88"/>
      <c r="K25" s="88"/>
      <c r="L25" s="88"/>
      <c r="M25" s="88"/>
      <c r="N25" s="111">
        <v>83198</v>
      </c>
      <c r="O25" s="88"/>
      <c r="P25" s="88"/>
      <c r="Q25" s="88"/>
      <c r="R25" s="111">
        <v>83197.600000000006</v>
      </c>
      <c r="S25" s="88"/>
      <c r="T25" s="111">
        <v>83197.600000000006</v>
      </c>
      <c r="U25" s="88"/>
      <c r="V25" s="88"/>
      <c r="W25" s="88"/>
      <c r="X25" s="111">
        <v>83197.600000000006</v>
      </c>
      <c r="Y25" s="88"/>
      <c r="Z25" s="88"/>
      <c r="AA25" s="88"/>
    </row>
    <row r="26" spans="1:27">
      <c r="A26" s="106" t="s">
        <v>1233</v>
      </c>
      <c r="B26" s="106" t="s">
        <v>188</v>
      </c>
      <c r="C26" s="106" t="s">
        <v>1384</v>
      </c>
      <c r="D26" s="106" t="s">
        <v>1236</v>
      </c>
      <c r="E26" s="106" t="s">
        <v>1235</v>
      </c>
      <c r="F26" s="69" t="str">
        <f t="shared" si="0"/>
        <v>00001030000000000122960</v>
      </c>
      <c r="G26" s="112">
        <v>83198</v>
      </c>
      <c r="H26" s="89"/>
      <c r="I26" s="112">
        <v>83198</v>
      </c>
      <c r="J26" s="89"/>
      <c r="K26" s="89"/>
      <c r="L26" s="89"/>
      <c r="M26" s="89"/>
      <c r="N26" s="112">
        <v>83198</v>
      </c>
      <c r="O26" s="89"/>
      <c r="P26" s="89"/>
      <c r="Q26" s="89"/>
      <c r="R26" s="112">
        <v>83197.600000000006</v>
      </c>
      <c r="S26" s="89"/>
      <c r="T26" s="112">
        <v>83197.600000000006</v>
      </c>
      <c r="U26" s="89"/>
      <c r="V26" s="89"/>
      <c r="W26" s="89"/>
      <c r="X26" s="112">
        <v>83197.600000000006</v>
      </c>
      <c r="Y26" s="89"/>
      <c r="Z26" s="89"/>
      <c r="AA26" s="89"/>
    </row>
    <row r="27" spans="1:27">
      <c r="A27" s="105" t="s">
        <v>1233</v>
      </c>
      <c r="B27" s="105" t="s">
        <v>188</v>
      </c>
      <c r="C27" s="105" t="s">
        <v>1384</v>
      </c>
      <c r="D27" s="105" t="s">
        <v>1238</v>
      </c>
      <c r="E27" s="105"/>
      <c r="F27" s="69" t="str">
        <f t="shared" si="0"/>
        <v>00001030000000000123</v>
      </c>
      <c r="G27" s="111">
        <v>649100</v>
      </c>
      <c r="H27" s="88"/>
      <c r="I27" s="111">
        <v>649100</v>
      </c>
      <c r="J27" s="88"/>
      <c r="K27" s="88"/>
      <c r="L27" s="88"/>
      <c r="M27" s="88"/>
      <c r="N27" s="111">
        <v>172000</v>
      </c>
      <c r="O27" s="88"/>
      <c r="P27" s="111">
        <v>477100</v>
      </c>
      <c r="Q27" s="88"/>
      <c r="R27" s="111">
        <v>639100</v>
      </c>
      <c r="S27" s="88"/>
      <c r="T27" s="111">
        <v>639100</v>
      </c>
      <c r="U27" s="88"/>
      <c r="V27" s="88"/>
      <c r="W27" s="88"/>
      <c r="X27" s="111">
        <v>172000</v>
      </c>
      <c r="Y27" s="88"/>
      <c r="Z27" s="111">
        <v>467100</v>
      </c>
      <c r="AA27" s="88"/>
    </row>
    <row r="28" spans="1:27">
      <c r="A28" s="106" t="s">
        <v>1233</v>
      </c>
      <c r="B28" s="106" t="s">
        <v>188</v>
      </c>
      <c r="C28" s="106" t="s">
        <v>1384</v>
      </c>
      <c r="D28" s="106" t="s">
        <v>1238</v>
      </c>
      <c r="E28" s="106" t="s">
        <v>1235</v>
      </c>
      <c r="F28" s="69" t="str">
        <f t="shared" si="0"/>
        <v>00001030000000000123960</v>
      </c>
      <c r="G28" s="112">
        <v>649100</v>
      </c>
      <c r="H28" s="89"/>
      <c r="I28" s="112">
        <v>649100</v>
      </c>
      <c r="J28" s="89"/>
      <c r="K28" s="89"/>
      <c r="L28" s="89"/>
      <c r="M28" s="89"/>
      <c r="N28" s="112">
        <v>172000</v>
      </c>
      <c r="O28" s="89"/>
      <c r="P28" s="112">
        <v>477100</v>
      </c>
      <c r="Q28" s="89"/>
      <c r="R28" s="112">
        <v>639100</v>
      </c>
      <c r="S28" s="89"/>
      <c r="T28" s="112">
        <v>639100</v>
      </c>
      <c r="U28" s="89"/>
      <c r="V28" s="89"/>
      <c r="W28" s="89"/>
      <c r="X28" s="112">
        <v>172000</v>
      </c>
      <c r="Y28" s="89"/>
      <c r="Z28" s="112">
        <v>467100</v>
      </c>
      <c r="AA28" s="89"/>
    </row>
    <row r="29" spans="1:27">
      <c r="A29" s="105" t="s">
        <v>1233</v>
      </c>
      <c r="B29" s="105" t="s">
        <v>188</v>
      </c>
      <c r="C29" s="105" t="s">
        <v>1384</v>
      </c>
      <c r="D29" s="105" t="s">
        <v>1385</v>
      </c>
      <c r="E29" s="105"/>
      <c r="F29" s="69" t="str">
        <f t="shared" si="0"/>
        <v>00001030000000000129</v>
      </c>
      <c r="G29" s="111">
        <v>1163566.24</v>
      </c>
      <c r="H29" s="88"/>
      <c r="I29" s="111">
        <v>1163566.24</v>
      </c>
      <c r="J29" s="88"/>
      <c r="K29" s="88"/>
      <c r="L29" s="88"/>
      <c r="M29" s="88"/>
      <c r="N29" s="111">
        <v>1163566.24</v>
      </c>
      <c r="O29" s="88"/>
      <c r="P29" s="88"/>
      <c r="Q29" s="88"/>
      <c r="R29" s="111">
        <v>1163566.24</v>
      </c>
      <c r="S29" s="88"/>
      <c r="T29" s="111">
        <v>1163566.24</v>
      </c>
      <c r="U29" s="88"/>
      <c r="V29" s="88"/>
      <c r="W29" s="88"/>
      <c r="X29" s="111">
        <v>1163566.24</v>
      </c>
      <c r="Y29" s="88"/>
      <c r="Z29" s="88"/>
      <c r="AA29" s="88"/>
    </row>
    <row r="30" spans="1:27">
      <c r="A30" s="106" t="s">
        <v>1233</v>
      </c>
      <c r="B30" s="106" t="s">
        <v>188</v>
      </c>
      <c r="C30" s="106" t="s">
        <v>1384</v>
      </c>
      <c r="D30" s="106" t="s">
        <v>1385</v>
      </c>
      <c r="E30" s="106" t="s">
        <v>1235</v>
      </c>
      <c r="F30" s="69" t="str">
        <f t="shared" si="0"/>
        <v>00001030000000000129960</v>
      </c>
      <c r="G30" s="112">
        <v>1163566.24</v>
      </c>
      <c r="H30" s="89"/>
      <c r="I30" s="112">
        <v>1163566.24</v>
      </c>
      <c r="J30" s="89"/>
      <c r="K30" s="89"/>
      <c r="L30" s="89"/>
      <c r="M30" s="89"/>
      <c r="N30" s="112">
        <v>1163566.24</v>
      </c>
      <c r="O30" s="89"/>
      <c r="P30" s="89"/>
      <c r="Q30" s="89"/>
      <c r="R30" s="112">
        <v>1163566.24</v>
      </c>
      <c r="S30" s="89"/>
      <c r="T30" s="112">
        <v>1163566.24</v>
      </c>
      <c r="U30" s="89"/>
      <c r="V30" s="89"/>
      <c r="W30" s="89"/>
      <c r="X30" s="112">
        <v>1163566.24</v>
      </c>
      <c r="Y30" s="89"/>
      <c r="Z30" s="89"/>
      <c r="AA30" s="89"/>
    </row>
    <row r="31" spans="1:27">
      <c r="A31" s="105" t="s">
        <v>1233</v>
      </c>
      <c r="B31" s="105" t="s">
        <v>188</v>
      </c>
      <c r="C31" s="105" t="s">
        <v>1384</v>
      </c>
      <c r="D31" s="105" t="s">
        <v>1414</v>
      </c>
      <c r="E31" s="105"/>
      <c r="F31" s="69" t="str">
        <f t="shared" si="0"/>
        <v>00001030000000000200</v>
      </c>
      <c r="G31" s="111">
        <v>1087017.78</v>
      </c>
      <c r="H31" s="88"/>
      <c r="I31" s="111">
        <v>1087017.78</v>
      </c>
      <c r="J31" s="88"/>
      <c r="K31" s="88"/>
      <c r="L31" s="88"/>
      <c r="M31" s="88"/>
      <c r="N31" s="111">
        <v>1076017.78</v>
      </c>
      <c r="O31" s="88"/>
      <c r="P31" s="111">
        <v>11000</v>
      </c>
      <c r="Q31" s="88"/>
      <c r="R31" s="111">
        <v>1077504.8</v>
      </c>
      <c r="S31" s="88"/>
      <c r="T31" s="111">
        <v>1077504.8</v>
      </c>
      <c r="U31" s="88"/>
      <c r="V31" s="88"/>
      <c r="W31" s="88"/>
      <c r="X31" s="111">
        <v>1070024.8</v>
      </c>
      <c r="Y31" s="88"/>
      <c r="Z31" s="111">
        <v>7480</v>
      </c>
      <c r="AA31" s="88"/>
    </row>
    <row r="32" spans="1:27">
      <c r="A32" s="105" t="s">
        <v>1233</v>
      </c>
      <c r="B32" s="105" t="s">
        <v>188</v>
      </c>
      <c r="C32" s="105" t="s">
        <v>1384</v>
      </c>
      <c r="D32" s="105" t="s">
        <v>1250</v>
      </c>
      <c r="E32" s="105"/>
      <c r="F32" s="69" t="str">
        <f t="shared" si="0"/>
        <v>00001030000000000240</v>
      </c>
      <c r="G32" s="111">
        <v>1087017.78</v>
      </c>
      <c r="H32" s="88"/>
      <c r="I32" s="111">
        <v>1087017.78</v>
      </c>
      <c r="J32" s="88"/>
      <c r="K32" s="88"/>
      <c r="L32" s="88"/>
      <c r="M32" s="88"/>
      <c r="N32" s="111">
        <v>1076017.78</v>
      </c>
      <c r="O32" s="88"/>
      <c r="P32" s="111">
        <v>11000</v>
      </c>
      <c r="Q32" s="88"/>
      <c r="R32" s="111">
        <v>1077504.8</v>
      </c>
      <c r="S32" s="88"/>
      <c r="T32" s="111">
        <v>1077504.8</v>
      </c>
      <c r="U32" s="88"/>
      <c r="V32" s="88"/>
      <c r="W32" s="88"/>
      <c r="X32" s="111">
        <v>1070024.8</v>
      </c>
      <c r="Y32" s="88"/>
      <c r="Z32" s="111">
        <v>7480</v>
      </c>
      <c r="AA32" s="88"/>
    </row>
    <row r="33" spans="1:27">
      <c r="A33" s="105" t="s">
        <v>1233</v>
      </c>
      <c r="B33" s="105" t="s">
        <v>188</v>
      </c>
      <c r="C33" s="105" t="s">
        <v>1384</v>
      </c>
      <c r="D33" s="105" t="s">
        <v>1239</v>
      </c>
      <c r="E33" s="105"/>
      <c r="F33" s="69" t="str">
        <f t="shared" si="0"/>
        <v>00001030000000000244</v>
      </c>
      <c r="G33" s="111">
        <v>1087017.78</v>
      </c>
      <c r="H33" s="88"/>
      <c r="I33" s="111">
        <v>1087017.78</v>
      </c>
      <c r="J33" s="88"/>
      <c r="K33" s="88"/>
      <c r="L33" s="88"/>
      <c r="M33" s="88"/>
      <c r="N33" s="111">
        <v>1076017.78</v>
      </c>
      <c r="O33" s="88"/>
      <c r="P33" s="111">
        <v>11000</v>
      </c>
      <c r="Q33" s="88"/>
      <c r="R33" s="111">
        <v>1077504.8</v>
      </c>
      <c r="S33" s="88"/>
      <c r="T33" s="111">
        <v>1077504.8</v>
      </c>
      <c r="U33" s="88"/>
      <c r="V33" s="88"/>
      <c r="W33" s="88"/>
      <c r="X33" s="111">
        <v>1070024.8</v>
      </c>
      <c r="Y33" s="88"/>
      <c r="Z33" s="111">
        <v>7480</v>
      </c>
      <c r="AA33" s="88"/>
    </row>
    <row r="34" spans="1:27">
      <c r="A34" s="106" t="s">
        <v>1233</v>
      </c>
      <c r="B34" s="106" t="s">
        <v>188</v>
      </c>
      <c r="C34" s="106" t="s">
        <v>1384</v>
      </c>
      <c r="D34" s="106" t="s">
        <v>1239</v>
      </c>
      <c r="E34" s="106" t="s">
        <v>1235</v>
      </c>
      <c r="F34" s="69" t="str">
        <f t="shared" si="0"/>
        <v>00001030000000000244960</v>
      </c>
      <c r="G34" s="112">
        <v>1087017.78</v>
      </c>
      <c r="H34" s="89"/>
      <c r="I34" s="112">
        <v>1087017.78</v>
      </c>
      <c r="J34" s="89"/>
      <c r="K34" s="89"/>
      <c r="L34" s="89"/>
      <c r="M34" s="89"/>
      <c r="N34" s="112">
        <v>1076017.78</v>
      </c>
      <c r="O34" s="89"/>
      <c r="P34" s="112">
        <v>11000</v>
      </c>
      <c r="Q34" s="89"/>
      <c r="R34" s="112">
        <v>1077504.8</v>
      </c>
      <c r="S34" s="89"/>
      <c r="T34" s="112">
        <v>1077504.8</v>
      </c>
      <c r="U34" s="89"/>
      <c r="V34" s="89"/>
      <c r="W34" s="89"/>
      <c r="X34" s="112">
        <v>1070024.8</v>
      </c>
      <c r="Y34" s="89"/>
      <c r="Z34" s="112">
        <v>7480</v>
      </c>
      <c r="AA34" s="89"/>
    </row>
    <row r="35" spans="1:27">
      <c r="A35" s="105" t="s">
        <v>1233</v>
      </c>
      <c r="B35" s="105" t="s">
        <v>188</v>
      </c>
      <c r="C35" s="105" t="s">
        <v>1384</v>
      </c>
      <c r="D35" s="105" t="s">
        <v>1371</v>
      </c>
      <c r="E35" s="105"/>
      <c r="F35" s="69" t="str">
        <f t="shared" si="0"/>
        <v>00001030000000000800</v>
      </c>
      <c r="G35" s="111">
        <v>8800</v>
      </c>
      <c r="H35" s="88"/>
      <c r="I35" s="111">
        <v>8800</v>
      </c>
      <c r="J35" s="88"/>
      <c r="K35" s="88"/>
      <c r="L35" s="88"/>
      <c r="M35" s="88"/>
      <c r="N35" s="111">
        <v>5500</v>
      </c>
      <c r="O35" s="88"/>
      <c r="P35" s="111">
        <v>3300</v>
      </c>
      <c r="Q35" s="88"/>
      <c r="R35" s="111">
        <v>7825.6</v>
      </c>
      <c r="S35" s="88"/>
      <c r="T35" s="111">
        <v>7825.6</v>
      </c>
      <c r="U35" s="88"/>
      <c r="V35" s="88"/>
      <c r="W35" s="88"/>
      <c r="X35" s="111">
        <v>5500</v>
      </c>
      <c r="Y35" s="88"/>
      <c r="Z35" s="111">
        <v>2325.6</v>
      </c>
      <c r="AA35" s="88"/>
    </row>
    <row r="36" spans="1:27">
      <c r="A36" s="105" t="s">
        <v>1233</v>
      </c>
      <c r="B36" s="105" t="s">
        <v>188</v>
      </c>
      <c r="C36" s="105" t="s">
        <v>1384</v>
      </c>
      <c r="D36" s="105" t="s">
        <v>1368</v>
      </c>
      <c r="E36" s="105"/>
      <c r="F36" s="69" t="str">
        <f t="shared" si="0"/>
        <v>00001030000000000850</v>
      </c>
      <c r="G36" s="111">
        <v>8800</v>
      </c>
      <c r="H36" s="88"/>
      <c r="I36" s="111">
        <v>8800</v>
      </c>
      <c r="J36" s="88"/>
      <c r="K36" s="88"/>
      <c r="L36" s="88"/>
      <c r="M36" s="88"/>
      <c r="N36" s="111">
        <v>5500</v>
      </c>
      <c r="O36" s="88"/>
      <c r="P36" s="111">
        <v>3300</v>
      </c>
      <c r="Q36" s="88"/>
      <c r="R36" s="111">
        <v>7825.6</v>
      </c>
      <c r="S36" s="88"/>
      <c r="T36" s="111">
        <v>7825.6</v>
      </c>
      <c r="U36" s="88"/>
      <c r="V36" s="88"/>
      <c r="W36" s="88"/>
      <c r="X36" s="111">
        <v>5500</v>
      </c>
      <c r="Y36" s="88"/>
      <c r="Z36" s="111">
        <v>2325.6</v>
      </c>
      <c r="AA36" s="88"/>
    </row>
    <row r="37" spans="1:27">
      <c r="A37" s="105" t="s">
        <v>1233</v>
      </c>
      <c r="B37" s="105" t="s">
        <v>188</v>
      </c>
      <c r="C37" s="105" t="s">
        <v>1384</v>
      </c>
      <c r="D37" s="105" t="s">
        <v>1243</v>
      </c>
      <c r="E37" s="105"/>
      <c r="F37" s="69" t="str">
        <f t="shared" si="0"/>
        <v>00001030000000000853</v>
      </c>
      <c r="G37" s="111">
        <v>8800</v>
      </c>
      <c r="H37" s="88"/>
      <c r="I37" s="111">
        <v>8800</v>
      </c>
      <c r="J37" s="88"/>
      <c r="K37" s="88"/>
      <c r="L37" s="88"/>
      <c r="M37" s="88"/>
      <c r="N37" s="111">
        <v>5500</v>
      </c>
      <c r="O37" s="88"/>
      <c r="P37" s="111">
        <v>3300</v>
      </c>
      <c r="Q37" s="88"/>
      <c r="R37" s="111">
        <v>7825.6</v>
      </c>
      <c r="S37" s="88"/>
      <c r="T37" s="111">
        <v>7825.6</v>
      </c>
      <c r="U37" s="88"/>
      <c r="V37" s="88"/>
      <c r="W37" s="88"/>
      <c r="X37" s="111">
        <v>5500</v>
      </c>
      <c r="Y37" s="88"/>
      <c r="Z37" s="111">
        <v>2325.6</v>
      </c>
      <c r="AA37" s="88"/>
    </row>
    <row r="38" spans="1:27">
      <c r="A38" s="106" t="s">
        <v>1233</v>
      </c>
      <c r="B38" s="106" t="s">
        <v>188</v>
      </c>
      <c r="C38" s="106" t="s">
        <v>1384</v>
      </c>
      <c r="D38" s="106" t="s">
        <v>1243</v>
      </c>
      <c r="E38" s="106" t="s">
        <v>1235</v>
      </c>
      <c r="F38" s="69" t="str">
        <f t="shared" si="0"/>
        <v>00001030000000000853960</v>
      </c>
      <c r="G38" s="112">
        <v>8800</v>
      </c>
      <c r="H38" s="89"/>
      <c r="I38" s="112">
        <v>8800</v>
      </c>
      <c r="J38" s="89"/>
      <c r="K38" s="89"/>
      <c r="L38" s="89"/>
      <c r="M38" s="89"/>
      <c r="N38" s="112">
        <v>5500</v>
      </c>
      <c r="O38" s="89"/>
      <c r="P38" s="112">
        <v>3300</v>
      </c>
      <c r="Q38" s="89"/>
      <c r="R38" s="112">
        <v>7825.6</v>
      </c>
      <c r="S38" s="89"/>
      <c r="T38" s="112">
        <v>7825.6</v>
      </c>
      <c r="U38" s="89"/>
      <c r="V38" s="89"/>
      <c r="W38" s="89"/>
      <c r="X38" s="112">
        <v>5500</v>
      </c>
      <c r="Y38" s="89"/>
      <c r="Z38" s="112">
        <v>2325.6</v>
      </c>
      <c r="AA38" s="89"/>
    </row>
    <row r="39" spans="1:27">
      <c r="A39" s="103" t="s">
        <v>1233</v>
      </c>
      <c r="B39" s="103" t="s">
        <v>189</v>
      </c>
      <c r="C39" s="103"/>
      <c r="D39" s="103"/>
      <c r="E39" s="103"/>
      <c r="F39" s="69" t="str">
        <f t="shared" si="0"/>
        <v>0000104</v>
      </c>
      <c r="G39" s="109">
        <v>163083508.00999999</v>
      </c>
      <c r="H39" s="86"/>
      <c r="I39" s="109">
        <v>163083508.00999999</v>
      </c>
      <c r="J39" s="109">
        <v>1286061</v>
      </c>
      <c r="K39" s="86"/>
      <c r="L39" s="86"/>
      <c r="M39" s="86"/>
      <c r="N39" s="109">
        <v>57898122.009999998</v>
      </c>
      <c r="O39" s="86"/>
      <c r="P39" s="109">
        <v>106471447</v>
      </c>
      <c r="Q39" s="86"/>
      <c r="R39" s="109">
        <v>152960442.97</v>
      </c>
      <c r="S39" s="86"/>
      <c r="T39" s="109">
        <v>152960442.97</v>
      </c>
      <c r="U39" s="109">
        <v>1286061</v>
      </c>
      <c r="V39" s="86"/>
      <c r="W39" s="86"/>
      <c r="X39" s="109">
        <v>55078916.899999999</v>
      </c>
      <c r="Y39" s="86"/>
      <c r="Z39" s="109">
        <v>99167587.069999993</v>
      </c>
      <c r="AA39" s="86"/>
    </row>
    <row r="40" spans="1:27">
      <c r="A40" s="104" t="s">
        <v>1233</v>
      </c>
      <c r="B40" s="104" t="s">
        <v>189</v>
      </c>
      <c r="C40" s="104" t="s">
        <v>1384</v>
      </c>
      <c r="D40" s="104"/>
      <c r="E40" s="104"/>
      <c r="F40" s="69" t="str">
        <f t="shared" si="0"/>
        <v>00001040000000000</v>
      </c>
      <c r="G40" s="110">
        <v>163083508.00999999</v>
      </c>
      <c r="H40" s="87"/>
      <c r="I40" s="110">
        <v>163083508.00999999</v>
      </c>
      <c r="J40" s="110">
        <v>1286061</v>
      </c>
      <c r="K40" s="87"/>
      <c r="L40" s="87"/>
      <c r="M40" s="87"/>
      <c r="N40" s="110">
        <v>57898122.009999998</v>
      </c>
      <c r="O40" s="87"/>
      <c r="P40" s="110">
        <v>106471447</v>
      </c>
      <c r="Q40" s="87"/>
      <c r="R40" s="110">
        <v>152960442.97</v>
      </c>
      <c r="S40" s="87"/>
      <c r="T40" s="110">
        <v>152960442.97</v>
      </c>
      <c r="U40" s="110">
        <v>1286061</v>
      </c>
      <c r="V40" s="87"/>
      <c r="W40" s="87"/>
      <c r="X40" s="110">
        <v>55078916.899999999</v>
      </c>
      <c r="Y40" s="87"/>
      <c r="Z40" s="110">
        <v>99167587.069999993</v>
      </c>
      <c r="AA40" s="87"/>
    </row>
    <row r="41" spans="1:27">
      <c r="A41" s="105" t="s">
        <v>1233</v>
      </c>
      <c r="B41" s="105" t="s">
        <v>189</v>
      </c>
      <c r="C41" s="105" t="s">
        <v>1384</v>
      </c>
      <c r="D41" s="105" t="s">
        <v>1233</v>
      </c>
      <c r="E41" s="105"/>
      <c r="F41" s="69" t="str">
        <f t="shared" si="0"/>
        <v>00001040000000000000</v>
      </c>
      <c r="G41" s="111">
        <v>163083508.00999999</v>
      </c>
      <c r="H41" s="88"/>
      <c r="I41" s="111">
        <v>163083508.00999999</v>
      </c>
      <c r="J41" s="111">
        <v>1286061</v>
      </c>
      <c r="K41" s="88"/>
      <c r="L41" s="88"/>
      <c r="M41" s="88"/>
      <c r="N41" s="111">
        <v>57898122.009999998</v>
      </c>
      <c r="O41" s="88"/>
      <c r="P41" s="111">
        <v>106471447</v>
      </c>
      <c r="Q41" s="88"/>
      <c r="R41" s="111">
        <v>152960442.97</v>
      </c>
      <c r="S41" s="88"/>
      <c r="T41" s="111">
        <v>152960442.97</v>
      </c>
      <c r="U41" s="111">
        <v>1286061</v>
      </c>
      <c r="V41" s="88"/>
      <c r="W41" s="88"/>
      <c r="X41" s="111">
        <v>55078916.899999999</v>
      </c>
      <c r="Y41" s="88"/>
      <c r="Z41" s="111">
        <v>99167587.069999993</v>
      </c>
      <c r="AA41" s="88"/>
    </row>
    <row r="42" spans="1:27">
      <c r="A42" s="105" t="s">
        <v>1233</v>
      </c>
      <c r="B42" s="105" t="s">
        <v>189</v>
      </c>
      <c r="C42" s="105" t="s">
        <v>1384</v>
      </c>
      <c r="D42" s="105" t="s">
        <v>1413</v>
      </c>
      <c r="E42" s="105"/>
      <c r="F42" s="69" t="str">
        <f t="shared" si="0"/>
        <v>00001040000000000100</v>
      </c>
      <c r="G42" s="111">
        <v>123913891.33</v>
      </c>
      <c r="H42" s="88"/>
      <c r="I42" s="111">
        <v>123913891.33</v>
      </c>
      <c r="J42" s="88"/>
      <c r="K42" s="88"/>
      <c r="L42" s="88"/>
      <c r="M42" s="88"/>
      <c r="N42" s="111">
        <v>46644825.600000001</v>
      </c>
      <c r="O42" s="88"/>
      <c r="P42" s="111">
        <v>77269065.730000004</v>
      </c>
      <c r="Q42" s="88"/>
      <c r="R42" s="111">
        <v>120307632.34999999</v>
      </c>
      <c r="S42" s="88"/>
      <c r="T42" s="111">
        <v>120307632.34999999</v>
      </c>
      <c r="U42" s="88"/>
      <c r="V42" s="88"/>
      <c r="W42" s="88"/>
      <c r="X42" s="111">
        <v>44750600.82</v>
      </c>
      <c r="Y42" s="88"/>
      <c r="Z42" s="111">
        <v>75557031.530000001</v>
      </c>
      <c r="AA42" s="88"/>
    </row>
    <row r="43" spans="1:27">
      <c r="A43" s="105" t="s">
        <v>1233</v>
      </c>
      <c r="B43" s="105" t="s">
        <v>189</v>
      </c>
      <c r="C43" s="105" t="s">
        <v>1384</v>
      </c>
      <c r="D43" s="105" t="s">
        <v>1367</v>
      </c>
      <c r="E43" s="105"/>
      <c r="F43" s="69" t="str">
        <f t="shared" si="0"/>
        <v>00001040000000000120</v>
      </c>
      <c r="G43" s="111">
        <v>123913891.33</v>
      </c>
      <c r="H43" s="88"/>
      <c r="I43" s="111">
        <v>123913891.33</v>
      </c>
      <c r="J43" s="88"/>
      <c r="K43" s="88"/>
      <c r="L43" s="88"/>
      <c r="M43" s="88"/>
      <c r="N43" s="111">
        <v>46644825.600000001</v>
      </c>
      <c r="O43" s="88"/>
      <c r="P43" s="111">
        <v>77269065.730000004</v>
      </c>
      <c r="Q43" s="88"/>
      <c r="R43" s="111">
        <v>120307632.34999999</v>
      </c>
      <c r="S43" s="88"/>
      <c r="T43" s="111">
        <v>120307632.34999999</v>
      </c>
      <c r="U43" s="88"/>
      <c r="V43" s="88"/>
      <c r="W43" s="88"/>
      <c r="X43" s="111">
        <v>44750600.82</v>
      </c>
      <c r="Y43" s="88"/>
      <c r="Z43" s="111">
        <v>75557031.530000001</v>
      </c>
      <c r="AA43" s="88"/>
    </row>
    <row r="44" spans="1:27">
      <c r="A44" s="105" t="s">
        <v>1233</v>
      </c>
      <c r="B44" s="105" t="s">
        <v>189</v>
      </c>
      <c r="C44" s="105" t="s">
        <v>1384</v>
      </c>
      <c r="D44" s="105" t="s">
        <v>1234</v>
      </c>
      <c r="E44" s="105"/>
      <c r="F44" s="69" t="str">
        <f t="shared" si="0"/>
        <v>00001040000000000121</v>
      </c>
      <c r="G44" s="111">
        <v>93917210.480000004</v>
      </c>
      <c r="H44" s="88"/>
      <c r="I44" s="111">
        <v>93917210.480000004</v>
      </c>
      <c r="J44" s="88"/>
      <c r="K44" s="88"/>
      <c r="L44" s="88"/>
      <c r="M44" s="88"/>
      <c r="N44" s="111">
        <v>35461888</v>
      </c>
      <c r="O44" s="88"/>
      <c r="P44" s="111">
        <v>58455322.479999997</v>
      </c>
      <c r="Q44" s="88"/>
      <c r="R44" s="111">
        <v>91639963.400000006</v>
      </c>
      <c r="S44" s="88"/>
      <c r="T44" s="111">
        <v>91639963.400000006</v>
      </c>
      <c r="U44" s="88"/>
      <c r="V44" s="88"/>
      <c r="W44" s="88"/>
      <c r="X44" s="111">
        <v>34174387.850000001</v>
      </c>
      <c r="Y44" s="88"/>
      <c r="Z44" s="111">
        <v>57465575.549999997</v>
      </c>
      <c r="AA44" s="88"/>
    </row>
    <row r="45" spans="1:27">
      <c r="A45" s="106" t="s">
        <v>1233</v>
      </c>
      <c r="B45" s="106" t="s">
        <v>189</v>
      </c>
      <c r="C45" s="106" t="s">
        <v>1384</v>
      </c>
      <c r="D45" s="106" t="s">
        <v>1234</v>
      </c>
      <c r="E45" s="106" t="s">
        <v>1235</v>
      </c>
      <c r="F45" s="69" t="str">
        <f t="shared" si="0"/>
        <v>00001040000000000121960</v>
      </c>
      <c r="G45" s="112">
        <v>93917210.480000004</v>
      </c>
      <c r="H45" s="89"/>
      <c r="I45" s="112">
        <v>93917210.480000004</v>
      </c>
      <c r="J45" s="89"/>
      <c r="K45" s="89"/>
      <c r="L45" s="89"/>
      <c r="M45" s="89"/>
      <c r="N45" s="112">
        <v>35461888</v>
      </c>
      <c r="O45" s="89"/>
      <c r="P45" s="112">
        <v>58455322.479999997</v>
      </c>
      <c r="Q45" s="89"/>
      <c r="R45" s="112">
        <v>91639963.400000006</v>
      </c>
      <c r="S45" s="89"/>
      <c r="T45" s="112">
        <v>91639963.400000006</v>
      </c>
      <c r="U45" s="89"/>
      <c r="V45" s="89"/>
      <c r="W45" s="89"/>
      <c r="X45" s="112">
        <v>34174387.850000001</v>
      </c>
      <c r="Y45" s="89"/>
      <c r="Z45" s="112">
        <v>57465575.549999997</v>
      </c>
      <c r="AA45" s="89"/>
    </row>
    <row r="46" spans="1:27">
      <c r="A46" s="105" t="s">
        <v>1233</v>
      </c>
      <c r="B46" s="105" t="s">
        <v>189</v>
      </c>
      <c r="C46" s="105" t="s">
        <v>1384</v>
      </c>
      <c r="D46" s="105" t="s">
        <v>1236</v>
      </c>
      <c r="E46" s="105"/>
      <c r="F46" s="69" t="str">
        <f t="shared" si="0"/>
        <v>00001040000000000122</v>
      </c>
      <c r="G46" s="111">
        <v>1355552.69</v>
      </c>
      <c r="H46" s="88"/>
      <c r="I46" s="111">
        <v>1355552.69</v>
      </c>
      <c r="J46" s="88"/>
      <c r="K46" s="88"/>
      <c r="L46" s="88"/>
      <c r="M46" s="88"/>
      <c r="N46" s="111">
        <v>500200.6</v>
      </c>
      <c r="O46" s="88"/>
      <c r="P46" s="111">
        <v>855352.09</v>
      </c>
      <c r="Q46" s="88"/>
      <c r="R46" s="111">
        <v>860398.41</v>
      </c>
      <c r="S46" s="88"/>
      <c r="T46" s="111">
        <v>860398.41</v>
      </c>
      <c r="U46" s="88"/>
      <c r="V46" s="88"/>
      <c r="W46" s="88"/>
      <c r="X46" s="111">
        <v>399199.35</v>
      </c>
      <c r="Y46" s="88"/>
      <c r="Z46" s="111">
        <v>461199.06</v>
      </c>
      <c r="AA46" s="88"/>
    </row>
    <row r="47" spans="1:27">
      <c r="A47" s="106" t="s">
        <v>1233</v>
      </c>
      <c r="B47" s="106" t="s">
        <v>189</v>
      </c>
      <c r="C47" s="106" t="s">
        <v>1384</v>
      </c>
      <c r="D47" s="106" t="s">
        <v>1236</v>
      </c>
      <c r="E47" s="106" t="s">
        <v>1235</v>
      </c>
      <c r="F47" s="69" t="str">
        <f t="shared" si="0"/>
        <v>00001040000000000122960</v>
      </c>
      <c r="G47" s="112">
        <v>1355552.69</v>
      </c>
      <c r="H47" s="89"/>
      <c r="I47" s="112">
        <v>1355552.69</v>
      </c>
      <c r="J47" s="89"/>
      <c r="K47" s="89"/>
      <c r="L47" s="89"/>
      <c r="M47" s="89"/>
      <c r="N47" s="112">
        <v>500200.6</v>
      </c>
      <c r="O47" s="89"/>
      <c r="P47" s="112">
        <v>855352.09</v>
      </c>
      <c r="Q47" s="89"/>
      <c r="R47" s="112">
        <v>860398.41</v>
      </c>
      <c r="S47" s="89"/>
      <c r="T47" s="112">
        <v>860398.41</v>
      </c>
      <c r="U47" s="89"/>
      <c r="V47" s="89"/>
      <c r="W47" s="89"/>
      <c r="X47" s="112">
        <v>399199.35</v>
      </c>
      <c r="Y47" s="89"/>
      <c r="Z47" s="112">
        <v>461199.06</v>
      </c>
      <c r="AA47" s="89"/>
    </row>
    <row r="48" spans="1:27">
      <c r="A48" s="105" t="s">
        <v>1233</v>
      </c>
      <c r="B48" s="105" t="s">
        <v>189</v>
      </c>
      <c r="C48" s="105" t="s">
        <v>1384</v>
      </c>
      <c r="D48" s="105" t="s">
        <v>1385</v>
      </c>
      <c r="E48" s="105"/>
      <c r="F48" s="69" t="str">
        <f t="shared" si="0"/>
        <v>00001040000000000129</v>
      </c>
      <c r="G48" s="111">
        <v>28641128.16</v>
      </c>
      <c r="H48" s="88"/>
      <c r="I48" s="111">
        <v>28641128.16</v>
      </c>
      <c r="J48" s="88"/>
      <c r="K48" s="88"/>
      <c r="L48" s="88"/>
      <c r="M48" s="88"/>
      <c r="N48" s="111">
        <v>10682737</v>
      </c>
      <c r="O48" s="88"/>
      <c r="P48" s="111">
        <v>17958391.16</v>
      </c>
      <c r="Q48" s="88"/>
      <c r="R48" s="111">
        <v>27807270.539999999</v>
      </c>
      <c r="S48" s="88"/>
      <c r="T48" s="111">
        <v>27807270.539999999</v>
      </c>
      <c r="U48" s="88"/>
      <c r="V48" s="88"/>
      <c r="W48" s="88"/>
      <c r="X48" s="111">
        <v>10177013.619999999</v>
      </c>
      <c r="Y48" s="88"/>
      <c r="Z48" s="111">
        <v>17630256.920000002</v>
      </c>
      <c r="AA48" s="88"/>
    </row>
    <row r="49" spans="1:27">
      <c r="A49" s="106" t="s">
        <v>1233</v>
      </c>
      <c r="B49" s="106" t="s">
        <v>189</v>
      </c>
      <c r="C49" s="106" t="s">
        <v>1384</v>
      </c>
      <c r="D49" s="106" t="s">
        <v>1385</v>
      </c>
      <c r="E49" s="106" t="s">
        <v>1235</v>
      </c>
      <c r="F49" s="69" t="str">
        <f t="shared" si="0"/>
        <v>00001040000000000129960</v>
      </c>
      <c r="G49" s="112">
        <v>28641128.16</v>
      </c>
      <c r="H49" s="89"/>
      <c r="I49" s="112">
        <v>28641128.16</v>
      </c>
      <c r="J49" s="89"/>
      <c r="K49" s="89"/>
      <c r="L49" s="89"/>
      <c r="M49" s="89"/>
      <c r="N49" s="112">
        <v>10682737</v>
      </c>
      <c r="O49" s="89"/>
      <c r="P49" s="112">
        <v>17958391.16</v>
      </c>
      <c r="Q49" s="89"/>
      <c r="R49" s="112">
        <v>27807270.539999999</v>
      </c>
      <c r="S49" s="89"/>
      <c r="T49" s="112">
        <v>27807270.539999999</v>
      </c>
      <c r="U49" s="89"/>
      <c r="V49" s="89"/>
      <c r="W49" s="89"/>
      <c r="X49" s="112">
        <v>10177013.619999999</v>
      </c>
      <c r="Y49" s="89"/>
      <c r="Z49" s="112">
        <v>17630256.920000002</v>
      </c>
      <c r="AA49" s="89"/>
    </row>
    <row r="50" spans="1:27">
      <c r="A50" s="105" t="s">
        <v>1233</v>
      </c>
      <c r="B50" s="105" t="s">
        <v>189</v>
      </c>
      <c r="C50" s="105" t="s">
        <v>1384</v>
      </c>
      <c r="D50" s="105" t="s">
        <v>1414</v>
      </c>
      <c r="E50" s="105"/>
      <c r="F50" s="69" t="str">
        <f t="shared" si="0"/>
        <v>00001040000000000200</v>
      </c>
      <c r="G50" s="111">
        <v>38397893.210000001</v>
      </c>
      <c r="H50" s="88"/>
      <c r="I50" s="111">
        <v>38397893.210000001</v>
      </c>
      <c r="J50" s="88"/>
      <c r="K50" s="88"/>
      <c r="L50" s="88"/>
      <c r="M50" s="88"/>
      <c r="N50" s="111">
        <v>10965093.869999999</v>
      </c>
      <c r="O50" s="88"/>
      <c r="P50" s="111">
        <v>27432799.34</v>
      </c>
      <c r="Q50" s="88"/>
      <c r="R50" s="111">
        <v>32033501.890000001</v>
      </c>
      <c r="S50" s="88"/>
      <c r="T50" s="111">
        <v>32033501.890000001</v>
      </c>
      <c r="U50" s="88"/>
      <c r="V50" s="88"/>
      <c r="W50" s="88"/>
      <c r="X50" s="111">
        <v>10040613.539999999</v>
      </c>
      <c r="Y50" s="88"/>
      <c r="Z50" s="111">
        <v>21992888.350000001</v>
      </c>
      <c r="AA50" s="88"/>
    </row>
    <row r="51" spans="1:27">
      <c r="A51" s="105" t="s">
        <v>1233</v>
      </c>
      <c r="B51" s="105" t="s">
        <v>189</v>
      </c>
      <c r="C51" s="105" t="s">
        <v>1384</v>
      </c>
      <c r="D51" s="105" t="s">
        <v>1250</v>
      </c>
      <c r="E51" s="105"/>
      <c r="F51" s="69" t="str">
        <f t="shared" si="0"/>
        <v>00001040000000000240</v>
      </c>
      <c r="G51" s="111">
        <v>38397893.210000001</v>
      </c>
      <c r="H51" s="88"/>
      <c r="I51" s="111">
        <v>38397893.210000001</v>
      </c>
      <c r="J51" s="88"/>
      <c r="K51" s="88"/>
      <c r="L51" s="88"/>
      <c r="M51" s="88"/>
      <c r="N51" s="111">
        <v>10965093.869999999</v>
      </c>
      <c r="O51" s="88"/>
      <c r="P51" s="111">
        <v>27432799.34</v>
      </c>
      <c r="Q51" s="88"/>
      <c r="R51" s="111">
        <v>32033501.890000001</v>
      </c>
      <c r="S51" s="88"/>
      <c r="T51" s="111">
        <v>32033501.890000001</v>
      </c>
      <c r="U51" s="88"/>
      <c r="V51" s="88"/>
      <c r="W51" s="88"/>
      <c r="X51" s="111">
        <v>10040613.539999999</v>
      </c>
      <c r="Y51" s="88"/>
      <c r="Z51" s="111">
        <v>21992888.350000001</v>
      </c>
      <c r="AA51" s="88"/>
    </row>
    <row r="52" spans="1:27">
      <c r="A52" s="105" t="s">
        <v>1233</v>
      </c>
      <c r="B52" s="105" t="s">
        <v>189</v>
      </c>
      <c r="C52" s="105" t="s">
        <v>1384</v>
      </c>
      <c r="D52" s="105" t="s">
        <v>1239</v>
      </c>
      <c r="E52" s="105"/>
      <c r="F52" s="69" t="str">
        <f t="shared" si="0"/>
        <v>00001040000000000244</v>
      </c>
      <c r="G52" s="111">
        <v>38397893.210000001</v>
      </c>
      <c r="H52" s="88"/>
      <c r="I52" s="111">
        <v>38397893.210000001</v>
      </c>
      <c r="J52" s="88"/>
      <c r="K52" s="88"/>
      <c r="L52" s="88"/>
      <c r="M52" s="88"/>
      <c r="N52" s="111">
        <v>10965093.869999999</v>
      </c>
      <c r="O52" s="88"/>
      <c r="P52" s="111">
        <v>27432799.34</v>
      </c>
      <c r="Q52" s="88"/>
      <c r="R52" s="111">
        <v>32033501.890000001</v>
      </c>
      <c r="S52" s="88"/>
      <c r="T52" s="111">
        <v>32033501.890000001</v>
      </c>
      <c r="U52" s="88"/>
      <c r="V52" s="88"/>
      <c r="W52" s="88"/>
      <c r="X52" s="111">
        <v>10040613.539999999</v>
      </c>
      <c r="Y52" s="88"/>
      <c r="Z52" s="111">
        <v>21992888.350000001</v>
      </c>
      <c r="AA52" s="88"/>
    </row>
    <row r="53" spans="1:27">
      <c r="A53" s="106" t="s">
        <v>1233</v>
      </c>
      <c r="B53" s="106" t="s">
        <v>189</v>
      </c>
      <c r="C53" s="106" t="s">
        <v>1384</v>
      </c>
      <c r="D53" s="106" t="s">
        <v>1239</v>
      </c>
      <c r="E53" s="106" t="s">
        <v>1235</v>
      </c>
      <c r="F53" s="69" t="str">
        <f t="shared" si="0"/>
        <v>00001040000000000244960</v>
      </c>
      <c r="G53" s="112">
        <v>38397893.210000001</v>
      </c>
      <c r="H53" s="89"/>
      <c r="I53" s="112">
        <v>38397893.210000001</v>
      </c>
      <c r="J53" s="89"/>
      <c r="K53" s="89"/>
      <c r="L53" s="89"/>
      <c r="M53" s="89"/>
      <c r="N53" s="112">
        <v>10965093.869999999</v>
      </c>
      <c r="O53" s="89"/>
      <c r="P53" s="112">
        <v>27432799.34</v>
      </c>
      <c r="Q53" s="89"/>
      <c r="R53" s="112">
        <v>32033501.890000001</v>
      </c>
      <c r="S53" s="89"/>
      <c r="T53" s="112">
        <v>32033501.890000001</v>
      </c>
      <c r="U53" s="89"/>
      <c r="V53" s="89"/>
      <c r="W53" s="89"/>
      <c r="X53" s="112">
        <v>10040613.539999999</v>
      </c>
      <c r="Y53" s="89"/>
      <c r="Z53" s="112">
        <v>21992888.350000001</v>
      </c>
      <c r="AA53" s="89"/>
    </row>
    <row r="54" spans="1:27">
      <c r="A54" s="105" t="s">
        <v>1233</v>
      </c>
      <c r="B54" s="105" t="s">
        <v>189</v>
      </c>
      <c r="C54" s="105" t="s">
        <v>1384</v>
      </c>
      <c r="D54" s="105" t="s">
        <v>1369</v>
      </c>
      <c r="E54" s="105"/>
      <c r="F54" s="69" t="str">
        <f t="shared" si="0"/>
        <v>00001040000000000500</v>
      </c>
      <c r="G54" s="111">
        <v>0</v>
      </c>
      <c r="H54" s="88"/>
      <c r="I54" s="111">
        <v>0</v>
      </c>
      <c r="J54" s="111">
        <v>1286061</v>
      </c>
      <c r="K54" s="88"/>
      <c r="L54" s="88"/>
      <c r="M54" s="88"/>
      <c r="N54" s="88"/>
      <c r="O54" s="88"/>
      <c r="P54" s="111">
        <v>1286061</v>
      </c>
      <c r="Q54" s="88"/>
      <c r="R54" s="111">
        <v>0</v>
      </c>
      <c r="S54" s="88"/>
      <c r="T54" s="111">
        <v>0</v>
      </c>
      <c r="U54" s="111">
        <v>1286061</v>
      </c>
      <c r="V54" s="88"/>
      <c r="W54" s="88"/>
      <c r="X54" s="88"/>
      <c r="Y54" s="88"/>
      <c r="Z54" s="111">
        <v>1286061</v>
      </c>
      <c r="AA54" s="88"/>
    </row>
    <row r="55" spans="1:27">
      <c r="A55" s="105" t="s">
        <v>1233</v>
      </c>
      <c r="B55" s="105" t="s">
        <v>189</v>
      </c>
      <c r="C55" s="105" t="s">
        <v>1384</v>
      </c>
      <c r="D55" s="105" t="s">
        <v>1241</v>
      </c>
      <c r="E55" s="105"/>
      <c r="F55" s="69" t="str">
        <f t="shared" si="0"/>
        <v>00001040000000000540</v>
      </c>
      <c r="G55" s="111">
        <v>0</v>
      </c>
      <c r="H55" s="88"/>
      <c r="I55" s="111">
        <v>0</v>
      </c>
      <c r="J55" s="111">
        <v>1286061</v>
      </c>
      <c r="K55" s="88"/>
      <c r="L55" s="88"/>
      <c r="M55" s="88"/>
      <c r="N55" s="88"/>
      <c r="O55" s="88"/>
      <c r="P55" s="111">
        <v>1286061</v>
      </c>
      <c r="Q55" s="88"/>
      <c r="R55" s="111">
        <v>0</v>
      </c>
      <c r="S55" s="88"/>
      <c r="T55" s="111">
        <v>0</v>
      </c>
      <c r="U55" s="111">
        <v>1286061</v>
      </c>
      <c r="V55" s="88"/>
      <c r="W55" s="88"/>
      <c r="X55" s="88"/>
      <c r="Y55" s="88"/>
      <c r="Z55" s="111">
        <v>1286061</v>
      </c>
      <c r="AA55" s="88"/>
    </row>
    <row r="56" spans="1:27">
      <c r="A56" s="106" t="s">
        <v>1233</v>
      </c>
      <c r="B56" s="106" t="s">
        <v>189</v>
      </c>
      <c r="C56" s="106" t="s">
        <v>1384</v>
      </c>
      <c r="D56" s="106" t="s">
        <v>1241</v>
      </c>
      <c r="E56" s="106" t="s">
        <v>1235</v>
      </c>
      <c r="F56" s="69" t="str">
        <f t="shared" si="0"/>
        <v>00001040000000000540960</v>
      </c>
      <c r="G56" s="112">
        <v>0</v>
      </c>
      <c r="H56" s="89"/>
      <c r="I56" s="112">
        <v>0</v>
      </c>
      <c r="J56" s="112">
        <v>1286061</v>
      </c>
      <c r="K56" s="89"/>
      <c r="L56" s="89"/>
      <c r="M56" s="89"/>
      <c r="N56" s="89"/>
      <c r="O56" s="89"/>
      <c r="P56" s="112">
        <v>1286061</v>
      </c>
      <c r="Q56" s="89"/>
      <c r="R56" s="112">
        <v>0</v>
      </c>
      <c r="S56" s="89"/>
      <c r="T56" s="112">
        <v>0</v>
      </c>
      <c r="U56" s="112">
        <v>1286061</v>
      </c>
      <c r="V56" s="89"/>
      <c r="W56" s="89"/>
      <c r="X56" s="89"/>
      <c r="Y56" s="89"/>
      <c r="Z56" s="112">
        <v>1286061</v>
      </c>
      <c r="AA56" s="89"/>
    </row>
    <row r="57" spans="1:27">
      <c r="A57" s="105" t="s">
        <v>1233</v>
      </c>
      <c r="B57" s="105" t="s">
        <v>189</v>
      </c>
      <c r="C57" s="105" t="s">
        <v>1384</v>
      </c>
      <c r="D57" s="105" t="s">
        <v>1371</v>
      </c>
      <c r="E57" s="105"/>
      <c r="F57" s="69" t="str">
        <f t="shared" si="0"/>
        <v>00001040000000000800</v>
      </c>
      <c r="G57" s="111">
        <v>771723.47</v>
      </c>
      <c r="H57" s="88"/>
      <c r="I57" s="111">
        <v>771723.47</v>
      </c>
      <c r="J57" s="88"/>
      <c r="K57" s="88"/>
      <c r="L57" s="88"/>
      <c r="M57" s="88"/>
      <c r="N57" s="111">
        <v>288202.53999999998</v>
      </c>
      <c r="O57" s="88"/>
      <c r="P57" s="111">
        <v>483520.93</v>
      </c>
      <c r="Q57" s="88"/>
      <c r="R57" s="111">
        <v>619308.73</v>
      </c>
      <c r="S57" s="88"/>
      <c r="T57" s="111">
        <v>619308.73</v>
      </c>
      <c r="U57" s="88"/>
      <c r="V57" s="88"/>
      <c r="W57" s="88"/>
      <c r="X57" s="111">
        <v>287702.53999999998</v>
      </c>
      <c r="Y57" s="88"/>
      <c r="Z57" s="111">
        <v>331606.19</v>
      </c>
      <c r="AA57" s="88"/>
    </row>
    <row r="58" spans="1:27">
      <c r="A58" s="105" t="s">
        <v>1233</v>
      </c>
      <c r="B58" s="105" t="s">
        <v>189</v>
      </c>
      <c r="C58" s="105" t="s">
        <v>1384</v>
      </c>
      <c r="D58" s="105" t="s">
        <v>1375</v>
      </c>
      <c r="E58" s="105"/>
      <c r="F58" s="69" t="str">
        <f t="shared" si="0"/>
        <v>00001040000000000830</v>
      </c>
      <c r="G58" s="111">
        <v>131459.51999999999</v>
      </c>
      <c r="H58" s="88"/>
      <c r="I58" s="111">
        <v>131459.51999999999</v>
      </c>
      <c r="J58" s="88"/>
      <c r="K58" s="88"/>
      <c r="L58" s="88"/>
      <c r="M58" s="88"/>
      <c r="N58" s="111">
        <v>23906</v>
      </c>
      <c r="O58" s="88"/>
      <c r="P58" s="111">
        <v>107553.52</v>
      </c>
      <c r="Q58" s="88"/>
      <c r="R58" s="111">
        <v>125031.52</v>
      </c>
      <c r="S58" s="88"/>
      <c r="T58" s="111">
        <v>125031.52</v>
      </c>
      <c r="U58" s="88"/>
      <c r="V58" s="88"/>
      <c r="W58" s="88"/>
      <c r="X58" s="111">
        <v>23906</v>
      </c>
      <c r="Y58" s="88"/>
      <c r="Z58" s="111">
        <v>101125.52</v>
      </c>
      <c r="AA58" s="88"/>
    </row>
    <row r="59" spans="1:27">
      <c r="A59" s="105" t="s">
        <v>1233</v>
      </c>
      <c r="B59" s="105" t="s">
        <v>189</v>
      </c>
      <c r="C59" s="105" t="s">
        <v>1384</v>
      </c>
      <c r="D59" s="105" t="s">
        <v>1366</v>
      </c>
      <c r="E59" s="105"/>
      <c r="F59" s="69" t="str">
        <f t="shared" si="0"/>
        <v>00001040000000000831</v>
      </c>
      <c r="G59" s="111">
        <v>131459.51999999999</v>
      </c>
      <c r="H59" s="88"/>
      <c r="I59" s="111">
        <v>131459.51999999999</v>
      </c>
      <c r="J59" s="88"/>
      <c r="K59" s="88"/>
      <c r="L59" s="88"/>
      <c r="M59" s="88"/>
      <c r="N59" s="111">
        <v>23906</v>
      </c>
      <c r="O59" s="88"/>
      <c r="P59" s="111">
        <v>107553.52</v>
      </c>
      <c r="Q59" s="88"/>
      <c r="R59" s="111">
        <v>125031.52</v>
      </c>
      <c r="S59" s="88"/>
      <c r="T59" s="111">
        <v>125031.52</v>
      </c>
      <c r="U59" s="88"/>
      <c r="V59" s="88"/>
      <c r="W59" s="88"/>
      <c r="X59" s="111">
        <v>23906</v>
      </c>
      <c r="Y59" s="88"/>
      <c r="Z59" s="111">
        <v>101125.52</v>
      </c>
      <c r="AA59" s="88"/>
    </row>
    <row r="60" spans="1:27">
      <c r="A60" s="106" t="s">
        <v>1233</v>
      </c>
      <c r="B60" s="106" t="s">
        <v>189</v>
      </c>
      <c r="C60" s="106" t="s">
        <v>1384</v>
      </c>
      <c r="D60" s="106" t="s">
        <v>1366</v>
      </c>
      <c r="E60" s="106" t="s">
        <v>1235</v>
      </c>
      <c r="F60" s="69" t="str">
        <f t="shared" si="0"/>
        <v>00001040000000000831960</v>
      </c>
      <c r="G60" s="112">
        <v>131459.51999999999</v>
      </c>
      <c r="H60" s="89"/>
      <c r="I60" s="112">
        <v>131459.51999999999</v>
      </c>
      <c r="J60" s="89"/>
      <c r="K60" s="89"/>
      <c r="L60" s="89"/>
      <c r="M60" s="89"/>
      <c r="N60" s="112">
        <v>23906</v>
      </c>
      <c r="O60" s="89"/>
      <c r="P60" s="112">
        <v>107553.52</v>
      </c>
      <c r="Q60" s="89"/>
      <c r="R60" s="112">
        <v>125031.52</v>
      </c>
      <c r="S60" s="89"/>
      <c r="T60" s="112">
        <v>125031.52</v>
      </c>
      <c r="U60" s="89"/>
      <c r="V60" s="89"/>
      <c r="W60" s="89"/>
      <c r="X60" s="112">
        <v>23906</v>
      </c>
      <c r="Y60" s="89"/>
      <c r="Z60" s="112">
        <v>101125.52</v>
      </c>
      <c r="AA60" s="89"/>
    </row>
    <row r="61" spans="1:27">
      <c r="A61" s="105" t="s">
        <v>1233</v>
      </c>
      <c r="B61" s="105" t="s">
        <v>189</v>
      </c>
      <c r="C61" s="105" t="s">
        <v>1384</v>
      </c>
      <c r="D61" s="105" t="s">
        <v>1368</v>
      </c>
      <c r="E61" s="105"/>
      <c r="F61" s="69" t="str">
        <f t="shared" si="0"/>
        <v>00001040000000000850</v>
      </c>
      <c r="G61" s="111">
        <v>640263.94999999995</v>
      </c>
      <c r="H61" s="88"/>
      <c r="I61" s="111">
        <v>640263.94999999995</v>
      </c>
      <c r="J61" s="88"/>
      <c r="K61" s="88"/>
      <c r="L61" s="88"/>
      <c r="M61" s="88"/>
      <c r="N61" s="111">
        <v>264296.53999999998</v>
      </c>
      <c r="O61" s="88"/>
      <c r="P61" s="111">
        <v>375967.41</v>
      </c>
      <c r="Q61" s="88"/>
      <c r="R61" s="111">
        <v>494277.21</v>
      </c>
      <c r="S61" s="88"/>
      <c r="T61" s="111">
        <v>494277.21</v>
      </c>
      <c r="U61" s="88"/>
      <c r="V61" s="88"/>
      <c r="W61" s="88"/>
      <c r="X61" s="111">
        <v>263796.53999999998</v>
      </c>
      <c r="Y61" s="88"/>
      <c r="Z61" s="111">
        <v>230480.67</v>
      </c>
      <c r="AA61" s="88"/>
    </row>
    <row r="62" spans="1:27">
      <c r="A62" s="105" t="s">
        <v>1233</v>
      </c>
      <c r="B62" s="105" t="s">
        <v>189</v>
      </c>
      <c r="C62" s="105" t="s">
        <v>1384</v>
      </c>
      <c r="D62" s="105" t="s">
        <v>1242</v>
      </c>
      <c r="E62" s="105"/>
      <c r="F62" s="69" t="str">
        <f t="shared" si="0"/>
        <v>00001040000000000852</v>
      </c>
      <c r="G62" s="111">
        <v>25750</v>
      </c>
      <c r="H62" s="88"/>
      <c r="I62" s="111">
        <v>25750</v>
      </c>
      <c r="J62" s="88"/>
      <c r="K62" s="88"/>
      <c r="L62" s="88"/>
      <c r="M62" s="88"/>
      <c r="N62" s="88"/>
      <c r="O62" s="88"/>
      <c r="P62" s="111">
        <v>25750</v>
      </c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</row>
    <row r="63" spans="1:27">
      <c r="A63" s="106" t="s">
        <v>1233</v>
      </c>
      <c r="B63" s="106" t="s">
        <v>189</v>
      </c>
      <c r="C63" s="106" t="s">
        <v>1384</v>
      </c>
      <c r="D63" s="106" t="s">
        <v>1242</v>
      </c>
      <c r="E63" s="106" t="s">
        <v>1235</v>
      </c>
      <c r="F63" s="69" t="str">
        <f t="shared" si="0"/>
        <v>00001040000000000852960</v>
      </c>
      <c r="G63" s="112">
        <v>25750</v>
      </c>
      <c r="H63" s="89"/>
      <c r="I63" s="112">
        <v>25750</v>
      </c>
      <c r="J63" s="89"/>
      <c r="K63" s="89"/>
      <c r="L63" s="89"/>
      <c r="M63" s="89"/>
      <c r="N63" s="89"/>
      <c r="O63" s="89"/>
      <c r="P63" s="112">
        <v>25750</v>
      </c>
      <c r="Q63" s="89"/>
      <c r="R63" s="89"/>
      <c r="S63" s="89"/>
      <c r="T63" s="89"/>
      <c r="U63" s="89"/>
      <c r="V63" s="89"/>
      <c r="W63" s="89"/>
      <c r="X63" s="89"/>
      <c r="Y63" s="89"/>
      <c r="Z63" s="89"/>
      <c r="AA63" s="89"/>
    </row>
    <row r="64" spans="1:27">
      <c r="A64" s="105" t="s">
        <v>1233</v>
      </c>
      <c r="B64" s="105" t="s">
        <v>189</v>
      </c>
      <c r="C64" s="105" t="s">
        <v>1384</v>
      </c>
      <c r="D64" s="105" t="s">
        <v>1243</v>
      </c>
      <c r="E64" s="105"/>
      <c r="F64" s="69" t="str">
        <f t="shared" si="0"/>
        <v>00001040000000000853</v>
      </c>
      <c r="G64" s="111">
        <v>614513.94999999995</v>
      </c>
      <c r="H64" s="88"/>
      <c r="I64" s="111">
        <v>614513.94999999995</v>
      </c>
      <c r="J64" s="88"/>
      <c r="K64" s="88"/>
      <c r="L64" s="88"/>
      <c r="M64" s="88"/>
      <c r="N64" s="111">
        <v>264296.53999999998</v>
      </c>
      <c r="O64" s="88"/>
      <c r="P64" s="111">
        <v>350217.41</v>
      </c>
      <c r="Q64" s="88"/>
      <c r="R64" s="111">
        <v>494277.21</v>
      </c>
      <c r="S64" s="88"/>
      <c r="T64" s="111">
        <v>494277.21</v>
      </c>
      <c r="U64" s="88"/>
      <c r="V64" s="88"/>
      <c r="W64" s="88"/>
      <c r="X64" s="111">
        <v>263796.53999999998</v>
      </c>
      <c r="Y64" s="88"/>
      <c r="Z64" s="111">
        <v>230480.67</v>
      </c>
      <c r="AA64" s="88"/>
    </row>
    <row r="65" spans="1:27">
      <c r="A65" s="106" t="s">
        <v>1233</v>
      </c>
      <c r="B65" s="106" t="s">
        <v>189</v>
      </c>
      <c r="C65" s="106" t="s">
        <v>1384</v>
      </c>
      <c r="D65" s="106" t="s">
        <v>1243</v>
      </c>
      <c r="E65" s="106" t="s">
        <v>1235</v>
      </c>
      <c r="F65" s="69" t="str">
        <f t="shared" si="0"/>
        <v>00001040000000000853960</v>
      </c>
      <c r="G65" s="112">
        <v>614513.94999999995</v>
      </c>
      <c r="H65" s="89"/>
      <c r="I65" s="112">
        <v>614513.94999999995</v>
      </c>
      <c r="J65" s="89"/>
      <c r="K65" s="89"/>
      <c r="L65" s="89"/>
      <c r="M65" s="89"/>
      <c r="N65" s="112">
        <v>264296.53999999998</v>
      </c>
      <c r="O65" s="89"/>
      <c r="P65" s="112">
        <v>350217.41</v>
      </c>
      <c r="Q65" s="89"/>
      <c r="R65" s="112">
        <v>494277.21</v>
      </c>
      <c r="S65" s="89"/>
      <c r="T65" s="112">
        <v>494277.21</v>
      </c>
      <c r="U65" s="89"/>
      <c r="V65" s="89"/>
      <c r="W65" s="89"/>
      <c r="X65" s="112">
        <v>263796.53999999998</v>
      </c>
      <c r="Y65" s="89"/>
      <c r="Z65" s="112">
        <v>230480.67</v>
      </c>
      <c r="AA65" s="89"/>
    </row>
    <row r="66" spans="1:27">
      <c r="A66" s="103" t="s">
        <v>1233</v>
      </c>
      <c r="B66" s="103" t="s">
        <v>1370</v>
      </c>
      <c r="C66" s="103"/>
      <c r="D66" s="103"/>
      <c r="E66" s="103"/>
      <c r="F66" s="69" t="str">
        <f t="shared" ref="F66:F129" si="1">CONCATENATE(A66,B66,C66,D66,E66)</f>
        <v>0000105</v>
      </c>
      <c r="G66" s="109">
        <v>20600</v>
      </c>
      <c r="H66" s="86"/>
      <c r="I66" s="109">
        <v>20600</v>
      </c>
      <c r="J66" s="86"/>
      <c r="K66" s="86"/>
      <c r="L66" s="86"/>
      <c r="M66" s="86"/>
      <c r="N66" s="109">
        <v>20600</v>
      </c>
      <c r="O66" s="86"/>
      <c r="P66" s="86"/>
      <c r="Q66" s="86"/>
      <c r="R66" s="86"/>
      <c r="S66" s="86"/>
      <c r="T66" s="86"/>
      <c r="U66" s="86"/>
      <c r="V66" s="86"/>
      <c r="W66" s="86"/>
      <c r="X66" s="86"/>
      <c r="Y66" s="86"/>
      <c r="Z66" s="86"/>
      <c r="AA66" s="86"/>
    </row>
    <row r="67" spans="1:27">
      <c r="A67" s="104" t="s">
        <v>1233</v>
      </c>
      <c r="B67" s="104" t="s">
        <v>1370</v>
      </c>
      <c r="C67" s="104" t="s">
        <v>1384</v>
      </c>
      <c r="D67" s="104"/>
      <c r="E67" s="104"/>
      <c r="F67" s="69" t="str">
        <f t="shared" si="1"/>
        <v>00001050000000000</v>
      </c>
      <c r="G67" s="110">
        <v>20600</v>
      </c>
      <c r="H67" s="87"/>
      <c r="I67" s="110">
        <v>20600</v>
      </c>
      <c r="J67" s="87"/>
      <c r="K67" s="87"/>
      <c r="L67" s="87"/>
      <c r="M67" s="87"/>
      <c r="N67" s="110">
        <v>20600</v>
      </c>
      <c r="O67" s="87"/>
      <c r="P67" s="87"/>
      <c r="Q67" s="87"/>
      <c r="R67" s="87"/>
      <c r="S67" s="87"/>
      <c r="T67" s="87"/>
      <c r="U67" s="87"/>
      <c r="V67" s="87"/>
      <c r="W67" s="87"/>
      <c r="X67" s="87"/>
      <c r="Y67" s="87"/>
      <c r="Z67" s="87"/>
      <c r="AA67" s="87"/>
    </row>
    <row r="68" spans="1:27">
      <c r="A68" s="105" t="s">
        <v>1233</v>
      </c>
      <c r="B68" s="105" t="s">
        <v>1370</v>
      </c>
      <c r="C68" s="105" t="s">
        <v>1384</v>
      </c>
      <c r="D68" s="105" t="s">
        <v>1233</v>
      </c>
      <c r="E68" s="105"/>
      <c r="F68" s="69" t="str">
        <f t="shared" si="1"/>
        <v>00001050000000000000</v>
      </c>
      <c r="G68" s="111">
        <v>20600</v>
      </c>
      <c r="H68" s="88"/>
      <c r="I68" s="111">
        <v>20600</v>
      </c>
      <c r="J68" s="88"/>
      <c r="K68" s="88"/>
      <c r="L68" s="88"/>
      <c r="M68" s="88"/>
      <c r="N68" s="111">
        <v>20600</v>
      </c>
      <c r="O68" s="88"/>
      <c r="P68" s="88"/>
      <c r="Q68" s="88"/>
      <c r="R68" s="88"/>
      <c r="S68" s="88"/>
      <c r="T68" s="88"/>
      <c r="U68" s="88"/>
      <c r="V68" s="88"/>
      <c r="W68" s="88"/>
      <c r="X68" s="88"/>
      <c r="Y68" s="88"/>
      <c r="Z68" s="88"/>
      <c r="AA68" s="88"/>
    </row>
    <row r="69" spans="1:27">
      <c r="A69" s="105" t="s">
        <v>1233</v>
      </c>
      <c r="B69" s="105" t="s">
        <v>1370</v>
      </c>
      <c r="C69" s="105" t="s">
        <v>1384</v>
      </c>
      <c r="D69" s="105" t="s">
        <v>1414</v>
      </c>
      <c r="E69" s="105"/>
      <c r="F69" s="69" t="str">
        <f t="shared" si="1"/>
        <v>00001050000000000200</v>
      </c>
      <c r="G69" s="111">
        <v>20600</v>
      </c>
      <c r="H69" s="88"/>
      <c r="I69" s="111">
        <v>20600</v>
      </c>
      <c r="J69" s="88"/>
      <c r="K69" s="88"/>
      <c r="L69" s="88"/>
      <c r="M69" s="88"/>
      <c r="N69" s="111">
        <v>20600</v>
      </c>
      <c r="O69" s="88"/>
      <c r="P69" s="88"/>
      <c r="Q69" s="88"/>
      <c r="R69" s="88"/>
      <c r="S69" s="88"/>
      <c r="T69" s="88"/>
      <c r="U69" s="88"/>
      <c r="V69" s="88"/>
      <c r="W69" s="88"/>
      <c r="X69" s="88"/>
      <c r="Y69" s="88"/>
      <c r="Z69" s="88"/>
      <c r="AA69" s="88"/>
    </row>
    <row r="70" spans="1:27">
      <c r="A70" s="105" t="s">
        <v>1233</v>
      </c>
      <c r="B70" s="105" t="s">
        <v>1370</v>
      </c>
      <c r="C70" s="105" t="s">
        <v>1384</v>
      </c>
      <c r="D70" s="105" t="s">
        <v>1250</v>
      </c>
      <c r="E70" s="105"/>
      <c r="F70" s="69" t="str">
        <f t="shared" si="1"/>
        <v>00001050000000000240</v>
      </c>
      <c r="G70" s="111">
        <v>20600</v>
      </c>
      <c r="H70" s="88"/>
      <c r="I70" s="111">
        <v>20600</v>
      </c>
      <c r="J70" s="88"/>
      <c r="K70" s="88"/>
      <c r="L70" s="88"/>
      <c r="M70" s="88"/>
      <c r="N70" s="111">
        <v>20600</v>
      </c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</row>
    <row r="71" spans="1:27">
      <c r="A71" s="105" t="s">
        <v>1233</v>
      </c>
      <c r="B71" s="105" t="s">
        <v>1370</v>
      </c>
      <c r="C71" s="105" t="s">
        <v>1384</v>
      </c>
      <c r="D71" s="105" t="s">
        <v>1239</v>
      </c>
      <c r="E71" s="105"/>
      <c r="F71" s="69" t="str">
        <f t="shared" si="1"/>
        <v>00001050000000000244</v>
      </c>
      <c r="G71" s="111">
        <v>20600</v>
      </c>
      <c r="H71" s="88"/>
      <c r="I71" s="111">
        <v>20600</v>
      </c>
      <c r="J71" s="88"/>
      <c r="K71" s="88"/>
      <c r="L71" s="88"/>
      <c r="M71" s="88"/>
      <c r="N71" s="111">
        <v>20600</v>
      </c>
      <c r="O71" s="88"/>
      <c r="P71" s="88"/>
      <c r="Q71" s="88"/>
      <c r="R71" s="88"/>
      <c r="S71" s="88"/>
      <c r="T71" s="88"/>
      <c r="U71" s="88"/>
      <c r="V71" s="88"/>
      <c r="W71" s="88"/>
      <c r="X71" s="88"/>
      <c r="Y71" s="88"/>
      <c r="Z71" s="88"/>
      <c r="AA71" s="88"/>
    </row>
    <row r="72" spans="1:27">
      <c r="A72" s="106" t="s">
        <v>1233</v>
      </c>
      <c r="B72" s="106" t="s">
        <v>1370</v>
      </c>
      <c r="C72" s="106" t="s">
        <v>1384</v>
      </c>
      <c r="D72" s="106" t="s">
        <v>1239</v>
      </c>
      <c r="E72" s="106" t="s">
        <v>1235</v>
      </c>
      <c r="F72" s="69" t="str">
        <f t="shared" si="1"/>
        <v>00001050000000000244960</v>
      </c>
      <c r="G72" s="112">
        <v>20600</v>
      </c>
      <c r="H72" s="89"/>
      <c r="I72" s="112">
        <v>20600</v>
      </c>
      <c r="J72" s="89"/>
      <c r="K72" s="89"/>
      <c r="L72" s="89"/>
      <c r="M72" s="89"/>
      <c r="N72" s="112">
        <v>20600</v>
      </c>
      <c r="O72" s="89"/>
      <c r="P72" s="89"/>
      <c r="Q72" s="89"/>
      <c r="R72" s="89"/>
      <c r="S72" s="89"/>
      <c r="T72" s="89"/>
      <c r="U72" s="89"/>
      <c r="V72" s="89"/>
      <c r="W72" s="89"/>
      <c r="X72" s="89"/>
      <c r="Y72" s="89"/>
      <c r="Z72" s="89"/>
      <c r="AA72" s="89"/>
    </row>
    <row r="73" spans="1:27">
      <c r="A73" s="103" t="s">
        <v>1233</v>
      </c>
      <c r="B73" s="103" t="s">
        <v>190</v>
      </c>
      <c r="C73" s="103"/>
      <c r="D73" s="103"/>
      <c r="E73" s="103"/>
      <c r="F73" s="69" t="str">
        <f t="shared" si="1"/>
        <v>0000106</v>
      </c>
      <c r="G73" s="109">
        <v>19025284.050000001</v>
      </c>
      <c r="H73" s="86"/>
      <c r="I73" s="109">
        <v>19025284.050000001</v>
      </c>
      <c r="J73" s="86"/>
      <c r="K73" s="86"/>
      <c r="L73" s="86"/>
      <c r="M73" s="86"/>
      <c r="N73" s="109">
        <v>19025284.050000001</v>
      </c>
      <c r="O73" s="86"/>
      <c r="P73" s="86"/>
      <c r="Q73" s="86"/>
      <c r="R73" s="109">
        <v>18757957.100000001</v>
      </c>
      <c r="S73" s="86"/>
      <c r="T73" s="109">
        <v>18757957.100000001</v>
      </c>
      <c r="U73" s="86"/>
      <c r="V73" s="86"/>
      <c r="W73" s="86"/>
      <c r="X73" s="109">
        <v>18757957.100000001</v>
      </c>
      <c r="Y73" s="86"/>
      <c r="Z73" s="86"/>
      <c r="AA73" s="86"/>
    </row>
    <row r="74" spans="1:27">
      <c r="A74" s="104" t="s">
        <v>1233</v>
      </c>
      <c r="B74" s="104" t="s">
        <v>190</v>
      </c>
      <c r="C74" s="104" t="s">
        <v>1384</v>
      </c>
      <c r="D74" s="104"/>
      <c r="E74" s="104"/>
      <c r="F74" s="69" t="str">
        <f t="shared" si="1"/>
        <v>00001060000000000</v>
      </c>
      <c r="G74" s="110">
        <v>19025284.050000001</v>
      </c>
      <c r="H74" s="87"/>
      <c r="I74" s="110">
        <v>19025284.050000001</v>
      </c>
      <c r="J74" s="87"/>
      <c r="K74" s="87"/>
      <c r="L74" s="87"/>
      <c r="M74" s="87"/>
      <c r="N74" s="110">
        <v>19025284.050000001</v>
      </c>
      <c r="O74" s="87"/>
      <c r="P74" s="87"/>
      <c r="Q74" s="87"/>
      <c r="R74" s="110">
        <v>18757957.100000001</v>
      </c>
      <c r="S74" s="87"/>
      <c r="T74" s="110">
        <v>18757957.100000001</v>
      </c>
      <c r="U74" s="87"/>
      <c r="V74" s="87"/>
      <c r="W74" s="87"/>
      <c r="X74" s="110">
        <v>18757957.100000001</v>
      </c>
      <c r="Y74" s="87"/>
      <c r="Z74" s="87"/>
      <c r="AA74" s="87"/>
    </row>
    <row r="75" spans="1:27">
      <c r="A75" s="105" t="s">
        <v>1233</v>
      </c>
      <c r="B75" s="105" t="s">
        <v>190</v>
      </c>
      <c r="C75" s="105" t="s">
        <v>1384</v>
      </c>
      <c r="D75" s="105" t="s">
        <v>1233</v>
      </c>
      <c r="E75" s="105"/>
      <c r="F75" s="69" t="str">
        <f t="shared" si="1"/>
        <v>00001060000000000000</v>
      </c>
      <c r="G75" s="111">
        <v>19025284.050000001</v>
      </c>
      <c r="H75" s="88"/>
      <c r="I75" s="111">
        <v>19025284.050000001</v>
      </c>
      <c r="J75" s="88"/>
      <c r="K75" s="88"/>
      <c r="L75" s="88"/>
      <c r="M75" s="88"/>
      <c r="N75" s="111">
        <v>19025284.050000001</v>
      </c>
      <c r="O75" s="88"/>
      <c r="P75" s="88"/>
      <c r="Q75" s="88"/>
      <c r="R75" s="111">
        <v>18757957.100000001</v>
      </c>
      <c r="S75" s="88"/>
      <c r="T75" s="111">
        <v>18757957.100000001</v>
      </c>
      <c r="U75" s="88"/>
      <c r="V75" s="88"/>
      <c r="W75" s="88"/>
      <c r="X75" s="111">
        <v>18757957.100000001</v>
      </c>
      <c r="Y75" s="88"/>
      <c r="Z75" s="88"/>
      <c r="AA75" s="88"/>
    </row>
    <row r="76" spans="1:27">
      <c r="A76" s="105" t="s">
        <v>1233</v>
      </c>
      <c r="B76" s="105" t="s">
        <v>190</v>
      </c>
      <c r="C76" s="105" t="s">
        <v>1384</v>
      </c>
      <c r="D76" s="105" t="s">
        <v>1413</v>
      </c>
      <c r="E76" s="105"/>
      <c r="F76" s="69" t="str">
        <f t="shared" si="1"/>
        <v>00001060000000000100</v>
      </c>
      <c r="G76" s="111">
        <v>16436196.210000001</v>
      </c>
      <c r="H76" s="88"/>
      <c r="I76" s="111">
        <v>16436196.210000001</v>
      </c>
      <c r="J76" s="88"/>
      <c r="K76" s="88"/>
      <c r="L76" s="88"/>
      <c r="M76" s="88"/>
      <c r="N76" s="111">
        <v>16436196.210000001</v>
      </c>
      <c r="O76" s="88"/>
      <c r="P76" s="88"/>
      <c r="Q76" s="88"/>
      <c r="R76" s="111">
        <v>16268489.109999999</v>
      </c>
      <c r="S76" s="88"/>
      <c r="T76" s="111">
        <v>16268489.109999999</v>
      </c>
      <c r="U76" s="88"/>
      <c r="V76" s="88"/>
      <c r="W76" s="88"/>
      <c r="X76" s="111">
        <v>16268489.109999999</v>
      </c>
      <c r="Y76" s="88"/>
      <c r="Z76" s="88"/>
      <c r="AA76" s="88"/>
    </row>
    <row r="77" spans="1:27">
      <c r="A77" s="105" t="s">
        <v>1233</v>
      </c>
      <c r="B77" s="105" t="s">
        <v>190</v>
      </c>
      <c r="C77" s="105" t="s">
        <v>1384</v>
      </c>
      <c r="D77" s="105" t="s">
        <v>1367</v>
      </c>
      <c r="E77" s="105"/>
      <c r="F77" s="69" t="str">
        <f t="shared" si="1"/>
        <v>00001060000000000120</v>
      </c>
      <c r="G77" s="111">
        <v>16436196.210000001</v>
      </c>
      <c r="H77" s="88"/>
      <c r="I77" s="111">
        <v>16436196.210000001</v>
      </c>
      <c r="J77" s="88"/>
      <c r="K77" s="88"/>
      <c r="L77" s="88"/>
      <c r="M77" s="88"/>
      <c r="N77" s="111">
        <v>16436196.210000001</v>
      </c>
      <c r="O77" s="88"/>
      <c r="P77" s="88"/>
      <c r="Q77" s="88"/>
      <c r="R77" s="111">
        <v>16268489.109999999</v>
      </c>
      <c r="S77" s="88"/>
      <c r="T77" s="111">
        <v>16268489.109999999</v>
      </c>
      <c r="U77" s="88"/>
      <c r="V77" s="88"/>
      <c r="W77" s="88"/>
      <c r="X77" s="111">
        <v>16268489.109999999</v>
      </c>
      <c r="Y77" s="88"/>
      <c r="Z77" s="88"/>
      <c r="AA77" s="88"/>
    </row>
    <row r="78" spans="1:27">
      <c r="A78" s="105" t="s">
        <v>1233</v>
      </c>
      <c r="B78" s="105" t="s">
        <v>190</v>
      </c>
      <c r="C78" s="105" t="s">
        <v>1384</v>
      </c>
      <c r="D78" s="105" t="s">
        <v>1234</v>
      </c>
      <c r="E78" s="105"/>
      <c r="F78" s="69" t="str">
        <f t="shared" si="1"/>
        <v>00001060000000000121</v>
      </c>
      <c r="G78" s="111">
        <v>12591955.65</v>
      </c>
      <c r="H78" s="88"/>
      <c r="I78" s="111">
        <v>12591955.65</v>
      </c>
      <c r="J78" s="88"/>
      <c r="K78" s="88"/>
      <c r="L78" s="88"/>
      <c r="M78" s="88"/>
      <c r="N78" s="111">
        <v>12591955.65</v>
      </c>
      <c r="O78" s="88"/>
      <c r="P78" s="88"/>
      <c r="Q78" s="88"/>
      <c r="R78" s="111">
        <v>12495487.98</v>
      </c>
      <c r="S78" s="88"/>
      <c r="T78" s="111">
        <v>12495487.98</v>
      </c>
      <c r="U78" s="88"/>
      <c r="V78" s="88"/>
      <c r="W78" s="88"/>
      <c r="X78" s="111">
        <v>12495487.98</v>
      </c>
      <c r="Y78" s="88"/>
      <c r="Z78" s="88"/>
      <c r="AA78" s="88"/>
    </row>
    <row r="79" spans="1:27">
      <c r="A79" s="106" t="s">
        <v>1233</v>
      </c>
      <c r="B79" s="106" t="s">
        <v>190</v>
      </c>
      <c r="C79" s="106" t="s">
        <v>1384</v>
      </c>
      <c r="D79" s="106" t="s">
        <v>1234</v>
      </c>
      <c r="E79" s="106" t="s">
        <v>1235</v>
      </c>
      <c r="F79" s="69" t="str">
        <f t="shared" si="1"/>
        <v>00001060000000000121960</v>
      </c>
      <c r="G79" s="112">
        <v>12591955.65</v>
      </c>
      <c r="H79" s="89"/>
      <c r="I79" s="112">
        <v>12591955.65</v>
      </c>
      <c r="J79" s="89"/>
      <c r="K79" s="89"/>
      <c r="L79" s="89"/>
      <c r="M79" s="89"/>
      <c r="N79" s="112">
        <v>12591955.65</v>
      </c>
      <c r="O79" s="89"/>
      <c r="P79" s="89"/>
      <c r="Q79" s="89"/>
      <c r="R79" s="112">
        <v>12495487.98</v>
      </c>
      <c r="S79" s="89"/>
      <c r="T79" s="112">
        <v>12495487.98</v>
      </c>
      <c r="U79" s="89"/>
      <c r="V79" s="89"/>
      <c r="W79" s="89"/>
      <c r="X79" s="112">
        <v>12495487.98</v>
      </c>
      <c r="Y79" s="89"/>
      <c r="Z79" s="89"/>
      <c r="AA79" s="89"/>
    </row>
    <row r="80" spans="1:27">
      <c r="A80" s="105" t="s">
        <v>1233</v>
      </c>
      <c r="B80" s="105" t="s">
        <v>190</v>
      </c>
      <c r="C80" s="105" t="s">
        <v>1384</v>
      </c>
      <c r="D80" s="105" t="s">
        <v>1236</v>
      </c>
      <c r="E80" s="105"/>
      <c r="F80" s="69" t="str">
        <f t="shared" si="1"/>
        <v>00001060000000000122</v>
      </c>
      <c r="G80" s="111">
        <v>41470.550000000003</v>
      </c>
      <c r="H80" s="88"/>
      <c r="I80" s="111">
        <v>41470.550000000003</v>
      </c>
      <c r="J80" s="88"/>
      <c r="K80" s="88"/>
      <c r="L80" s="88"/>
      <c r="M80" s="88"/>
      <c r="N80" s="111">
        <v>41470.550000000003</v>
      </c>
      <c r="O80" s="88"/>
      <c r="P80" s="88"/>
      <c r="Q80" s="88"/>
      <c r="R80" s="111">
        <v>41470.550000000003</v>
      </c>
      <c r="S80" s="88"/>
      <c r="T80" s="111">
        <v>41470.550000000003</v>
      </c>
      <c r="U80" s="88"/>
      <c r="V80" s="88"/>
      <c r="W80" s="88"/>
      <c r="X80" s="111">
        <v>41470.550000000003</v>
      </c>
      <c r="Y80" s="88"/>
      <c r="Z80" s="88"/>
      <c r="AA80" s="88"/>
    </row>
    <row r="81" spans="1:27">
      <c r="A81" s="106" t="s">
        <v>1233</v>
      </c>
      <c r="B81" s="106" t="s">
        <v>190</v>
      </c>
      <c r="C81" s="106" t="s">
        <v>1384</v>
      </c>
      <c r="D81" s="106" t="s">
        <v>1236</v>
      </c>
      <c r="E81" s="106" t="s">
        <v>1235</v>
      </c>
      <c r="F81" s="69" t="str">
        <f t="shared" si="1"/>
        <v>00001060000000000122960</v>
      </c>
      <c r="G81" s="112">
        <v>41470.550000000003</v>
      </c>
      <c r="H81" s="89"/>
      <c r="I81" s="112">
        <v>41470.550000000003</v>
      </c>
      <c r="J81" s="89"/>
      <c r="K81" s="89"/>
      <c r="L81" s="89"/>
      <c r="M81" s="89"/>
      <c r="N81" s="112">
        <v>41470.550000000003</v>
      </c>
      <c r="O81" s="89"/>
      <c r="P81" s="89"/>
      <c r="Q81" s="89"/>
      <c r="R81" s="112">
        <v>41470.550000000003</v>
      </c>
      <c r="S81" s="89"/>
      <c r="T81" s="112">
        <v>41470.550000000003</v>
      </c>
      <c r="U81" s="89"/>
      <c r="V81" s="89"/>
      <c r="W81" s="89"/>
      <c r="X81" s="112">
        <v>41470.550000000003</v>
      </c>
      <c r="Y81" s="89"/>
      <c r="Z81" s="89"/>
      <c r="AA81" s="89"/>
    </row>
    <row r="82" spans="1:27">
      <c r="A82" s="105" t="s">
        <v>1233</v>
      </c>
      <c r="B82" s="105" t="s">
        <v>190</v>
      </c>
      <c r="C82" s="105" t="s">
        <v>1384</v>
      </c>
      <c r="D82" s="105" t="s">
        <v>1385</v>
      </c>
      <c r="E82" s="105"/>
      <c r="F82" s="69" t="str">
        <f t="shared" si="1"/>
        <v>00001060000000000129</v>
      </c>
      <c r="G82" s="111">
        <v>3802770.01</v>
      </c>
      <c r="H82" s="88"/>
      <c r="I82" s="111">
        <v>3802770.01</v>
      </c>
      <c r="J82" s="88"/>
      <c r="K82" s="88"/>
      <c r="L82" s="88"/>
      <c r="M82" s="88"/>
      <c r="N82" s="111">
        <v>3802770.01</v>
      </c>
      <c r="O82" s="88"/>
      <c r="P82" s="88"/>
      <c r="Q82" s="88"/>
      <c r="R82" s="111">
        <v>3731530.58</v>
      </c>
      <c r="S82" s="88"/>
      <c r="T82" s="111">
        <v>3731530.58</v>
      </c>
      <c r="U82" s="88"/>
      <c r="V82" s="88"/>
      <c r="W82" s="88"/>
      <c r="X82" s="111">
        <v>3731530.58</v>
      </c>
      <c r="Y82" s="88"/>
      <c r="Z82" s="88"/>
      <c r="AA82" s="88"/>
    </row>
    <row r="83" spans="1:27">
      <c r="A83" s="106" t="s">
        <v>1233</v>
      </c>
      <c r="B83" s="106" t="s">
        <v>190</v>
      </c>
      <c r="C83" s="106" t="s">
        <v>1384</v>
      </c>
      <c r="D83" s="106" t="s">
        <v>1385</v>
      </c>
      <c r="E83" s="106" t="s">
        <v>1235</v>
      </c>
      <c r="F83" s="69" t="str">
        <f t="shared" si="1"/>
        <v>00001060000000000129960</v>
      </c>
      <c r="G83" s="112">
        <v>3802770.01</v>
      </c>
      <c r="H83" s="89"/>
      <c r="I83" s="112">
        <v>3802770.01</v>
      </c>
      <c r="J83" s="89"/>
      <c r="K83" s="89"/>
      <c r="L83" s="89"/>
      <c r="M83" s="89"/>
      <c r="N83" s="112">
        <v>3802770.01</v>
      </c>
      <c r="O83" s="89"/>
      <c r="P83" s="89"/>
      <c r="Q83" s="89"/>
      <c r="R83" s="112">
        <v>3731530.58</v>
      </c>
      <c r="S83" s="89"/>
      <c r="T83" s="112">
        <v>3731530.58</v>
      </c>
      <c r="U83" s="89"/>
      <c r="V83" s="89"/>
      <c r="W83" s="89"/>
      <c r="X83" s="112">
        <v>3731530.58</v>
      </c>
      <c r="Y83" s="89"/>
      <c r="Z83" s="89"/>
      <c r="AA83" s="89"/>
    </row>
    <row r="84" spans="1:27">
      <c r="A84" s="105" t="s">
        <v>1233</v>
      </c>
      <c r="B84" s="105" t="s">
        <v>190</v>
      </c>
      <c r="C84" s="105" t="s">
        <v>1384</v>
      </c>
      <c r="D84" s="105" t="s">
        <v>1414</v>
      </c>
      <c r="E84" s="105"/>
      <c r="F84" s="69" t="str">
        <f t="shared" si="1"/>
        <v>00001060000000000200</v>
      </c>
      <c r="G84" s="111">
        <v>2575862.73</v>
      </c>
      <c r="H84" s="88"/>
      <c r="I84" s="111">
        <v>2575862.73</v>
      </c>
      <c r="J84" s="88"/>
      <c r="K84" s="88"/>
      <c r="L84" s="88"/>
      <c r="M84" s="88"/>
      <c r="N84" s="111">
        <v>2575862.73</v>
      </c>
      <c r="O84" s="88"/>
      <c r="P84" s="88"/>
      <c r="Q84" s="88"/>
      <c r="R84" s="111">
        <v>2476242.88</v>
      </c>
      <c r="S84" s="88"/>
      <c r="T84" s="111">
        <v>2476242.88</v>
      </c>
      <c r="U84" s="88"/>
      <c r="V84" s="88"/>
      <c r="W84" s="88"/>
      <c r="X84" s="111">
        <v>2476242.88</v>
      </c>
      <c r="Y84" s="88"/>
      <c r="Z84" s="88"/>
      <c r="AA84" s="88"/>
    </row>
    <row r="85" spans="1:27">
      <c r="A85" s="105" t="s">
        <v>1233</v>
      </c>
      <c r="B85" s="105" t="s">
        <v>190</v>
      </c>
      <c r="C85" s="105" t="s">
        <v>1384</v>
      </c>
      <c r="D85" s="105" t="s">
        <v>1250</v>
      </c>
      <c r="E85" s="105"/>
      <c r="F85" s="69" t="str">
        <f t="shared" si="1"/>
        <v>00001060000000000240</v>
      </c>
      <c r="G85" s="111">
        <v>2575862.73</v>
      </c>
      <c r="H85" s="88"/>
      <c r="I85" s="111">
        <v>2575862.73</v>
      </c>
      <c r="J85" s="88"/>
      <c r="K85" s="88"/>
      <c r="L85" s="88"/>
      <c r="M85" s="88"/>
      <c r="N85" s="111">
        <v>2575862.73</v>
      </c>
      <c r="O85" s="88"/>
      <c r="P85" s="88"/>
      <c r="Q85" s="88"/>
      <c r="R85" s="111">
        <v>2476242.88</v>
      </c>
      <c r="S85" s="88"/>
      <c r="T85" s="111">
        <v>2476242.88</v>
      </c>
      <c r="U85" s="88"/>
      <c r="V85" s="88"/>
      <c r="W85" s="88"/>
      <c r="X85" s="111">
        <v>2476242.88</v>
      </c>
      <c r="Y85" s="88"/>
      <c r="Z85" s="88"/>
      <c r="AA85" s="88"/>
    </row>
    <row r="86" spans="1:27">
      <c r="A86" s="105" t="s">
        <v>1233</v>
      </c>
      <c r="B86" s="105" t="s">
        <v>190</v>
      </c>
      <c r="C86" s="105" t="s">
        <v>1384</v>
      </c>
      <c r="D86" s="105" t="s">
        <v>1239</v>
      </c>
      <c r="E86" s="105"/>
      <c r="F86" s="69" t="str">
        <f t="shared" si="1"/>
        <v>00001060000000000244</v>
      </c>
      <c r="G86" s="111">
        <v>2575862.73</v>
      </c>
      <c r="H86" s="88"/>
      <c r="I86" s="111">
        <v>2575862.73</v>
      </c>
      <c r="J86" s="88"/>
      <c r="K86" s="88"/>
      <c r="L86" s="88"/>
      <c r="M86" s="88"/>
      <c r="N86" s="111">
        <v>2575862.73</v>
      </c>
      <c r="O86" s="88"/>
      <c r="P86" s="88"/>
      <c r="Q86" s="88"/>
      <c r="R86" s="111">
        <v>2476242.88</v>
      </c>
      <c r="S86" s="88"/>
      <c r="T86" s="111">
        <v>2476242.88</v>
      </c>
      <c r="U86" s="88"/>
      <c r="V86" s="88"/>
      <c r="W86" s="88"/>
      <c r="X86" s="111">
        <v>2476242.88</v>
      </c>
      <c r="Y86" s="88"/>
      <c r="Z86" s="88"/>
      <c r="AA86" s="88"/>
    </row>
    <row r="87" spans="1:27">
      <c r="A87" s="106" t="s">
        <v>1233</v>
      </c>
      <c r="B87" s="106" t="s">
        <v>190</v>
      </c>
      <c r="C87" s="106" t="s">
        <v>1384</v>
      </c>
      <c r="D87" s="106" t="s">
        <v>1239</v>
      </c>
      <c r="E87" s="106" t="s">
        <v>1235</v>
      </c>
      <c r="F87" s="69" t="str">
        <f t="shared" si="1"/>
        <v>00001060000000000244960</v>
      </c>
      <c r="G87" s="112">
        <v>2575862.73</v>
      </c>
      <c r="H87" s="89"/>
      <c r="I87" s="112">
        <v>2575862.73</v>
      </c>
      <c r="J87" s="89"/>
      <c r="K87" s="89"/>
      <c r="L87" s="89"/>
      <c r="M87" s="89"/>
      <c r="N87" s="112">
        <v>2575862.73</v>
      </c>
      <c r="O87" s="89"/>
      <c r="P87" s="89"/>
      <c r="Q87" s="89"/>
      <c r="R87" s="112">
        <v>2476242.88</v>
      </c>
      <c r="S87" s="89"/>
      <c r="T87" s="112">
        <v>2476242.88</v>
      </c>
      <c r="U87" s="89"/>
      <c r="V87" s="89"/>
      <c r="W87" s="89"/>
      <c r="X87" s="112">
        <v>2476242.88</v>
      </c>
      <c r="Y87" s="89"/>
      <c r="Z87" s="89"/>
      <c r="AA87" s="89"/>
    </row>
    <row r="88" spans="1:27">
      <c r="A88" s="105" t="s">
        <v>1233</v>
      </c>
      <c r="B88" s="105" t="s">
        <v>190</v>
      </c>
      <c r="C88" s="105" t="s">
        <v>1384</v>
      </c>
      <c r="D88" s="105" t="s">
        <v>1371</v>
      </c>
      <c r="E88" s="105"/>
      <c r="F88" s="69" t="str">
        <f t="shared" si="1"/>
        <v>00001060000000000800</v>
      </c>
      <c r="G88" s="111">
        <v>13225.11</v>
      </c>
      <c r="H88" s="88"/>
      <c r="I88" s="111">
        <v>13225.11</v>
      </c>
      <c r="J88" s="88"/>
      <c r="K88" s="88"/>
      <c r="L88" s="88"/>
      <c r="M88" s="88"/>
      <c r="N88" s="111">
        <v>13225.11</v>
      </c>
      <c r="O88" s="88"/>
      <c r="P88" s="88"/>
      <c r="Q88" s="88"/>
      <c r="R88" s="111">
        <v>13225.11</v>
      </c>
      <c r="S88" s="88"/>
      <c r="T88" s="111">
        <v>13225.11</v>
      </c>
      <c r="U88" s="88"/>
      <c r="V88" s="88"/>
      <c r="W88" s="88"/>
      <c r="X88" s="111">
        <v>13225.11</v>
      </c>
      <c r="Y88" s="88"/>
      <c r="Z88" s="88"/>
      <c r="AA88" s="88"/>
    </row>
    <row r="89" spans="1:27">
      <c r="A89" s="105" t="s">
        <v>1233</v>
      </c>
      <c r="B89" s="105" t="s">
        <v>190</v>
      </c>
      <c r="C89" s="105" t="s">
        <v>1384</v>
      </c>
      <c r="D89" s="105" t="s">
        <v>1368</v>
      </c>
      <c r="E89" s="105"/>
      <c r="F89" s="69" t="str">
        <f t="shared" si="1"/>
        <v>00001060000000000850</v>
      </c>
      <c r="G89" s="111">
        <v>13225.11</v>
      </c>
      <c r="H89" s="88"/>
      <c r="I89" s="111">
        <v>13225.11</v>
      </c>
      <c r="J89" s="88"/>
      <c r="K89" s="88"/>
      <c r="L89" s="88"/>
      <c r="M89" s="88"/>
      <c r="N89" s="111">
        <v>13225.11</v>
      </c>
      <c r="O89" s="88"/>
      <c r="P89" s="88"/>
      <c r="Q89" s="88"/>
      <c r="R89" s="111">
        <v>13225.11</v>
      </c>
      <c r="S89" s="88"/>
      <c r="T89" s="111">
        <v>13225.11</v>
      </c>
      <c r="U89" s="88"/>
      <c r="V89" s="88"/>
      <c r="W89" s="88"/>
      <c r="X89" s="111">
        <v>13225.11</v>
      </c>
      <c r="Y89" s="88"/>
      <c r="Z89" s="88"/>
      <c r="AA89" s="88"/>
    </row>
    <row r="90" spans="1:27">
      <c r="A90" s="105" t="s">
        <v>1233</v>
      </c>
      <c r="B90" s="105" t="s">
        <v>190</v>
      </c>
      <c r="C90" s="105" t="s">
        <v>1384</v>
      </c>
      <c r="D90" s="105" t="s">
        <v>1243</v>
      </c>
      <c r="E90" s="105"/>
      <c r="F90" s="69" t="str">
        <f t="shared" si="1"/>
        <v>00001060000000000853</v>
      </c>
      <c r="G90" s="111">
        <v>13225.11</v>
      </c>
      <c r="H90" s="88"/>
      <c r="I90" s="111">
        <v>13225.11</v>
      </c>
      <c r="J90" s="88"/>
      <c r="K90" s="88"/>
      <c r="L90" s="88"/>
      <c r="M90" s="88"/>
      <c r="N90" s="111">
        <v>13225.11</v>
      </c>
      <c r="O90" s="88"/>
      <c r="P90" s="88"/>
      <c r="Q90" s="88"/>
      <c r="R90" s="111">
        <v>13225.11</v>
      </c>
      <c r="S90" s="88"/>
      <c r="T90" s="111">
        <v>13225.11</v>
      </c>
      <c r="U90" s="88"/>
      <c r="V90" s="88"/>
      <c r="W90" s="88"/>
      <c r="X90" s="111">
        <v>13225.11</v>
      </c>
      <c r="Y90" s="88"/>
      <c r="Z90" s="88"/>
      <c r="AA90" s="88"/>
    </row>
    <row r="91" spans="1:27">
      <c r="A91" s="106" t="s">
        <v>1233</v>
      </c>
      <c r="B91" s="106" t="s">
        <v>190</v>
      </c>
      <c r="C91" s="106" t="s">
        <v>1384</v>
      </c>
      <c r="D91" s="106" t="s">
        <v>1243</v>
      </c>
      <c r="E91" s="106" t="s">
        <v>1235</v>
      </c>
      <c r="F91" s="69" t="str">
        <f t="shared" si="1"/>
        <v>00001060000000000853960</v>
      </c>
      <c r="G91" s="112">
        <v>13225.11</v>
      </c>
      <c r="H91" s="89"/>
      <c r="I91" s="112">
        <v>13225.11</v>
      </c>
      <c r="J91" s="89"/>
      <c r="K91" s="89"/>
      <c r="L91" s="89"/>
      <c r="M91" s="89"/>
      <c r="N91" s="112">
        <v>13225.11</v>
      </c>
      <c r="O91" s="89"/>
      <c r="P91" s="89"/>
      <c r="Q91" s="89"/>
      <c r="R91" s="112">
        <v>13225.11</v>
      </c>
      <c r="S91" s="89"/>
      <c r="T91" s="112">
        <v>13225.11</v>
      </c>
      <c r="U91" s="89"/>
      <c r="V91" s="89"/>
      <c r="W91" s="89"/>
      <c r="X91" s="112">
        <v>13225.11</v>
      </c>
      <c r="Y91" s="89"/>
      <c r="Z91" s="89"/>
      <c r="AA91" s="89"/>
    </row>
    <row r="92" spans="1:27">
      <c r="A92" s="103" t="s">
        <v>1233</v>
      </c>
      <c r="B92" s="103" t="s">
        <v>14</v>
      </c>
      <c r="C92" s="103"/>
      <c r="D92" s="103"/>
      <c r="E92" s="103"/>
      <c r="F92" s="69" t="str">
        <f t="shared" si="1"/>
        <v>0000107</v>
      </c>
      <c r="G92" s="109">
        <v>6817000</v>
      </c>
      <c r="H92" s="86"/>
      <c r="I92" s="109">
        <v>6817000</v>
      </c>
      <c r="J92" s="86"/>
      <c r="K92" s="86"/>
      <c r="L92" s="86"/>
      <c r="M92" s="86"/>
      <c r="N92" s="109">
        <v>6661000</v>
      </c>
      <c r="O92" s="86"/>
      <c r="P92" s="109">
        <v>156000</v>
      </c>
      <c r="Q92" s="86"/>
      <c r="R92" s="109">
        <v>6806000</v>
      </c>
      <c r="S92" s="86"/>
      <c r="T92" s="109">
        <v>6806000</v>
      </c>
      <c r="U92" s="86"/>
      <c r="V92" s="86"/>
      <c r="W92" s="86"/>
      <c r="X92" s="109">
        <v>6661000</v>
      </c>
      <c r="Y92" s="86"/>
      <c r="Z92" s="109">
        <v>145000</v>
      </c>
      <c r="AA92" s="86"/>
    </row>
    <row r="93" spans="1:27">
      <c r="A93" s="104" t="s">
        <v>1233</v>
      </c>
      <c r="B93" s="104" t="s">
        <v>14</v>
      </c>
      <c r="C93" s="104" t="s">
        <v>1384</v>
      </c>
      <c r="D93" s="104"/>
      <c r="E93" s="104"/>
      <c r="F93" s="69" t="str">
        <f t="shared" si="1"/>
        <v>00001070000000000</v>
      </c>
      <c r="G93" s="110">
        <v>6817000</v>
      </c>
      <c r="H93" s="87"/>
      <c r="I93" s="110">
        <v>6817000</v>
      </c>
      <c r="J93" s="87"/>
      <c r="K93" s="87"/>
      <c r="L93" s="87"/>
      <c r="M93" s="87"/>
      <c r="N93" s="110">
        <v>6661000</v>
      </c>
      <c r="O93" s="87"/>
      <c r="P93" s="110">
        <v>156000</v>
      </c>
      <c r="Q93" s="87"/>
      <c r="R93" s="110">
        <v>6806000</v>
      </c>
      <c r="S93" s="87"/>
      <c r="T93" s="110">
        <v>6806000</v>
      </c>
      <c r="U93" s="87"/>
      <c r="V93" s="87"/>
      <c r="W93" s="87"/>
      <c r="X93" s="110">
        <v>6661000</v>
      </c>
      <c r="Y93" s="87"/>
      <c r="Z93" s="110">
        <v>145000</v>
      </c>
      <c r="AA93" s="87"/>
    </row>
    <row r="94" spans="1:27">
      <c r="A94" s="105" t="s">
        <v>1233</v>
      </c>
      <c r="B94" s="105" t="s">
        <v>14</v>
      </c>
      <c r="C94" s="105" t="s">
        <v>1384</v>
      </c>
      <c r="D94" s="105" t="s">
        <v>1233</v>
      </c>
      <c r="E94" s="105"/>
      <c r="F94" s="69" t="str">
        <f t="shared" si="1"/>
        <v>00001070000000000000</v>
      </c>
      <c r="G94" s="111">
        <v>6817000</v>
      </c>
      <c r="H94" s="88"/>
      <c r="I94" s="111">
        <v>6817000</v>
      </c>
      <c r="J94" s="88"/>
      <c r="K94" s="88"/>
      <c r="L94" s="88"/>
      <c r="M94" s="88"/>
      <c r="N94" s="111">
        <v>6661000</v>
      </c>
      <c r="O94" s="88"/>
      <c r="P94" s="111">
        <v>156000</v>
      </c>
      <c r="Q94" s="88"/>
      <c r="R94" s="111">
        <v>6806000</v>
      </c>
      <c r="S94" s="88"/>
      <c r="T94" s="111">
        <v>6806000</v>
      </c>
      <c r="U94" s="88"/>
      <c r="V94" s="88"/>
      <c r="W94" s="88"/>
      <c r="X94" s="111">
        <v>6661000</v>
      </c>
      <c r="Y94" s="88"/>
      <c r="Z94" s="111">
        <v>145000</v>
      </c>
      <c r="AA94" s="88"/>
    </row>
    <row r="95" spans="1:27">
      <c r="A95" s="105" t="s">
        <v>1233</v>
      </c>
      <c r="B95" s="105" t="s">
        <v>14</v>
      </c>
      <c r="C95" s="105" t="s">
        <v>1384</v>
      </c>
      <c r="D95" s="105" t="s">
        <v>1371</v>
      </c>
      <c r="E95" s="105"/>
      <c r="F95" s="69" t="str">
        <f t="shared" si="1"/>
        <v>00001070000000000800</v>
      </c>
      <c r="G95" s="111">
        <v>6817000</v>
      </c>
      <c r="H95" s="88"/>
      <c r="I95" s="111">
        <v>6817000</v>
      </c>
      <c r="J95" s="88"/>
      <c r="K95" s="88"/>
      <c r="L95" s="88"/>
      <c r="M95" s="88"/>
      <c r="N95" s="111">
        <v>6661000</v>
      </c>
      <c r="O95" s="88"/>
      <c r="P95" s="111">
        <v>156000</v>
      </c>
      <c r="Q95" s="88"/>
      <c r="R95" s="111">
        <v>6806000</v>
      </c>
      <c r="S95" s="88"/>
      <c r="T95" s="111">
        <v>6806000</v>
      </c>
      <c r="U95" s="88"/>
      <c r="V95" s="88"/>
      <c r="W95" s="88"/>
      <c r="X95" s="111">
        <v>6661000</v>
      </c>
      <c r="Y95" s="88"/>
      <c r="Z95" s="111">
        <v>145000</v>
      </c>
      <c r="AA95" s="88"/>
    </row>
    <row r="96" spans="1:27">
      <c r="A96" s="105" t="s">
        <v>1233</v>
      </c>
      <c r="B96" s="105" t="s">
        <v>14</v>
      </c>
      <c r="C96" s="105" t="s">
        <v>1384</v>
      </c>
      <c r="D96" s="105" t="s">
        <v>1245</v>
      </c>
      <c r="E96" s="105"/>
      <c r="F96" s="69" t="str">
        <f t="shared" si="1"/>
        <v>00001070000000000880</v>
      </c>
      <c r="G96" s="111">
        <v>6817000</v>
      </c>
      <c r="H96" s="88"/>
      <c r="I96" s="111">
        <v>6817000</v>
      </c>
      <c r="J96" s="88"/>
      <c r="K96" s="88"/>
      <c r="L96" s="88"/>
      <c r="M96" s="88"/>
      <c r="N96" s="111">
        <v>6661000</v>
      </c>
      <c r="O96" s="88"/>
      <c r="P96" s="111">
        <v>156000</v>
      </c>
      <c r="Q96" s="88"/>
      <c r="R96" s="111">
        <v>6806000</v>
      </c>
      <c r="S96" s="88"/>
      <c r="T96" s="111">
        <v>6806000</v>
      </c>
      <c r="U96" s="88"/>
      <c r="V96" s="88"/>
      <c r="W96" s="88"/>
      <c r="X96" s="111">
        <v>6661000</v>
      </c>
      <c r="Y96" s="88"/>
      <c r="Z96" s="111">
        <v>145000</v>
      </c>
      <c r="AA96" s="88"/>
    </row>
    <row r="97" spans="1:27">
      <c r="A97" s="106" t="s">
        <v>1233</v>
      </c>
      <c r="B97" s="106" t="s">
        <v>14</v>
      </c>
      <c r="C97" s="106" t="s">
        <v>1384</v>
      </c>
      <c r="D97" s="106" t="s">
        <v>1245</v>
      </c>
      <c r="E97" s="106" t="s">
        <v>1235</v>
      </c>
      <c r="F97" s="69" t="str">
        <f t="shared" si="1"/>
        <v>00001070000000000880960</v>
      </c>
      <c r="G97" s="112">
        <v>6817000</v>
      </c>
      <c r="H97" s="89"/>
      <c r="I97" s="112">
        <v>6817000</v>
      </c>
      <c r="J97" s="89"/>
      <c r="K97" s="89"/>
      <c r="L97" s="89"/>
      <c r="M97" s="89"/>
      <c r="N97" s="112">
        <v>6661000</v>
      </c>
      <c r="O97" s="89"/>
      <c r="P97" s="112">
        <v>156000</v>
      </c>
      <c r="Q97" s="89"/>
      <c r="R97" s="112">
        <v>6806000</v>
      </c>
      <c r="S97" s="89"/>
      <c r="T97" s="112">
        <v>6806000</v>
      </c>
      <c r="U97" s="89"/>
      <c r="V97" s="89"/>
      <c r="W97" s="89"/>
      <c r="X97" s="112">
        <v>6661000</v>
      </c>
      <c r="Y97" s="89"/>
      <c r="Z97" s="112">
        <v>145000</v>
      </c>
      <c r="AA97" s="89"/>
    </row>
    <row r="98" spans="1:27">
      <c r="A98" s="103" t="s">
        <v>1233</v>
      </c>
      <c r="B98" s="103" t="s">
        <v>15</v>
      </c>
      <c r="C98" s="103"/>
      <c r="D98" s="103"/>
      <c r="E98" s="103"/>
      <c r="F98" s="69" t="str">
        <f t="shared" si="1"/>
        <v>0000111</v>
      </c>
      <c r="G98" s="109">
        <v>810716.8</v>
      </c>
      <c r="H98" s="86"/>
      <c r="I98" s="109">
        <v>810716.8</v>
      </c>
      <c r="J98" s="86"/>
      <c r="K98" s="86"/>
      <c r="L98" s="86"/>
      <c r="M98" s="86"/>
      <c r="N98" s="109">
        <v>646716.80000000005</v>
      </c>
      <c r="O98" s="86"/>
      <c r="P98" s="109">
        <v>164000</v>
      </c>
      <c r="Q98" s="86"/>
      <c r="R98" s="86"/>
      <c r="S98" s="86"/>
      <c r="T98" s="86"/>
      <c r="U98" s="86"/>
      <c r="V98" s="86"/>
      <c r="W98" s="86"/>
      <c r="X98" s="86"/>
      <c r="Y98" s="86"/>
      <c r="Z98" s="86"/>
      <c r="AA98" s="86"/>
    </row>
    <row r="99" spans="1:27">
      <c r="A99" s="104" t="s">
        <v>1233</v>
      </c>
      <c r="B99" s="104" t="s">
        <v>15</v>
      </c>
      <c r="C99" s="104" t="s">
        <v>1384</v>
      </c>
      <c r="D99" s="104"/>
      <c r="E99" s="104"/>
      <c r="F99" s="69" t="str">
        <f t="shared" si="1"/>
        <v>00001110000000000</v>
      </c>
      <c r="G99" s="110">
        <v>810716.8</v>
      </c>
      <c r="H99" s="87"/>
      <c r="I99" s="110">
        <v>810716.8</v>
      </c>
      <c r="J99" s="87"/>
      <c r="K99" s="87"/>
      <c r="L99" s="87"/>
      <c r="M99" s="87"/>
      <c r="N99" s="110">
        <v>646716.80000000005</v>
      </c>
      <c r="O99" s="87"/>
      <c r="P99" s="110">
        <v>164000</v>
      </c>
      <c r="Q99" s="87"/>
      <c r="R99" s="87"/>
      <c r="S99" s="87"/>
      <c r="T99" s="87"/>
      <c r="U99" s="87"/>
      <c r="V99" s="87"/>
      <c r="W99" s="87"/>
      <c r="X99" s="87"/>
      <c r="Y99" s="87"/>
      <c r="Z99" s="87"/>
      <c r="AA99" s="87"/>
    </row>
    <row r="100" spans="1:27">
      <c r="A100" s="105" t="s">
        <v>1233</v>
      </c>
      <c r="B100" s="105" t="s">
        <v>15</v>
      </c>
      <c r="C100" s="105" t="s">
        <v>1384</v>
      </c>
      <c r="D100" s="105" t="s">
        <v>1233</v>
      </c>
      <c r="E100" s="105"/>
      <c r="F100" s="69" t="str">
        <f t="shared" si="1"/>
        <v>00001110000000000000</v>
      </c>
      <c r="G100" s="111">
        <v>810716.8</v>
      </c>
      <c r="H100" s="88"/>
      <c r="I100" s="111">
        <v>810716.8</v>
      </c>
      <c r="J100" s="88"/>
      <c r="K100" s="88"/>
      <c r="L100" s="88"/>
      <c r="M100" s="88"/>
      <c r="N100" s="111">
        <v>646716.80000000005</v>
      </c>
      <c r="O100" s="88"/>
      <c r="P100" s="111">
        <v>164000</v>
      </c>
      <c r="Q100" s="88"/>
      <c r="R100" s="88"/>
      <c r="S100" s="88"/>
      <c r="T100" s="88"/>
      <c r="U100" s="88"/>
      <c r="V100" s="88"/>
      <c r="W100" s="88"/>
      <c r="X100" s="88"/>
      <c r="Y100" s="88"/>
      <c r="Z100" s="88"/>
      <c r="AA100" s="88"/>
    </row>
    <row r="101" spans="1:27">
      <c r="A101" s="105" t="s">
        <v>1233</v>
      </c>
      <c r="B101" s="105" t="s">
        <v>15</v>
      </c>
      <c r="C101" s="105" t="s">
        <v>1384</v>
      </c>
      <c r="D101" s="105" t="s">
        <v>1371</v>
      </c>
      <c r="E101" s="105"/>
      <c r="F101" s="69" t="str">
        <f t="shared" si="1"/>
        <v>00001110000000000800</v>
      </c>
      <c r="G101" s="111">
        <v>810716.8</v>
      </c>
      <c r="H101" s="88"/>
      <c r="I101" s="111">
        <v>810716.8</v>
      </c>
      <c r="J101" s="88"/>
      <c r="K101" s="88"/>
      <c r="L101" s="88"/>
      <c r="M101" s="88"/>
      <c r="N101" s="111">
        <v>646716.80000000005</v>
      </c>
      <c r="O101" s="88"/>
      <c r="P101" s="111">
        <v>164000</v>
      </c>
      <c r="Q101" s="88"/>
      <c r="R101" s="88"/>
      <c r="S101" s="88"/>
      <c r="T101" s="88"/>
      <c r="U101" s="88"/>
      <c r="V101" s="88"/>
      <c r="W101" s="88"/>
      <c r="X101" s="88"/>
      <c r="Y101" s="88"/>
      <c r="Z101" s="88"/>
      <c r="AA101" s="88"/>
    </row>
    <row r="102" spans="1:27">
      <c r="A102" s="105" t="s">
        <v>1233</v>
      </c>
      <c r="B102" s="105" t="s">
        <v>15</v>
      </c>
      <c r="C102" s="105" t="s">
        <v>1384</v>
      </c>
      <c r="D102" s="105" t="s">
        <v>1246</v>
      </c>
      <c r="E102" s="105"/>
      <c r="F102" s="69" t="str">
        <f t="shared" si="1"/>
        <v>00001110000000000870</v>
      </c>
      <c r="G102" s="111">
        <v>810716.8</v>
      </c>
      <c r="H102" s="88"/>
      <c r="I102" s="111">
        <v>810716.8</v>
      </c>
      <c r="J102" s="88"/>
      <c r="K102" s="88"/>
      <c r="L102" s="88"/>
      <c r="M102" s="88"/>
      <c r="N102" s="111">
        <v>646716.80000000005</v>
      </c>
      <c r="O102" s="88"/>
      <c r="P102" s="111">
        <v>164000</v>
      </c>
      <c r="Q102" s="88"/>
      <c r="R102" s="88"/>
      <c r="S102" s="88"/>
      <c r="T102" s="88"/>
      <c r="U102" s="88"/>
      <c r="V102" s="88"/>
      <c r="W102" s="88"/>
      <c r="X102" s="88"/>
      <c r="Y102" s="88"/>
      <c r="Z102" s="88"/>
      <c r="AA102" s="88"/>
    </row>
    <row r="103" spans="1:27">
      <c r="A103" s="106" t="s">
        <v>1233</v>
      </c>
      <c r="B103" s="106" t="s">
        <v>15</v>
      </c>
      <c r="C103" s="106" t="s">
        <v>1384</v>
      </c>
      <c r="D103" s="106" t="s">
        <v>1246</v>
      </c>
      <c r="E103" s="106" t="s">
        <v>1235</v>
      </c>
      <c r="F103" s="69" t="str">
        <f t="shared" si="1"/>
        <v>00001110000000000870960</v>
      </c>
      <c r="G103" s="112">
        <v>810716.8</v>
      </c>
      <c r="H103" s="89"/>
      <c r="I103" s="112">
        <v>810716.8</v>
      </c>
      <c r="J103" s="89"/>
      <c r="K103" s="89"/>
      <c r="L103" s="89"/>
      <c r="M103" s="89"/>
      <c r="N103" s="112">
        <v>646716.80000000005</v>
      </c>
      <c r="O103" s="89"/>
      <c r="P103" s="112">
        <v>164000</v>
      </c>
      <c r="Q103" s="89"/>
      <c r="R103" s="89"/>
      <c r="S103" s="89"/>
      <c r="T103" s="89"/>
      <c r="U103" s="89"/>
      <c r="V103" s="89"/>
      <c r="W103" s="89"/>
      <c r="X103" s="89"/>
      <c r="Y103" s="89"/>
      <c r="Z103" s="89"/>
      <c r="AA103" s="89"/>
    </row>
    <row r="104" spans="1:27">
      <c r="A104" s="103" t="s">
        <v>1233</v>
      </c>
      <c r="B104" s="103" t="s">
        <v>191</v>
      </c>
      <c r="C104" s="103"/>
      <c r="D104" s="103"/>
      <c r="E104" s="103"/>
      <c r="F104" s="69" t="str">
        <f t="shared" si="1"/>
        <v>0000113</v>
      </c>
      <c r="G104" s="109">
        <v>10704853.25</v>
      </c>
      <c r="H104" s="86"/>
      <c r="I104" s="109">
        <v>10704853.25</v>
      </c>
      <c r="J104" s="109">
        <v>244000</v>
      </c>
      <c r="K104" s="86"/>
      <c r="L104" s="86"/>
      <c r="M104" s="86"/>
      <c r="N104" s="109">
        <v>10466779.25</v>
      </c>
      <c r="O104" s="86"/>
      <c r="P104" s="109">
        <v>482074</v>
      </c>
      <c r="Q104" s="86"/>
      <c r="R104" s="109">
        <v>10153447.810000001</v>
      </c>
      <c r="S104" s="86"/>
      <c r="T104" s="109">
        <v>10153447.810000001</v>
      </c>
      <c r="U104" s="109">
        <v>244000</v>
      </c>
      <c r="V104" s="86"/>
      <c r="W104" s="86"/>
      <c r="X104" s="109">
        <v>9947636.8100000005</v>
      </c>
      <c r="Y104" s="86"/>
      <c r="Z104" s="109">
        <v>449811</v>
      </c>
      <c r="AA104" s="86"/>
    </row>
    <row r="105" spans="1:27">
      <c r="A105" s="104" t="s">
        <v>1233</v>
      </c>
      <c r="B105" s="104" t="s">
        <v>191</v>
      </c>
      <c r="C105" s="104" t="s">
        <v>1384</v>
      </c>
      <c r="D105" s="104"/>
      <c r="E105" s="104"/>
      <c r="F105" s="69" t="str">
        <f t="shared" si="1"/>
        <v>00001130000000000</v>
      </c>
      <c r="G105" s="110">
        <v>10704853.25</v>
      </c>
      <c r="H105" s="87"/>
      <c r="I105" s="110">
        <v>10704853.25</v>
      </c>
      <c r="J105" s="110">
        <v>244000</v>
      </c>
      <c r="K105" s="87"/>
      <c r="L105" s="87"/>
      <c r="M105" s="87"/>
      <c r="N105" s="110">
        <v>10466779.25</v>
      </c>
      <c r="O105" s="87"/>
      <c r="P105" s="110">
        <v>482074</v>
      </c>
      <c r="Q105" s="87"/>
      <c r="R105" s="110">
        <v>10153447.810000001</v>
      </c>
      <c r="S105" s="87"/>
      <c r="T105" s="110">
        <v>10153447.810000001</v>
      </c>
      <c r="U105" s="110">
        <v>244000</v>
      </c>
      <c r="V105" s="87"/>
      <c r="W105" s="87"/>
      <c r="X105" s="110">
        <v>9947636.8100000005</v>
      </c>
      <c r="Y105" s="87"/>
      <c r="Z105" s="110">
        <v>449811</v>
      </c>
      <c r="AA105" s="87"/>
    </row>
    <row r="106" spans="1:27">
      <c r="A106" s="105" t="s">
        <v>1233</v>
      </c>
      <c r="B106" s="105" t="s">
        <v>191</v>
      </c>
      <c r="C106" s="105" t="s">
        <v>1384</v>
      </c>
      <c r="D106" s="105" t="s">
        <v>1233</v>
      </c>
      <c r="E106" s="105"/>
      <c r="F106" s="69" t="str">
        <f t="shared" si="1"/>
        <v>00001130000000000000</v>
      </c>
      <c r="G106" s="111">
        <v>10704853.25</v>
      </c>
      <c r="H106" s="88"/>
      <c r="I106" s="111">
        <v>10704853.25</v>
      </c>
      <c r="J106" s="111">
        <v>244000</v>
      </c>
      <c r="K106" s="88"/>
      <c r="L106" s="88"/>
      <c r="M106" s="88"/>
      <c r="N106" s="111">
        <v>10466779.25</v>
      </c>
      <c r="O106" s="88"/>
      <c r="P106" s="111">
        <v>482074</v>
      </c>
      <c r="Q106" s="88"/>
      <c r="R106" s="111">
        <v>10153447.810000001</v>
      </c>
      <c r="S106" s="88"/>
      <c r="T106" s="111">
        <v>10153447.810000001</v>
      </c>
      <c r="U106" s="111">
        <v>244000</v>
      </c>
      <c r="V106" s="88"/>
      <c r="W106" s="88"/>
      <c r="X106" s="111">
        <v>9947636.8100000005</v>
      </c>
      <c r="Y106" s="88"/>
      <c r="Z106" s="111">
        <v>449811</v>
      </c>
      <c r="AA106" s="88"/>
    </row>
    <row r="107" spans="1:27">
      <c r="A107" s="105" t="s">
        <v>1233</v>
      </c>
      <c r="B107" s="105" t="s">
        <v>191</v>
      </c>
      <c r="C107" s="105" t="s">
        <v>1384</v>
      </c>
      <c r="D107" s="105" t="s">
        <v>1413</v>
      </c>
      <c r="E107" s="105"/>
      <c r="F107" s="69" t="str">
        <f t="shared" si="1"/>
        <v>00001130000000000100</v>
      </c>
      <c r="G107" s="111">
        <v>7510298.6100000003</v>
      </c>
      <c r="H107" s="88"/>
      <c r="I107" s="111">
        <v>7510298.6100000003</v>
      </c>
      <c r="J107" s="88"/>
      <c r="K107" s="88"/>
      <c r="L107" s="88"/>
      <c r="M107" s="88"/>
      <c r="N107" s="111">
        <v>7321675</v>
      </c>
      <c r="O107" s="88"/>
      <c r="P107" s="111">
        <v>188623.61</v>
      </c>
      <c r="Q107" s="88"/>
      <c r="R107" s="111">
        <v>7082093.6100000003</v>
      </c>
      <c r="S107" s="88"/>
      <c r="T107" s="111">
        <v>7082093.6100000003</v>
      </c>
      <c r="U107" s="88"/>
      <c r="V107" s="88"/>
      <c r="W107" s="88"/>
      <c r="X107" s="111">
        <v>6917510</v>
      </c>
      <c r="Y107" s="88"/>
      <c r="Z107" s="111">
        <v>164583.60999999999</v>
      </c>
      <c r="AA107" s="88"/>
    </row>
    <row r="108" spans="1:27">
      <c r="A108" s="105" t="s">
        <v>1233</v>
      </c>
      <c r="B108" s="105" t="s">
        <v>191</v>
      </c>
      <c r="C108" s="105" t="s">
        <v>1384</v>
      </c>
      <c r="D108" s="105" t="s">
        <v>1367</v>
      </c>
      <c r="E108" s="105"/>
      <c r="F108" s="69" t="str">
        <f t="shared" si="1"/>
        <v>00001130000000000120</v>
      </c>
      <c r="G108" s="111">
        <v>7510298.6100000003</v>
      </c>
      <c r="H108" s="88"/>
      <c r="I108" s="111">
        <v>7510298.6100000003</v>
      </c>
      <c r="J108" s="88"/>
      <c r="K108" s="88"/>
      <c r="L108" s="88"/>
      <c r="M108" s="88"/>
      <c r="N108" s="111">
        <v>7321675</v>
      </c>
      <c r="O108" s="88"/>
      <c r="P108" s="111">
        <v>188623.61</v>
      </c>
      <c r="Q108" s="88"/>
      <c r="R108" s="111">
        <v>7082093.6100000003</v>
      </c>
      <c r="S108" s="88"/>
      <c r="T108" s="111">
        <v>7082093.6100000003</v>
      </c>
      <c r="U108" s="88"/>
      <c r="V108" s="88"/>
      <c r="W108" s="88"/>
      <c r="X108" s="111">
        <v>6917510</v>
      </c>
      <c r="Y108" s="88"/>
      <c r="Z108" s="111">
        <v>164583.60999999999</v>
      </c>
      <c r="AA108" s="88"/>
    </row>
    <row r="109" spans="1:27">
      <c r="A109" s="105" t="s">
        <v>1233</v>
      </c>
      <c r="B109" s="105" t="s">
        <v>191</v>
      </c>
      <c r="C109" s="105" t="s">
        <v>1384</v>
      </c>
      <c r="D109" s="105" t="s">
        <v>1234</v>
      </c>
      <c r="E109" s="105"/>
      <c r="F109" s="69" t="str">
        <f t="shared" si="1"/>
        <v>00001130000000000121</v>
      </c>
      <c r="G109" s="111">
        <v>5742718.2599999998</v>
      </c>
      <c r="H109" s="88"/>
      <c r="I109" s="111">
        <v>5742718.2599999998</v>
      </c>
      <c r="J109" s="88"/>
      <c r="K109" s="88"/>
      <c r="L109" s="88"/>
      <c r="M109" s="88"/>
      <c r="N109" s="111">
        <v>5602421</v>
      </c>
      <c r="O109" s="88"/>
      <c r="P109" s="111">
        <v>140297.26</v>
      </c>
      <c r="Q109" s="88"/>
      <c r="R109" s="111">
        <v>5416160.3499999996</v>
      </c>
      <c r="S109" s="88"/>
      <c r="T109" s="111">
        <v>5416160.3499999996</v>
      </c>
      <c r="U109" s="88"/>
      <c r="V109" s="88"/>
      <c r="W109" s="88"/>
      <c r="X109" s="111">
        <v>5294326.99</v>
      </c>
      <c r="Y109" s="88"/>
      <c r="Z109" s="111">
        <v>121833.36</v>
      </c>
      <c r="AA109" s="88"/>
    </row>
    <row r="110" spans="1:27">
      <c r="A110" s="106" t="s">
        <v>1233</v>
      </c>
      <c r="B110" s="106" t="s">
        <v>191</v>
      </c>
      <c r="C110" s="106" t="s">
        <v>1384</v>
      </c>
      <c r="D110" s="106" t="s">
        <v>1234</v>
      </c>
      <c r="E110" s="106" t="s">
        <v>1235</v>
      </c>
      <c r="F110" s="69" t="str">
        <f t="shared" si="1"/>
        <v>00001130000000000121960</v>
      </c>
      <c r="G110" s="112">
        <v>5742718.2599999998</v>
      </c>
      <c r="H110" s="89"/>
      <c r="I110" s="112">
        <v>5742718.2599999998</v>
      </c>
      <c r="J110" s="89"/>
      <c r="K110" s="89"/>
      <c r="L110" s="89"/>
      <c r="M110" s="89"/>
      <c r="N110" s="112">
        <v>5602421</v>
      </c>
      <c r="O110" s="89"/>
      <c r="P110" s="112">
        <v>140297.26</v>
      </c>
      <c r="Q110" s="89"/>
      <c r="R110" s="112">
        <v>5416160.3499999996</v>
      </c>
      <c r="S110" s="89"/>
      <c r="T110" s="112">
        <v>5416160.3499999996</v>
      </c>
      <c r="U110" s="89"/>
      <c r="V110" s="89"/>
      <c r="W110" s="89"/>
      <c r="X110" s="112">
        <v>5294326.99</v>
      </c>
      <c r="Y110" s="89"/>
      <c r="Z110" s="112">
        <v>121833.36</v>
      </c>
      <c r="AA110" s="89"/>
    </row>
    <row r="111" spans="1:27">
      <c r="A111" s="105" t="s">
        <v>1233</v>
      </c>
      <c r="B111" s="105" t="s">
        <v>191</v>
      </c>
      <c r="C111" s="105" t="s">
        <v>1384</v>
      </c>
      <c r="D111" s="105" t="s">
        <v>1236</v>
      </c>
      <c r="E111" s="105"/>
      <c r="F111" s="69" t="str">
        <f t="shared" si="1"/>
        <v>00001130000000000122</v>
      </c>
      <c r="G111" s="111">
        <v>27240</v>
      </c>
      <c r="H111" s="88"/>
      <c r="I111" s="111">
        <v>27240</v>
      </c>
      <c r="J111" s="88"/>
      <c r="K111" s="88"/>
      <c r="L111" s="88"/>
      <c r="M111" s="88"/>
      <c r="N111" s="111">
        <v>27240</v>
      </c>
      <c r="O111" s="88"/>
      <c r="P111" s="88"/>
      <c r="Q111" s="88"/>
      <c r="R111" s="111">
        <v>27240</v>
      </c>
      <c r="S111" s="88"/>
      <c r="T111" s="111">
        <v>27240</v>
      </c>
      <c r="U111" s="88"/>
      <c r="V111" s="88"/>
      <c r="W111" s="88"/>
      <c r="X111" s="111">
        <v>27240</v>
      </c>
      <c r="Y111" s="88"/>
      <c r="Z111" s="88"/>
      <c r="AA111" s="88"/>
    </row>
    <row r="112" spans="1:27">
      <c r="A112" s="106" t="s">
        <v>1233</v>
      </c>
      <c r="B112" s="106" t="s">
        <v>191</v>
      </c>
      <c r="C112" s="106" t="s">
        <v>1384</v>
      </c>
      <c r="D112" s="106" t="s">
        <v>1236</v>
      </c>
      <c r="E112" s="106" t="s">
        <v>1235</v>
      </c>
      <c r="F112" s="69" t="str">
        <f t="shared" si="1"/>
        <v>00001130000000000122960</v>
      </c>
      <c r="G112" s="112">
        <v>27240</v>
      </c>
      <c r="H112" s="89"/>
      <c r="I112" s="112">
        <v>27240</v>
      </c>
      <c r="J112" s="89"/>
      <c r="K112" s="89"/>
      <c r="L112" s="89"/>
      <c r="M112" s="89"/>
      <c r="N112" s="112">
        <v>27240</v>
      </c>
      <c r="O112" s="89"/>
      <c r="P112" s="89"/>
      <c r="Q112" s="89"/>
      <c r="R112" s="112">
        <v>27240</v>
      </c>
      <c r="S112" s="89"/>
      <c r="T112" s="112">
        <v>27240</v>
      </c>
      <c r="U112" s="89"/>
      <c r="V112" s="89"/>
      <c r="W112" s="89"/>
      <c r="X112" s="112">
        <v>27240</v>
      </c>
      <c r="Y112" s="89"/>
      <c r="Z112" s="89"/>
      <c r="AA112" s="89"/>
    </row>
    <row r="113" spans="1:27">
      <c r="A113" s="105" t="s">
        <v>1233</v>
      </c>
      <c r="B113" s="105" t="s">
        <v>191</v>
      </c>
      <c r="C113" s="105" t="s">
        <v>1384</v>
      </c>
      <c r="D113" s="105" t="s">
        <v>1385</v>
      </c>
      <c r="E113" s="105"/>
      <c r="F113" s="69" t="str">
        <f t="shared" si="1"/>
        <v>00001130000000000129</v>
      </c>
      <c r="G113" s="111">
        <v>1740340.35</v>
      </c>
      <c r="H113" s="88"/>
      <c r="I113" s="111">
        <v>1740340.35</v>
      </c>
      <c r="J113" s="88"/>
      <c r="K113" s="88"/>
      <c r="L113" s="88"/>
      <c r="M113" s="88"/>
      <c r="N113" s="111">
        <v>1692014</v>
      </c>
      <c r="O113" s="88"/>
      <c r="P113" s="111">
        <v>48326.35</v>
      </c>
      <c r="Q113" s="88"/>
      <c r="R113" s="111">
        <v>1638693.26</v>
      </c>
      <c r="S113" s="88"/>
      <c r="T113" s="111">
        <v>1638693.26</v>
      </c>
      <c r="U113" s="88"/>
      <c r="V113" s="88"/>
      <c r="W113" s="88"/>
      <c r="X113" s="111">
        <v>1595943.01</v>
      </c>
      <c r="Y113" s="88"/>
      <c r="Z113" s="111">
        <v>42750.25</v>
      </c>
      <c r="AA113" s="88"/>
    </row>
    <row r="114" spans="1:27">
      <c r="A114" s="106" t="s">
        <v>1233</v>
      </c>
      <c r="B114" s="106" t="s">
        <v>191</v>
      </c>
      <c r="C114" s="106" t="s">
        <v>1384</v>
      </c>
      <c r="D114" s="106" t="s">
        <v>1385</v>
      </c>
      <c r="E114" s="106" t="s">
        <v>1235</v>
      </c>
      <c r="F114" s="69" t="str">
        <f t="shared" si="1"/>
        <v>00001130000000000129960</v>
      </c>
      <c r="G114" s="112">
        <v>1740340.35</v>
      </c>
      <c r="H114" s="89"/>
      <c r="I114" s="112">
        <v>1740340.35</v>
      </c>
      <c r="J114" s="89"/>
      <c r="K114" s="89"/>
      <c r="L114" s="89"/>
      <c r="M114" s="89"/>
      <c r="N114" s="112">
        <v>1692014</v>
      </c>
      <c r="O114" s="89"/>
      <c r="P114" s="112">
        <v>48326.35</v>
      </c>
      <c r="Q114" s="89"/>
      <c r="R114" s="112">
        <v>1638693.26</v>
      </c>
      <c r="S114" s="89"/>
      <c r="T114" s="112">
        <v>1638693.26</v>
      </c>
      <c r="U114" s="89"/>
      <c r="V114" s="89"/>
      <c r="W114" s="89"/>
      <c r="X114" s="112">
        <v>1595943.01</v>
      </c>
      <c r="Y114" s="89"/>
      <c r="Z114" s="112">
        <v>42750.25</v>
      </c>
      <c r="AA114" s="89"/>
    </row>
    <row r="115" spans="1:27">
      <c r="A115" s="105" t="s">
        <v>1233</v>
      </c>
      <c r="B115" s="105" t="s">
        <v>191</v>
      </c>
      <c r="C115" s="105" t="s">
        <v>1384</v>
      </c>
      <c r="D115" s="105" t="s">
        <v>1414</v>
      </c>
      <c r="E115" s="105"/>
      <c r="F115" s="69" t="str">
        <f t="shared" si="1"/>
        <v>00001130000000000200</v>
      </c>
      <c r="G115" s="111">
        <v>2336338.64</v>
      </c>
      <c r="H115" s="88"/>
      <c r="I115" s="111">
        <v>2336338.64</v>
      </c>
      <c r="J115" s="88"/>
      <c r="K115" s="88"/>
      <c r="L115" s="88"/>
      <c r="M115" s="88"/>
      <c r="N115" s="111">
        <v>2124104.25</v>
      </c>
      <c r="O115" s="88"/>
      <c r="P115" s="111">
        <v>212234.39</v>
      </c>
      <c r="Q115" s="88"/>
      <c r="R115" s="111">
        <v>2313638.2000000002</v>
      </c>
      <c r="S115" s="88"/>
      <c r="T115" s="111">
        <v>2313638.2000000002</v>
      </c>
      <c r="U115" s="88"/>
      <c r="V115" s="88"/>
      <c r="W115" s="88"/>
      <c r="X115" s="111">
        <v>2109626.81</v>
      </c>
      <c r="Y115" s="88"/>
      <c r="Z115" s="111">
        <v>204011.39</v>
      </c>
      <c r="AA115" s="88"/>
    </row>
    <row r="116" spans="1:27">
      <c r="A116" s="105" t="s">
        <v>1233</v>
      </c>
      <c r="B116" s="105" t="s">
        <v>191</v>
      </c>
      <c r="C116" s="105" t="s">
        <v>1384</v>
      </c>
      <c r="D116" s="105" t="s">
        <v>1250</v>
      </c>
      <c r="E116" s="105"/>
      <c r="F116" s="69" t="str">
        <f t="shared" si="1"/>
        <v>00001130000000000240</v>
      </c>
      <c r="G116" s="111">
        <v>2336338.64</v>
      </c>
      <c r="H116" s="88"/>
      <c r="I116" s="111">
        <v>2336338.64</v>
      </c>
      <c r="J116" s="88"/>
      <c r="K116" s="88"/>
      <c r="L116" s="88"/>
      <c r="M116" s="88"/>
      <c r="N116" s="111">
        <v>2124104.25</v>
      </c>
      <c r="O116" s="88"/>
      <c r="P116" s="111">
        <v>212234.39</v>
      </c>
      <c r="Q116" s="88"/>
      <c r="R116" s="111">
        <v>2313638.2000000002</v>
      </c>
      <c r="S116" s="88"/>
      <c r="T116" s="111">
        <v>2313638.2000000002</v>
      </c>
      <c r="U116" s="88"/>
      <c r="V116" s="88"/>
      <c r="W116" s="88"/>
      <c r="X116" s="111">
        <v>2109626.81</v>
      </c>
      <c r="Y116" s="88"/>
      <c r="Z116" s="111">
        <v>204011.39</v>
      </c>
      <c r="AA116" s="88"/>
    </row>
    <row r="117" spans="1:27">
      <c r="A117" s="105" t="s">
        <v>1233</v>
      </c>
      <c r="B117" s="105" t="s">
        <v>191</v>
      </c>
      <c r="C117" s="105" t="s">
        <v>1384</v>
      </c>
      <c r="D117" s="105" t="s">
        <v>1239</v>
      </c>
      <c r="E117" s="105"/>
      <c r="F117" s="69" t="str">
        <f t="shared" si="1"/>
        <v>00001130000000000244</v>
      </c>
      <c r="G117" s="111">
        <v>2336338.64</v>
      </c>
      <c r="H117" s="88"/>
      <c r="I117" s="111">
        <v>2336338.64</v>
      </c>
      <c r="J117" s="88"/>
      <c r="K117" s="88"/>
      <c r="L117" s="88"/>
      <c r="M117" s="88"/>
      <c r="N117" s="111">
        <v>2124104.25</v>
      </c>
      <c r="O117" s="88"/>
      <c r="P117" s="111">
        <v>212234.39</v>
      </c>
      <c r="Q117" s="88"/>
      <c r="R117" s="111">
        <v>2313638.2000000002</v>
      </c>
      <c r="S117" s="88"/>
      <c r="T117" s="111">
        <v>2313638.2000000002</v>
      </c>
      <c r="U117" s="88"/>
      <c r="V117" s="88"/>
      <c r="W117" s="88"/>
      <c r="X117" s="111">
        <v>2109626.81</v>
      </c>
      <c r="Y117" s="88"/>
      <c r="Z117" s="111">
        <v>204011.39</v>
      </c>
      <c r="AA117" s="88"/>
    </row>
    <row r="118" spans="1:27">
      <c r="A118" s="106" t="s">
        <v>1233</v>
      </c>
      <c r="B118" s="106" t="s">
        <v>191</v>
      </c>
      <c r="C118" s="106" t="s">
        <v>1384</v>
      </c>
      <c r="D118" s="106" t="s">
        <v>1239</v>
      </c>
      <c r="E118" s="106" t="s">
        <v>1235</v>
      </c>
      <c r="F118" s="69" t="str">
        <f t="shared" si="1"/>
        <v>00001130000000000244960</v>
      </c>
      <c r="G118" s="112">
        <v>2336338.64</v>
      </c>
      <c r="H118" s="89"/>
      <c r="I118" s="112">
        <v>2336338.64</v>
      </c>
      <c r="J118" s="89"/>
      <c r="K118" s="89"/>
      <c r="L118" s="89"/>
      <c r="M118" s="89"/>
      <c r="N118" s="112">
        <v>2124104.25</v>
      </c>
      <c r="O118" s="89"/>
      <c r="P118" s="112">
        <v>212234.39</v>
      </c>
      <c r="Q118" s="89"/>
      <c r="R118" s="112">
        <v>2313638.2000000002</v>
      </c>
      <c r="S118" s="89"/>
      <c r="T118" s="112">
        <v>2313638.2000000002</v>
      </c>
      <c r="U118" s="89"/>
      <c r="V118" s="89"/>
      <c r="W118" s="89"/>
      <c r="X118" s="112">
        <v>2109626.81</v>
      </c>
      <c r="Y118" s="89"/>
      <c r="Z118" s="112">
        <v>204011.39</v>
      </c>
      <c r="AA118" s="89"/>
    </row>
    <row r="119" spans="1:27">
      <c r="A119" s="105" t="s">
        <v>1233</v>
      </c>
      <c r="B119" s="105" t="s">
        <v>191</v>
      </c>
      <c r="C119" s="105" t="s">
        <v>1384</v>
      </c>
      <c r="D119" s="105" t="s">
        <v>1237</v>
      </c>
      <c r="E119" s="105"/>
      <c r="F119" s="69" t="str">
        <f t="shared" si="1"/>
        <v>00001130000000000300</v>
      </c>
      <c r="G119" s="111">
        <v>101216</v>
      </c>
      <c r="H119" s="88"/>
      <c r="I119" s="111">
        <v>101216</v>
      </c>
      <c r="J119" s="88"/>
      <c r="K119" s="88"/>
      <c r="L119" s="88"/>
      <c r="M119" s="88"/>
      <c r="N119" s="111">
        <v>20000</v>
      </c>
      <c r="O119" s="88"/>
      <c r="P119" s="111">
        <v>81216</v>
      </c>
      <c r="Q119" s="88"/>
      <c r="R119" s="111">
        <v>101216</v>
      </c>
      <c r="S119" s="88"/>
      <c r="T119" s="111">
        <v>101216</v>
      </c>
      <c r="U119" s="88"/>
      <c r="V119" s="88"/>
      <c r="W119" s="88"/>
      <c r="X119" s="111">
        <v>20000</v>
      </c>
      <c r="Y119" s="88"/>
      <c r="Z119" s="111">
        <v>81216</v>
      </c>
      <c r="AA119" s="88"/>
    </row>
    <row r="120" spans="1:27">
      <c r="A120" s="105" t="s">
        <v>1233</v>
      </c>
      <c r="B120" s="105" t="s">
        <v>191</v>
      </c>
      <c r="C120" s="105" t="s">
        <v>1384</v>
      </c>
      <c r="D120" s="105" t="s">
        <v>1247</v>
      </c>
      <c r="E120" s="105"/>
      <c r="F120" s="69" t="str">
        <f t="shared" si="1"/>
        <v>00001130000000000330</v>
      </c>
      <c r="G120" s="111">
        <v>101216</v>
      </c>
      <c r="H120" s="88"/>
      <c r="I120" s="111">
        <v>101216</v>
      </c>
      <c r="J120" s="88"/>
      <c r="K120" s="88"/>
      <c r="L120" s="88"/>
      <c r="M120" s="88"/>
      <c r="N120" s="111">
        <v>20000</v>
      </c>
      <c r="O120" s="88"/>
      <c r="P120" s="111">
        <v>81216</v>
      </c>
      <c r="Q120" s="88"/>
      <c r="R120" s="111">
        <v>101216</v>
      </c>
      <c r="S120" s="88"/>
      <c r="T120" s="111">
        <v>101216</v>
      </c>
      <c r="U120" s="88"/>
      <c r="V120" s="88"/>
      <c r="W120" s="88"/>
      <c r="X120" s="111">
        <v>20000</v>
      </c>
      <c r="Y120" s="88"/>
      <c r="Z120" s="111">
        <v>81216</v>
      </c>
      <c r="AA120" s="88"/>
    </row>
    <row r="121" spans="1:27">
      <c r="A121" s="106" t="s">
        <v>1233</v>
      </c>
      <c r="B121" s="106" t="s">
        <v>191</v>
      </c>
      <c r="C121" s="106" t="s">
        <v>1384</v>
      </c>
      <c r="D121" s="106" t="s">
        <v>1247</v>
      </c>
      <c r="E121" s="106" t="s">
        <v>1235</v>
      </c>
      <c r="F121" s="69" t="str">
        <f t="shared" si="1"/>
        <v>00001130000000000330960</v>
      </c>
      <c r="G121" s="112">
        <v>101216</v>
      </c>
      <c r="H121" s="89"/>
      <c r="I121" s="112">
        <v>101216</v>
      </c>
      <c r="J121" s="89"/>
      <c r="K121" s="89"/>
      <c r="L121" s="89"/>
      <c r="M121" s="89"/>
      <c r="N121" s="112">
        <v>20000</v>
      </c>
      <c r="O121" s="89"/>
      <c r="P121" s="112">
        <v>81216</v>
      </c>
      <c r="Q121" s="89"/>
      <c r="R121" s="112">
        <v>101216</v>
      </c>
      <c r="S121" s="89"/>
      <c r="T121" s="112">
        <v>101216</v>
      </c>
      <c r="U121" s="89"/>
      <c r="V121" s="89"/>
      <c r="W121" s="89"/>
      <c r="X121" s="112">
        <v>20000</v>
      </c>
      <c r="Y121" s="89"/>
      <c r="Z121" s="112">
        <v>81216</v>
      </c>
      <c r="AA121" s="89"/>
    </row>
    <row r="122" spans="1:27">
      <c r="A122" s="105" t="s">
        <v>1233</v>
      </c>
      <c r="B122" s="105" t="s">
        <v>191</v>
      </c>
      <c r="C122" s="105" t="s">
        <v>1384</v>
      </c>
      <c r="D122" s="105" t="s">
        <v>1369</v>
      </c>
      <c r="E122" s="105"/>
      <c r="F122" s="69" t="str">
        <f t="shared" si="1"/>
        <v>00001130000000000500</v>
      </c>
      <c r="G122" s="111">
        <v>0</v>
      </c>
      <c r="H122" s="88"/>
      <c r="I122" s="111">
        <v>0</v>
      </c>
      <c r="J122" s="111">
        <v>244000</v>
      </c>
      <c r="K122" s="88"/>
      <c r="L122" s="88"/>
      <c r="M122" s="88"/>
      <c r="N122" s="111">
        <v>244000</v>
      </c>
      <c r="O122" s="88"/>
      <c r="P122" s="88"/>
      <c r="Q122" s="88"/>
      <c r="R122" s="111">
        <v>0</v>
      </c>
      <c r="S122" s="88"/>
      <c r="T122" s="111">
        <v>0</v>
      </c>
      <c r="U122" s="111">
        <v>244000</v>
      </c>
      <c r="V122" s="88"/>
      <c r="W122" s="88"/>
      <c r="X122" s="111">
        <v>244000</v>
      </c>
      <c r="Y122" s="88"/>
      <c r="Z122" s="88"/>
      <c r="AA122" s="88"/>
    </row>
    <row r="123" spans="1:27">
      <c r="A123" s="105" t="s">
        <v>1233</v>
      </c>
      <c r="B123" s="105" t="s">
        <v>191</v>
      </c>
      <c r="C123" s="105" t="s">
        <v>1384</v>
      </c>
      <c r="D123" s="105" t="s">
        <v>1248</v>
      </c>
      <c r="E123" s="105"/>
      <c r="F123" s="69" t="str">
        <f t="shared" si="1"/>
        <v>00001130000000000530</v>
      </c>
      <c r="G123" s="111">
        <v>0</v>
      </c>
      <c r="H123" s="88"/>
      <c r="I123" s="111">
        <v>0</v>
      </c>
      <c r="J123" s="111">
        <v>244000</v>
      </c>
      <c r="K123" s="88"/>
      <c r="L123" s="88"/>
      <c r="M123" s="88"/>
      <c r="N123" s="111">
        <v>244000</v>
      </c>
      <c r="O123" s="88"/>
      <c r="P123" s="88"/>
      <c r="Q123" s="88"/>
      <c r="R123" s="111">
        <v>0</v>
      </c>
      <c r="S123" s="88"/>
      <c r="T123" s="111">
        <v>0</v>
      </c>
      <c r="U123" s="111">
        <v>244000</v>
      </c>
      <c r="V123" s="88"/>
      <c r="W123" s="88"/>
      <c r="X123" s="111">
        <v>244000</v>
      </c>
      <c r="Y123" s="88"/>
      <c r="Z123" s="88"/>
      <c r="AA123" s="88"/>
    </row>
    <row r="124" spans="1:27">
      <c r="A124" s="106" t="s">
        <v>1233</v>
      </c>
      <c r="B124" s="106" t="s">
        <v>191</v>
      </c>
      <c r="C124" s="106" t="s">
        <v>1384</v>
      </c>
      <c r="D124" s="106" t="s">
        <v>1248</v>
      </c>
      <c r="E124" s="106" t="s">
        <v>1235</v>
      </c>
      <c r="F124" s="69" t="str">
        <f t="shared" si="1"/>
        <v>00001130000000000530960</v>
      </c>
      <c r="G124" s="112">
        <v>0</v>
      </c>
      <c r="H124" s="89"/>
      <c r="I124" s="112">
        <v>0</v>
      </c>
      <c r="J124" s="112">
        <v>244000</v>
      </c>
      <c r="K124" s="89"/>
      <c r="L124" s="89"/>
      <c r="M124" s="89"/>
      <c r="N124" s="112">
        <v>244000</v>
      </c>
      <c r="O124" s="89"/>
      <c r="P124" s="89"/>
      <c r="Q124" s="89"/>
      <c r="R124" s="112">
        <v>0</v>
      </c>
      <c r="S124" s="89"/>
      <c r="T124" s="112">
        <v>0</v>
      </c>
      <c r="U124" s="112">
        <v>244000</v>
      </c>
      <c r="V124" s="89"/>
      <c r="W124" s="89"/>
      <c r="X124" s="112">
        <v>244000</v>
      </c>
      <c r="Y124" s="89"/>
      <c r="Z124" s="89"/>
      <c r="AA124" s="89"/>
    </row>
    <row r="125" spans="1:27">
      <c r="A125" s="105" t="s">
        <v>1233</v>
      </c>
      <c r="B125" s="105" t="s">
        <v>191</v>
      </c>
      <c r="C125" s="105" t="s">
        <v>1384</v>
      </c>
      <c r="D125" s="105" t="s">
        <v>1371</v>
      </c>
      <c r="E125" s="105"/>
      <c r="F125" s="69" t="str">
        <f t="shared" si="1"/>
        <v>00001130000000000800</v>
      </c>
      <c r="G125" s="111">
        <v>757000</v>
      </c>
      <c r="H125" s="88"/>
      <c r="I125" s="111">
        <v>757000</v>
      </c>
      <c r="J125" s="88"/>
      <c r="K125" s="88"/>
      <c r="L125" s="88"/>
      <c r="M125" s="88"/>
      <c r="N125" s="111">
        <v>757000</v>
      </c>
      <c r="O125" s="88"/>
      <c r="P125" s="88"/>
      <c r="Q125" s="88"/>
      <c r="R125" s="111">
        <v>656500</v>
      </c>
      <c r="S125" s="88"/>
      <c r="T125" s="111">
        <v>656500</v>
      </c>
      <c r="U125" s="88"/>
      <c r="V125" s="88"/>
      <c r="W125" s="88"/>
      <c r="X125" s="111">
        <v>656500</v>
      </c>
      <c r="Y125" s="88"/>
      <c r="Z125" s="88"/>
      <c r="AA125" s="88"/>
    </row>
    <row r="126" spans="1:27">
      <c r="A126" s="105" t="s">
        <v>1233</v>
      </c>
      <c r="B126" s="105" t="s">
        <v>191</v>
      </c>
      <c r="C126" s="105" t="s">
        <v>1384</v>
      </c>
      <c r="D126" s="105" t="s">
        <v>1375</v>
      </c>
      <c r="E126" s="105"/>
      <c r="F126" s="69" t="str">
        <f t="shared" si="1"/>
        <v>00001130000000000830</v>
      </c>
      <c r="G126" s="111">
        <v>750000</v>
      </c>
      <c r="H126" s="88"/>
      <c r="I126" s="111">
        <v>750000</v>
      </c>
      <c r="J126" s="88"/>
      <c r="K126" s="88"/>
      <c r="L126" s="88"/>
      <c r="M126" s="88"/>
      <c r="N126" s="111">
        <v>750000</v>
      </c>
      <c r="O126" s="88"/>
      <c r="P126" s="88"/>
      <c r="Q126" s="88"/>
      <c r="R126" s="111">
        <v>650000</v>
      </c>
      <c r="S126" s="88"/>
      <c r="T126" s="111">
        <v>650000</v>
      </c>
      <c r="U126" s="88"/>
      <c r="V126" s="88"/>
      <c r="W126" s="88"/>
      <c r="X126" s="111">
        <v>650000</v>
      </c>
      <c r="Y126" s="88"/>
      <c r="Z126" s="88"/>
      <c r="AA126" s="88"/>
    </row>
    <row r="127" spans="1:27">
      <c r="A127" s="105" t="s">
        <v>1233</v>
      </c>
      <c r="B127" s="105" t="s">
        <v>191</v>
      </c>
      <c r="C127" s="105" t="s">
        <v>1384</v>
      </c>
      <c r="D127" s="105" t="s">
        <v>1366</v>
      </c>
      <c r="E127" s="105"/>
      <c r="F127" s="69" t="str">
        <f t="shared" si="1"/>
        <v>00001130000000000831</v>
      </c>
      <c r="G127" s="111">
        <v>750000</v>
      </c>
      <c r="H127" s="88"/>
      <c r="I127" s="111">
        <v>750000</v>
      </c>
      <c r="J127" s="88"/>
      <c r="K127" s="88"/>
      <c r="L127" s="88"/>
      <c r="M127" s="88"/>
      <c r="N127" s="111">
        <v>750000</v>
      </c>
      <c r="O127" s="88"/>
      <c r="P127" s="88"/>
      <c r="Q127" s="88"/>
      <c r="R127" s="111">
        <v>650000</v>
      </c>
      <c r="S127" s="88"/>
      <c r="T127" s="111">
        <v>650000</v>
      </c>
      <c r="U127" s="88"/>
      <c r="V127" s="88"/>
      <c r="W127" s="88"/>
      <c r="X127" s="111">
        <v>650000</v>
      </c>
      <c r="Y127" s="88"/>
      <c r="Z127" s="88"/>
      <c r="AA127" s="88"/>
    </row>
    <row r="128" spans="1:27">
      <c r="A128" s="106" t="s">
        <v>1233</v>
      </c>
      <c r="B128" s="106" t="s">
        <v>191</v>
      </c>
      <c r="C128" s="106" t="s">
        <v>1384</v>
      </c>
      <c r="D128" s="106" t="s">
        <v>1366</v>
      </c>
      <c r="E128" s="106" t="s">
        <v>1235</v>
      </c>
      <c r="F128" s="69" t="str">
        <f t="shared" si="1"/>
        <v>00001130000000000831960</v>
      </c>
      <c r="G128" s="112">
        <v>750000</v>
      </c>
      <c r="H128" s="89"/>
      <c r="I128" s="112">
        <v>750000</v>
      </c>
      <c r="J128" s="89"/>
      <c r="K128" s="89"/>
      <c r="L128" s="89"/>
      <c r="M128" s="89"/>
      <c r="N128" s="112">
        <v>750000</v>
      </c>
      <c r="O128" s="89"/>
      <c r="P128" s="89"/>
      <c r="Q128" s="89"/>
      <c r="R128" s="112">
        <v>650000</v>
      </c>
      <c r="S128" s="89"/>
      <c r="T128" s="112">
        <v>650000</v>
      </c>
      <c r="U128" s="89"/>
      <c r="V128" s="89"/>
      <c r="W128" s="89"/>
      <c r="X128" s="112">
        <v>650000</v>
      </c>
      <c r="Y128" s="89"/>
      <c r="Z128" s="89"/>
      <c r="AA128" s="89"/>
    </row>
    <row r="129" spans="1:27">
      <c r="A129" s="105" t="s">
        <v>1233</v>
      </c>
      <c r="B129" s="105" t="s">
        <v>191</v>
      </c>
      <c r="C129" s="105" t="s">
        <v>1384</v>
      </c>
      <c r="D129" s="105" t="s">
        <v>1368</v>
      </c>
      <c r="E129" s="105"/>
      <c r="F129" s="69" t="str">
        <f t="shared" si="1"/>
        <v>00001130000000000850</v>
      </c>
      <c r="G129" s="111">
        <v>7000</v>
      </c>
      <c r="H129" s="88"/>
      <c r="I129" s="111">
        <v>7000</v>
      </c>
      <c r="J129" s="88"/>
      <c r="K129" s="88"/>
      <c r="L129" s="88"/>
      <c r="M129" s="88"/>
      <c r="N129" s="111">
        <v>7000</v>
      </c>
      <c r="O129" s="88"/>
      <c r="P129" s="88"/>
      <c r="Q129" s="88"/>
      <c r="R129" s="111">
        <v>6500</v>
      </c>
      <c r="S129" s="88"/>
      <c r="T129" s="111">
        <v>6500</v>
      </c>
      <c r="U129" s="88"/>
      <c r="V129" s="88"/>
      <c r="W129" s="88"/>
      <c r="X129" s="111">
        <v>6500</v>
      </c>
      <c r="Y129" s="88"/>
      <c r="Z129" s="88"/>
      <c r="AA129" s="88"/>
    </row>
    <row r="130" spans="1:27">
      <c r="A130" s="105" t="s">
        <v>1233</v>
      </c>
      <c r="B130" s="105" t="s">
        <v>191</v>
      </c>
      <c r="C130" s="105" t="s">
        <v>1384</v>
      </c>
      <c r="D130" s="105" t="s">
        <v>1243</v>
      </c>
      <c r="E130" s="105"/>
      <c r="F130" s="69" t="str">
        <f t="shared" ref="F130:F193" si="2">CONCATENATE(A130,B130,C130,D130,E130)</f>
        <v>00001130000000000853</v>
      </c>
      <c r="G130" s="111">
        <v>7000</v>
      </c>
      <c r="H130" s="88"/>
      <c r="I130" s="111">
        <v>7000</v>
      </c>
      <c r="J130" s="88"/>
      <c r="K130" s="88"/>
      <c r="L130" s="88"/>
      <c r="M130" s="88"/>
      <c r="N130" s="111">
        <v>7000</v>
      </c>
      <c r="O130" s="88"/>
      <c r="P130" s="88"/>
      <c r="Q130" s="88"/>
      <c r="R130" s="111">
        <v>6500</v>
      </c>
      <c r="S130" s="88"/>
      <c r="T130" s="111">
        <v>6500</v>
      </c>
      <c r="U130" s="88"/>
      <c r="V130" s="88"/>
      <c r="W130" s="88"/>
      <c r="X130" s="111">
        <v>6500</v>
      </c>
      <c r="Y130" s="88"/>
      <c r="Z130" s="88"/>
      <c r="AA130" s="88"/>
    </row>
    <row r="131" spans="1:27">
      <c r="A131" s="106" t="s">
        <v>1233</v>
      </c>
      <c r="B131" s="106" t="s">
        <v>191</v>
      </c>
      <c r="C131" s="106" t="s">
        <v>1384</v>
      </c>
      <c r="D131" s="106" t="s">
        <v>1243</v>
      </c>
      <c r="E131" s="106" t="s">
        <v>1235</v>
      </c>
      <c r="F131" s="69" t="str">
        <f t="shared" si="2"/>
        <v>00001130000000000853960</v>
      </c>
      <c r="G131" s="112">
        <v>7000</v>
      </c>
      <c r="H131" s="89"/>
      <c r="I131" s="112">
        <v>7000</v>
      </c>
      <c r="J131" s="89"/>
      <c r="K131" s="89"/>
      <c r="L131" s="89"/>
      <c r="M131" s="89"/>
      <c r="N131" s="112">
        <v>7000</v>
      </c>
      <c r="O131" s="89"/>
      <c r="P131" s="89"/>
      <c r="Q131" s="89"/>
      <c r="R131" s="112">
        <v>6500</v>
      </c>
      <c r="S131" s="89"/>
      <c r="T131" s="112">
        <v>6500</v>
      </c>
      <c r="U131" s="89"/>
      <c r="V131" s="89"/>
      <c r="W131" s="89"/>
      <c r="X131" s="112">
        <v>6500</v>
      </c>
      <c r="Y131" s="89"/>
      <c r="Z131" s="89"/>
      <c r="AA131" s="89"/>
    </row>
    <row r="132" spans="1:27">
      <c r="A132" s="105" t="s">
        <v>1233</v>
      </c>
      <c r="B132" s="105" t="s">
        <v>191</v>
      </c>
      <c r="C132" s="105" t="s">
        <v>1384</v>
      </c>
      <c r="D132" s="105" t="s">
        <v>1246</v>
      </c>
      <c r="E132" s="105"/>
      <c r="F132" s="69" t="str">
        <f t="shared" si="2"/>
        <v>00001130000000000870</v>
      </c>
      <c r="G132" s="111">
        <v>0</v>
      </c>
      <c r="H132" s="88"/>
      <c r="I132" s="111">
        <v>0</v>
      </c>
      <c r="J132" s="88"/>
      <c r="K132" s="88"/>
      <c r="L132" s="88"/>
      <c r="M132" s="88"/>
      <c r="N132" s="111">
        <v>0</v>
      </c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</row>
    <row r="133" spans="1:27">
      <c r="A133" s="106" t="s">
        <v>1233</v>
      </c>
      <c r="B133" s="106" t="s">
        <v>191</v>
      </c>
      <c r="C133" s="106" t="s">
        <v>1384</v>
      </c>
      <c r="D133" s="106" t="s">
        <v>1246</v>
      </c>
      <c r="E133" s="106" t="s">
        <v>1235</v>
      </c>
      <c r="F133" s="69" t="str">
        <f t="shared" si="2"/>
        <v>00001130000000000870960</v>
      </c>
      <c r="G133" s="112">
        <v>0</v>
      </c>
      <c r="H133" s="89"/>
      <c r="I133" s="112">
        <v>0</v>
      </c>
      <c r="J133" s="89"/>
      <c r="K133" s="89"/>
      <c r="L133" s="89"/>
      <c r="M133" s="89"/>
      <c r="N133" s="112">
        <v>0</v>
      </c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</row>
    <row r="134" spans="1:27">
      <c r="A134" s="103" t="s">
        <v>1233</v>
      </c>
      <c r="B134" s="103" t="s">
        <v>227</v>
      </c>
      <c r="C134" s="103"/>
      <c r="D134" s="103"/>
      <c r="E134" s="103"/>
      <c r="F134" s="69" t="str">
        <f t="shared" si="2"/>
        <v>0000200</v>
      </c>
      <c r="G134" s="109">
        <v>5529900</v>
      </c>
      <c r="H134" s="86"/>
      <c r="I134" s="109">
        <v>5529900</v>
      </c>
      <c r="J134" s="109">
        <v>5529900</v>
      </c>
      <c r="K134" s="86"/>
      <c r="L134" s="86"/>
      <c r="M134" s="86"/>
      <c r="N134" s="109">
        <v>5529900</v>
      </c>
      <c r="O134" s="86"/>
      <c r="P134" s="109">
        <v>5529900</v>
      </c>
      <c r="Q134" s="86"/>
      <c r="R134" s="109">
        <v>5383830.3300000001</v>
      </c>
      <c r="S134" s="86"/>
      <c r="T134" s="109">
        <v>5383830.3300000001</v>
      </c>
      <c r="U134" s="109">
        <v>5383830.3300000001</v>
      </c>
      <c r="V134" s="86"/>
      <c r="W134" s="86"/>
      <c r="X134" s="109">
        <v>5383830.3300000001</v>
      </c>
      <c r="Y134" s="86"/>
      <c r="Z134" s="109">
        <v>5383830.3300000001</v>
      </c>
      <c r="AA134" s="86"/>
    </row>
    <row r="135" spans="1:27">
      <c r="A135" s="103" t="s">
        <v>1233</v>
      </c>
      <c r="B135" s="103" t="s">
        <v>193</v>
      </c>
      <c r="C135" s="103"/>
      <c r="D135" s="103"/>
      <c r="E135" s="103"/>
      <c r="F135" s="69" t="str">
        <f t="shared" si="2"/>
        <v>0000203</v>
      </c>
      <c r="G135" s="109">
        <v>5529900</v>
      </c>
      <c r="H135" s="86"/>
      <c r="I135" s="109">
        <v>5529900</v>
      </c>
      <c r="J135" s="109">
        <v>5529900</v>
      </c>
      <c r="K135" s="86"/>
      <c r="L135" s="86"/>
      <c r="M135" s="86"/>
      <c r="N135" s="109">
        <v>5529900</v>
      </c>
      <c r="O135" s="86"/>
      <c r="P135" s="109">
        <v>5529900</v>
      </c>
      <c r="Q135" s="86"/>
      <c r="R135" s="109">
        <v>5383830.3300000001</v>
      </c>
      <c r="S135" s="86"/>
      <c r="T135" s="109">
        <v>5383830.3300000001</v>
      </c>
      <c r="U135" s="109">
        <v>5383830.3300000001</v>
      </c>
      <c r="V135" s="86"/>
      <c r="W135" s="86"/>
      <c r="X135" s="109">
        <v>5383830.3300000001</v>
      </c>
      <c r="Y135" s="86"/>
      <c r="Z135" s="109">
        <v>5383830.3300000001</v>
      </c>
      <c r="AA135" s="86"/>
    </row>
    <row r="136" spans="1:27">
      <c r="A136" s="104" t="s">
        <v>1233</v>
      </c>
      <c r="B136" s="104" t="s">
        <v>193</v>
      </c>
      <c r="C136" s="104" t="s">
        <v>1384</v>
      </c>
      <c r="D136" s="104"/>
      <c r="E136" s="104"/>
      <c r="F136" s="69" t="str">
        <f t="shared" si="2"/>
        <v>00002030000000000</v>
      </c>
      <c r="G136" s="110">
        <v>5529900</v>
      </c>
      <c r="H136" s="87"/>
      <c r="I136" s="110">
        <v>5529900</v>
      </c>
      <c r="J136" s="110">
        <v>5529900</v>
      </c>
      <c r="K136" s="87"/>
      <c r="L136" s="87"/>
      <c r="M136" s="87"/>
      <c r="N136" s="110">
        <v>5529900</v>
      </c>
      <c r="O136" s="87"/>
      <c r="P136" s="110">
        <v>5529900</v>
      </c>
      <c r="Q136" s="87"/>
      <c r="R136" s="110">
        <v>5383830.3300000001</v>
      </c>
      <c r="S136" s="87"/>
      <c r="T136" s="110">
        <v>5383830.3300000001</v>
      </c>
      <c r="U136" s="110">
        <v>5383830.3300000001</v>
      </c>
      <c r="V136" s="87"/>
      <c r="W136" s="87"/>
      <c r="X136" s="110">
        <v>5383830.3300000001</v>
      </c>
      <c r="Y136" s="87"/>
      <c r="Z136" s="110">
        <v>5383830.3300000001</v>
      </c>
      <c r="AA136" s="87"/>
    </row>
    <row r="137" spans="1:27">
      <c r="A137" s="105" t="s">
        <v>1233</v>
      </c>
      <c r="B137" s="105" t="s">
        <v>193</v>
      </c>
      <c r="C137" s="105" t="s">
        <v>1384</v>
      </c>
      <c r="D137" s="105" t="s">
        <v>1233</v>
      </c>
      <c r="E137" s="105"/>
      <c r="F137" s="69" t="str">
        <f t="shared" si="2"/>
        <v>00002030000000000000</v>
      </c>
      <c r="G137" s="111">
        <v>5529900</v>
      </c>
      <c r="H137" s="88"/>
      <c r="I137" s="111">
        <v>5529900</v>
      </c>
      <c r="J137" s="111">
        <v>5529900</v>
      </c>
      <c r="K137" s="88"/>
      <c r="L137" s="88"/>
      <c r="M137" s="88"/>
      <c r="N137" s="111">
        <v>5529900</v>
      </c>
      <c r="O137" s="88"/>
      <c r="P137" s="111">
        <v>5529900</v>
      </c>
      <c r="Q137" s="88"/>
      <c r="R137" s="111">
        <v>5383830.3300000001</v>
      </c>
      <c r="S137" s="88"/>
      <c r="T137" s="111">
        <v>5383830.3300000001</v>
      </c>
      <c r="U137" s="111">
        <v>5383830.3300000001</v>
      </c>
      <c r="V137" s="88"/>
      <c r="W137" s="88"/>
      <c r="X137" s="111">
        <v>5383830.3300000001</v>
      </c>
      <c r="Y137" s="88"/>
      <c r="Z137" s="111">
        <v>5383830.3300000001</v>
      </c>
      <c r="AA137" s="88"/>
    </row>
    <row r="138" spans="1:27">
      <c r="A138" s="105" t="s">
        <v>1233</v>
      </c>
      <c r="B138" s="105" t="s">
        <v>193</v>
      </c>
      <c r="C138" s="105" t="s">
        <v>1384</v>
      </c>
      <c r="D138" s="105" t="s">
        <v>1413</v>
      </c>
      <c r="E138" s="105"/>
      <c r="F138" s="69" t="str">
        <f t="shared" si="2"/>
        <v>00002030000000000100</v>
      </c>
      <c r="G138" s="111">
        <v>4576080.72</v>
      </c>
      <c r="H138" s="88"/>
      <c r="I138" s="111">
        <v>4576080.72</v>
      </c>
      <c r="J138" s="88"/>
      <c r="K138" s="88"/>
      <c r="L138" s="88"/>
      <c r="M138" s="88"/>
      <c r="N138" s="88"/>
      <c r="O138" s="88"/>
      <c r="P138" s="111">
        <v>4576080.72</v>
      </c>
      <c r="Q138" s="88"/>
      <c r="R138" s="111">
        <v>4517411.05</v>
      </c>
      <c r="S138" s="88"/>
      <c r="T138" s="111">
        <v>4517411.05</v>
      </c>
      <c r="U138" s="88"/>
      <c r="V138" s="88"/>
      <c r="W138" s="88"/>
      <c r="X138" s="88"/>
      <c r="Y138" s="88"/>
      <c r="Z138" s="111">
        <v>4517411.05</v>
      </c>
      <c r="AA138" s="88"/>
    </row>
    <row r="139" spans="1:27">
      <c r="A139" s="105" t="s">
        <v>1233</v>
      </c>
      <c r="B139" s="105" t="s">
        <v>193</v>
      </c>
      <c r="C139" s="105" t="s">
        <v>1384</v>
      </c>
      <c r="D139" s="105" t="s">
        <v>1367</v>
      </c>
      <c r="E139" s="105"/>
      <c r="F139" s="69" t="str">
        <f t="shared" si="2"/>
        <v>00002030000000000120</v>
      </c>
      <c r="G139" s="111">
        <v>4576080.72</v>
      </c>
      <c r="H139" s="88"/>
      <c r="I139" s="111">
        <v>4576080.72</v>
      </c>
      <c r="J139" s="88"/>
      <c r="K139" s="88"/>
      <c r="L139" s="88"/>
      <c r="M139" s="88"/>
      <c r="N139" s="88"/>
      <c r="O139" s="88"/>
      <c r="P139" s="111">
        <v>4576080.72</v>
      </c>
      <c r="Q139" s="88"/>
      <c r="R139" s="111">
        <v>4517411.05</v>
      </c>
      <c r="S139" s="88"/>
      <c r="T139" s="111">
        <v>4517411.05</v>
      </c>
      <c r="U139" s="88"/>
      <c r="V139" s="88"/>
      <c r="W139" s="88"/>
      <c r="X139" s="88"/>
      <c r="Y139" s="88"/>
      <c r="Z139" s="111">
        <v>4517411.05</v>
      </c>
      <c r="AA139" s="88"/>
    </row>
    <row r="140" spans="1:27">
      <c r="A140" s="105" t="s">
        <v>1233</v>
      </c>
      <c r="B140" s="105" t="s">
        <v>193</v>
      </c>
      <c r="C140" s="105" t="s">
        <v>1384</v>
      </c>
      <c r="D140" s="105" t="s">
        <v>1234</v>
      </c>
      <c r="E140" s="105"/>
      <c r="F140" s="69" t="str">
        <f t="shared" si="2"/>
        <v>00002030000000000121</v>
      </c>
      <c r="G140" s="111">
        <v>3517848.72</v>
      </c>
      <c r="H140" s="88"/>
      <c r="I140" s="111">
        <v>3517848.72</v>
      </c>
      <c r="J140" s="88"/>
      <c r="K140" s="88"/>
      <c r="L140" s="88"/>
      <c r="M140" s="88"/>
      <c r="N140" s="88"/>
      <c r="O140" s="88"/>
      <c r="P140" s="111">
        <v>3517848.72</v>
      </c>
      <c r="Q140" s="88"/>
      <c r="R140" s="111">
        <v>3462669.09</v>
      </c>
      <c r="S140" s="88"/>
      <c r="T140" s="111">
        <v>3462669.09</v>
      </c>
      <c r="U140" s="88"/>
      <c r="V140" s="88"/>
      <c r="W140" s="88"/>
      <c r="X140" s="88"/>
      <c r="Y140" s="88"/>
      <c r="Z140" s="111">
        <v>3462669.09</v>
      </c>
      <c r="AA140" s="88"/>
    </row>
    <row r="141" spans="1:27">
      <c r="A141" s="106" t="s">
        <v>1233</v>
      </c>
      <c r="B141" s="106" t="s">
        <v>193</v>
      </c>
      <c r="C141" s="106" t="s">
        <v>1384</v>
      </c>
      <c r="D141" s="106" t="s">
        <v>1234</v>
      </c>
      <c r="E141" s="106" t="s">
        <v>1235</v>
      </c>
      <c r="F141" s="69" t="str">
        <f t="shared" si="2"/>
        <v>00002030000000000121960</v>
      </c>
      <c r="G141" s="112">
        <v>3517848.72</v>
      </c>
      <c r="H141" s="89"/>
      <c r="I141" s="112">
        <v>3517848.72</v>
      </c>
      <c r="J141" s="89"/>
      <c r="K141" s="89"/>
      <c r="L141" s="89"/>
      <c r="M141" s="89"/>
      <c r="N141" s="89"/>
      <c r="O141" s="89"/>
      <c r="P141" s="112">
        <v>3517848.72</v>
      </c>
      <c r="Q141" s="89"/>
      <c r="R141" s="112">
        <v>3462669.09</v>
      </c>
      <c r="S141" s="89"/>
      <c r="T141" s="112">
        <v>3462669.09</v>
      </c>
      <c r="U141" s="89"/>
      <c r="V141" s="89"/>
      <c r="W141" s="89"/>
      <c r="X141" s="89"/>
      <c r="Y141" s="89"/>
      <c r="Z141" s="112">
        <v>3462669.09</v>
      </c>
      <c r="AA141" s="89"/>
    </row>
    <row r="142" spans="1:27">
      <c r="A142" s="105" t="s">
        <v>1233</v>
      </c>
      <c r="B142" s="105" t="s">
        <v>193</v>
      </c>
      <c r="C142" s="105" t="s">
        <v>1384</v>
      </c>
      <c r="D142" s="105" t="s">
        <v>1236</v>
      </c>
      <c r="E142" s="105"/>
      <c r="F142" s="69" t="str">
        <f t="shared" si="2"/>
        <v>00002030000000000122</v>
      </c>
      <c r="G142" s="111">
        <v>3958</v>
      </c>
      <c r="H142" s="88"/>
      <c r="I142" s="111">
        <v>3958</v>
      </c>
      <c r="J142" s="88"/>
      <c r="K142" s="88"/>
      <c r="L142" s="88"/>
      <c r="M142" s="88"/>
      <c r="N142" s="88"/>
      <c r="O142" s="88"/>
      <c r="P142" s="111">
        <v>3958</v>
      </c>
      <c r="Q142" s="88"/>
      <c r="R142" s="111">
        <v>3958</v>
      </c>
      <c r="S142" s="88"/>
      <c r="T142" s="111">
        <v>3958</v>
      </c>
      <c r="U142" s="88"/>
      <c r="V142" s="88"/>
      <c r="W142" s="88"/>
      <c r="X142" s="88"/>
      <c r="Y142" s="88"/>
      <c r="Z142" s="111">
        <v>3958</v>
      </c>
      <c r="AA142" s="88"/>
    </row>
    <row r="143" spans="1:27">
      <c r="A143" s="106" t="s">
        <v>1233</v>
      </c>
      <c r="B143" s="106" t="s">
        <v>193</v>
      </c>
      <c r="C143" s="106" t="s">
        <v>1384</v>
      </c>
      <c r="D143" s="106" t="s">
        <v>1236</v>
      </c>
      <c r="E143" s="106" t="s">
        <v>1235</v>
      </c>
      <c r="F143" s="69" t="str">
        <f t="shared" si="2"/>
        <v>00002030000000000122960</v>
      </c>
      <c r="G143" s="112">
        <v>3958</v>
      </c>
      <c r="H143" s="89"/>
      <c r="I143" s="112">
        <v>3958</v>
      </c>
      <c r="J143" s="89"/>
      <c r="K143" s="89"/>
      <c r="L143" s="89"/>
      <c r="M143" s="89"/>
      <c r="N143" s="89"/>
      <c r="O143" s="89"/>
      <c r="P143" s="112">
        <v>3958</v>
      </c>
      <c r="Q143" s="89"/>
      <c r="R143" s="112">
        <v>3958</v>
      </c>
      <c r="S143" s="89"/>
      <c r="T143" s="112">
        <v>3958</v>
      </c>
      <c r="U143" s="89"/>
      <c r="V143" s="89"/>
      <c r="W143" s="89"/>
      <c r="X143" s="89"/>
      <c r="Y143" s="89"/>
      <c r="Z143" s="112">
        <v>3958</v>
      </c>
      <c r="AA143" s="89"/>
    </row>
    <row r="144" spans="1:27">
      <c r="A144" s="105" t="s">
        <v>1233</v>
      </c>
      <c r="B144" s="105" t="s">
        <v>193</v>
      </c>
      <c r="C144" s="105" t="s">
        <v>1384</v>
      </c>
      <c r="D144" s="105" t="s">
        <v>1385</v>
      </c>
      <c r="E144" s="105"/>
      <c r="F144" s="69" t="str">
        <f t="shared" si="2"/>
        <v>00002030000000000129</v>
      </c>
      <c r="G144" s="111">
        <v>1054274</v>
      </c>
      <c r="H144" s="88"/>
      <c r="I144" s="111">
        <v>1054274</v>
      </c>
      <c r="J144" s="88"/>
      <c r="K144" s="88"/>
      <c r="L144" s="88"/>
      <c r="M144" s="88"/>
      <c r="N144" s="88"/>
      <c r="O144" s="88"/>
      <c r="P144" s="111">
        <v>1054274</v>
      </c>
      <c r="Q144" s="88"/>
      <c r="R144" s="111">
        <v>1050783.96</v>
      </c>
      <c r="S144" s="88"/>
      <c r="T144" s="111">
        <v>1050783.96</v>
      </c>
      <c r="U144" s="88"/>
      <c r="V144" s="88"/>
      <c r="W144" s="88"/>
      <c r="X144" s="88"/>
      <c r="Y144" s="88"/>
      <c r="Z144" s="111">
        <v>1050783.96</v>
      </c>
      <c r="AA144" s="88"/>
    </row>
    <row r="145" spans="1:27">
      <c r="A145" s="106" t="s">
        <v>1233</v>
      </c>
      <c r="B145" s="106" t="s">
        <v>193</v>
      </c>
      <c r="C145" s="106" t="s">
        <v>1384</v>
      </c>
      <c r="D145" s="106" t="s">
        <v>1385</v>
      </c>
      <c r="E145" s="106" t="s">
        <v>1235</v>
      </c>
      <c r="F145" s="69" t="str">
        <f t="shared" si="2"/>
        <v>00002030000000000129960</v>
      </c>
      <c r="G145" s="112">
        <v>1054274</v>
      </c>
      <c r="H145" s="89"/>
      <c r="I145" s="112">
        <v>1054274</v>
      </c>
      <c r="J145" s="89"/>
      <c r="K145" s="89"/>
      <c r="L145" s="89"/>
      <c r="M145" s="89"/>
      <c r="N145" s="89"/>
      <c r="O145" s="89"/>
      <c r="P145" s="112">
        <v>1054274</v>
      </c>
      <c r="Q145" s="89"/>
      <c r="R145" s="112">
        <v>1050783.96</v>
      </c>
      <c r="S145" s="89"/>
      <c r="T145" s="112">
        <v>1050783.96</v>
      </c>
      <c r="U145" s="89"/>
      <c r="V145" s="89"/>
      <c r="W145" s="89"/>
      <c r="X145" s="89"/>
      <c r="Y145" s="89"/>
      <c r="Z145" s="112">
        <v>1050783.96</v>
      </c>
      <c r="AA145" s="89"/>
    </row>
    <row r="146" spans="1:27">
      <c r="A146" s="105" t="s">
        <v>1233</v>
      </c>
      <c r="B146" s="105" t="s">
        <v>193</v>
      </c>
      <c r="C146" s="105" t="s">
        <v>1384</v>
      </c>
      <c r="D146" s="105" t="s">
        <v>1414</v>
      </c>
      <c r="E146" s="105"/>
      <c r="F146" s="69" t="str">
        <f t="shared" si="2"/>
        <v>00002030000000000200</v>
      </c>
      <c r="G146" s="111">
        <v>953819.28</v>
      </c>
      <c r="H146" s="88"/>
      <c r="I146" s="111">
        <v>953819.28</v>
      </c>
      <c r="J146" s="88"/>
      <c r="K146" s="88"/>
      <c r="L146" s="88"/>
      <c r="M146" s="88"/>
      <c r="N146" s="88"/>
      <c r="O146" s="88"/>
      <c r="P146" s="111">
        <v>953819.28</v>
      </c>
      <c r="Q146" s="88"/>
      <c r="R146" s="111">
        <v>866419.28</v>
      </c>
      <c r="S146" s="88"/>
      <c r="T146" s="111">
        <v>866419.28</v>
      </c>
      <c r="U146" s="88"/>
      <c r="V146" s="88"/>
      <c r="W146" s="88"/>
      <c r="X146" s="88"/>
      <c r="Y146" s="88"/>
      <c r="Z146" s="111">
        <v>866419.28</v>
      </c>
      <c r="AA146" s="88"/>
    </row>
    <row r="147" spans="1:27">
      <c r="A147" s="105" t="s">
        <v>1233</v>
      </c>
      <c r="B147" s="105" t="s">
        <v>193</v>
      </c>
      <c r="C147" s="105" t="s">
        <v>1384</v>
      </c>
      <c r="D147" s="105" t="s">
        <v>1250</v>
      </c>
      <c r="E147" s="105"/>
      <c r="F147" s="69" t="str">
        <f t="shared" si="2"/>
        <v>00002030000000000240</v>
      </c>
      <c r="G147" s="111">
        <v>953819.28</v>
      </c>
      <c r="H147" s="88"/>
      <c r="I147" s="111">
        <v>953819.28</v>
      </c>
      <c r="J147" s="88"/>
      <c r="K147" s="88"/>
      <c r="L147" s="88"/>
      <c r="M147" s="88"/>
      <c r="N147" s="88"/>
      <c r="O147" s="88"/>
      <c r="P147" s="111">
        <v>953819.28</v>
      </c>
      <c r="Q147" s="88"/>
      <c r="R147" s="111">
        <v>866419.28</v>
      </c>
      <c r="S147" s="88"/>
      <c r="T147" s="111">
        <v>866419.28</v>
      </c>
      <c r="U147" s="88"/>
      <c r="V147" s="88"/>
      <c r="W147" s="88"/>
      <c r="X147" s="88"/>
      <c r="Y147" s="88"/>
      <c r="Z147" s="111">
        <v>866419.28</v>
      </c>
      <c r="AA147" s="88"/>
    </row>
    <row r="148" spans="1:27">
      <c r="A148" s="105" t="s">
        <v>1233</v>
      </c>
      <c r="B148" s="105" t="s">
        <v>193</v>
      </c>
      <c r="C148" s="105" t="s">
        <v>1384</v>
      </c>
      <c r="D148" s="105" t="s">
        <v>1239</v>
      </c>
      <c r="E148" s="105"/>
      <c r="F148" s="69" t="str">
        <f t="shared" si="2"/>
        <v>00002030000000000244</v>
      </c>
      <c r="G148" s="111">
        <v>953819.28</v>
      </c>
      <c r="H148" s="88"/>
      <c r="I148" s="111">
        <v>953819.28</v>
      </c>
      <c r="J148" s="88"/>
      <c r="K148" s="88"/>
      <c r="L148" s="88"/>
      <c r="M148" s="88"/>
      <c r="N148" s="88"/>
      <c r="O148" s="88"/>
      <c r="P148" s="111">
        <v>953819.28</v>
      </c>
      <c r="Q148" s="88"/>
      <c r="R148" s="111">
        <v>866419.28</v>
      </c>
      <c r="S148" s="88"/>
      <c r="T148" s="111">
        <v>866419.28</v>
      </c>
      <c r="U148" s="88"/>
      <c r="V148" s="88"/>
      <c r="W148" s="88"/>
      <c r="X148" s="88"/>
      <c r="Y148" s="88"/>
      <c r="Z148" s="111">
        <v>866419.28</v>
      </c>
      <c r="AA148" s="88"/>
    </row>
    <row r="149" spans="1:27">
      <c r="A149" s="106" t="s">
        <v>1233</v>
      </c>
      <c r="B149" s="106" t="s">
        <v>193</v>
      </c>
      <c r="C149" s="106" t="s">
        <v>1384</v>
      </c>
      <c r="D149" s="106" t="s">
        <v>1239</v>
      </c>
      <c r="E149" s="106" t="s">
        <v>1235</v>
      </c>
      <c r="F149" s="69" t="str">
        <f t="shared" si="2"/>
        <v>00002030000000000244960</v>
      </c>
      <c r="G149" s="112">
        <v>953819.28</v>
      </c>
      <c r="H149" s="89"/>
      <c r="I149" s="112">
        <v>953819.28</v>
      </c>
      <c r="J149" s="89"/>
      <c r="K149" s="89"/>
      <c r="L149" s="89"/>
      <c r="M149" s="89"/>
      <c r="N149" s="89"/>
      <c r="O149" s="89"/>
      <c r="P149" s="112">
        <v>953819.28</v>
      </c>
      <c r="Q149" s="89"/>
      <c r="R149" s="112">
        <v>866419.28</v>
      </c>
      <c r="S149" s="89"/>
      <c r="T149" s="112">
        <v>866419.28</v>
      </c>
      <c r="U149" s="89"/>
      <c r="V149" s="89"/>
      <c r="W149" s="89"/>
      <c r="X149" s="89"/>
      <c r="Y149" s="89"/>
      <c r="Z149" s="112">
        <v>866419.28</v>
      </c>
      <c r="AA149" s="89"/>
    </row>
    <row r="150" spans="1:27">
      <c r="A150" s="105" t="s">
        <v>1233</v>
      </c>
      <c r="B150" s="105" t="s">
        <v>193</v>
      </c>
      <c r="C150" s="105" t="s">
        <v>1384</v>
      </c>
      <c r="D150" s="105" t="s">
        <v>1369</v>
      </c>
      <c r="E150" s="105"/>
      <c r="F150" s="69" t="str">
        <f t="shared" si="2"/>
        <v>00002030000000000500</v>
      </c>
      <c r="G150" s="111">
        <v>0</v>
      </c>
      <c r="H150" s="88"/>
      <c r="I150" s="111">
        <v>0</v>
      </c>
      <c r="J150" s="111">
        <v>5529900</v>
      </c>
      <c r="K150" s="88"/>
      <c r="L150" s="88"/>
      <c r="M150" s="88"/>
      <c r="N150" s="111">
        <v>5529900</v>
      </c>
      <c r="O150" s="88"/>
      <c r="P150" s="88"/>
      <c r="Q150" s="88"/>
      <c r="R150" s="111">
        <v>0</v>
      </c>
      <c r="S150" s="88"/>
      <c r="T150" s="111">
        <v>0</v>
      </c>
      <c r="U150" s="111">
        <v>5383830.3300000001</v>
      </c>
      <c r="V150" s="88"/>
      <c r="W150" s="88"/>
      <c r="X150" s="111">
        <v>5383830.3300000001</v>
      </c>
      <c r="Y150" s="88"/>
      <c r="Z150" s="88"/>
      <c r="AA150" s="88"/>
    </row>
    <row r="151" spans="1:27">
      <c r="A151" s="105" t="s">
        <v>1233</v>
      </c>
      <c r="B151" s="105" t="s">
        <v>193</v>
      </c>
      <c r="C151" s="105" t="s">
        <v>1384</v>
      </c>
      <c r="D151" s="105" t="s">
        <v>1248</v>
      </c>
      <c r="E151" s="105"/>
      <c r="F151" s="69" t="str">
        <f t="shared" si="2"/>
        <v>00002030000000000530</v>
      </c>
      <c r="G151" s="111">
        <v>0</v>
      </c>
      <c r="H151" s="88"/>
      <c r="I151" s="111">
        <v>0</v>
      </c>
      <c r="J151" s="111">
        <v>5529900</v>
      </c>
      <c r="K151" s="88"/>
      <c r="L151" s="88"/>
      <c r="M151" s="88"/>
      <c r="N151" s="111">
        <v>5529900</v>
      </c>
      <c r="O151" s="88"/>
      <c r="P151" s="88"/>
      <c r="Q151" s="88"/>
      <c r="R151" s="111">
        <v>0</v>
      </c>
      <c r="S151" s="88"/>
      <c r="T151" s="111">
        <v>0</v>
      </c>
      <c r="U151" s="111">
        <v>5383830.3300000001</v>
      </c>
      <c r="V151" s="88"/>
      <c r="W151" s="88"/>
      <c r="X151" s="111">
        <v>5383830.3300000001</v>
      </c>
      <c r="Y151" s="88"/>
      <c r="Z151" s="88"/>
      <c r="AA151" s="88"/>
    </row>
    <row r="152" spans="1:27">
      <c r="A152" s="106" t="s">
        <v>1233</v>
      </c>
      <c r="B152" s="106" t="s">
        <v>193</v>
      </c>
      <c r="C152" s="106" t="s">
        <v>1384</v>
      </c>
      <c r="D152" s="106" t="s">
        <v>1248</v>
      </c>
      <c r="E152" s="106" t="s">
        <v>1235</v>
      </c>
      <c r="F152" s="69" t="str">
        <f t="shared" si="2"/>
        <v>00002030000000000530960</v>
      </c>
      <c r="G152" s="112">
        <v>0</v>
      </c>
      <c r="H152" s="89"/>
      <c r="I152" s="112">
        <v>0</v>
      </c>
      <c r="J152" s="112">
        <v>5529900</v>
      </c>
      <c r="K152" s="89"/>
      <c r="L152" s="89"/>
      <c r="M152" s="89"/>
      <c r="N152" s="112">
        <v>5529900</v>
      </c>
      <c r="O152" s="89"/>
      <c r="P152" s="89"/>
      <c r="Q152" s="89"/>
      <c r="R152" s="112">
        <v>0</v>
      </c>
      <c r="S152" s="89"/>
      <c r="T152" s="112">
        <v>0</v>
      </c>
      <c r="U152" s="112">
        <v>5383830.3300000001</v>
      </c>
      <c r="V152" s="89"/>
      <c r="W152" s="89"/>
      <c r="X152" s="112">
        <v>5383830.3300000001</v>
      </c>
      <c r="Y152" s="89"/>
      <c r="Z152" s="89"/>
      <c r="AA152" s="89"/>
    </row>
    <row r="153" spans="1:27">
      <c r="A153" s="103" t="s">
        <v>1233</v>
      </c>
      <c r="B153" s="103" t="s">
        <v>228</v>
      </c>
      <c r="C153" s="103"/>
      <c r="D153" s="103"/>
      <c r="E153" s="103"/>
      <c r="F153" s="69" t="str">
        <f t="shared" si="2"/>
        <v>0000300</v>
      </c>
      <c r="G153" s="109">
        <v>33991909.729999997</v>
      </c>
      <c r="H153" s="86"/>
      <c r="I153" s="109">
        <v>33991909.729999997</v>
      </c>
      <c r="J153" s="109">
        <v>2933964</v>
      </c>
      <c r="K153" s="86"/>
      <c r="L153" s="86"/>
      <c r="M153" s="86"/>
      <c r="N153" s="109">
        <v>33115270.120000001</v>
      </c>
      <c r="O153" s="86"/>
      <c r="P153" s="109">
        <v>3810603.61</v>
      </c>
      <c r="Q153" s="86"/>
      <c r="R153" s="109">
        <v>32941034.789999999</v>
      </c>
      <c r="S153" s="86"/>
      <c r="T153" s="109">
        <v>32941034.789999999</v>
      </c>
      <c r="U153" s="109">
        <v>2901159</v>
      </c>
      <c r="V153" s="86"/>
      <c r="W153" s="86"/>
      <c r="X153" s="109">
        <v>32088149.100000001</v>
      </c>
      <c r="Y153" s="86"/>
      <c r="Z153" s="109">
        <v>3754044.69</v>
      </c>
      <c r="AA153" s="86"/>
    </row>
    <row r="154" spans="1:27">
      <c r="A154" s="103" t="s">
        <v>1233</v>
      </c>
      <c r="B154" s="103" t="s">
        <v>195</v>
      </c>
      <c r="C154" s="103"/>
      <c r="D154" s="103"/>
      <c r="E154" s="103"/>
      <c r="F154" s="69" t="str">
        <f t="shared" si="2"/>
        <v>0000309</v>
      </c>
      <c r="G154" s="109">
        <v>4418026.6100000003</v>
      </c>
      <c r="H154" s="86"/>
      <c r="I154" s="109">
        <v>4418026.6100000003</v>
      </c>
      <c r="J154" s="86"/>
      <c r="K154" s="86"/>
      <c r="L154" s="86"/>
      <c r="M154" s="86"/>
      <c r="N154" s="109">
        <v>4418026.6100000003</v>
      </c>
      <c r="O154" s="86"/>
      <c r="P154" s="86"/>
      <c r="Q154" s="86"/>
      <c r="R154" s="109">
        <v>3997972.62</v>
      </c>
      <c r="S154" s="86"/>
      <c r="T154" s="109">
        <v>3997972.62</v>
      </c>
      <c r="U154" s="86"/>
      <c r="V154" s="86"/>
      <c r="W154" s="86"/>
      <c r="X154" s="109">
        <v>3997972.62</v>
      </c>
      <c r="Y154" s="86"/>
      <c r="Z154" s="86"/>
      <c r="AA154" s="86"/>
    </row>
    <row r="155" spans="1:27">
      <c r="A155" s="104" t="s">
        <v>1233</v>
      </c>
      <c r="B155" s="104" t="s">
        <v>195</v>
      </c>
      <c r="C155" s="104" t="s">
        <v>1384</v>
      </c>
      <c r="D155" s="104"/>
      <c r="E155" s="104"/>
      <c r="F155" s="69" t="str">
        <f t="shared" si="2"/>
        <v>00003090000000000</v>
      </c>
      <c r="G155" s="110">
        <v>4418026.6100000003</v>
      </c>
      <c r="H155" s="87"/>
      <c r="I155" s="110">
        <v>4418026.6100000003</v>
      </c>
      <c r="J155" s="87"/>
      <c r="K155" s="87"/>
      <c r="L155" s="87"/>
      <c r="M155" s="87"/>
      <c r="N155" s="110">
        <v>4418026.6100000003</v>
      </c>
      <c r="O155" s="87"/>
      <c r="P155" s="87"/>
      <c r="Q155" s="87"/>
      <c r="R155" s="110">
        <v>3997972.62</v>
      </c>
      <c r="S155" s="87"/>
      <c r="T155" s="110">
        <v>3997972.62</v>
      </c>
      <c r="U155" s="87"/>
      <c r="V155" s="87"/>
      <c r="W155" s="87"/>
      <c r="X155" s="110">
        <v>3997972.62</v>
      </c>
      <c r="Y155" s="87"/>
      <c r="Z155" s="87"/>
      <c r="AA155" s="87"/>
    </row>
    <row r="156" spans="1:27">
      <c r="A156" s="105" t="s">
        <v>1233</v>
      </c>
      <c r="B156" s="105" t="s">
        <v>195</v>
      </c>
      <c r="C156" s="105" t="s">
        <v>1384</v>
      </c>
      <c r="D156" s="105" t="s">
        <v>1233</v>
      </c>
      <c r="E156" s="105"/>
      <c r="F156" s="69" t="str">
        <f t="shared" si="2"/>
        <v>00003090000000000000</v>
      </c>
      <c r="G156" s="111">
        <v>4418026.6100000003</v>
      </c>
      <c r="H156" s="88"/>
      <c r="I156" s="111">
        <v>4418026.6100000003</v>
      </c>
      <c r="J156" s="88"/>
      <c r="K156" s="88"/>
      <c r="L156" s="88"/>
      <c r="M156" s="88"/>
      <c r="N156" s="111">
        <v>4418026.6100000003</v>
      </c>
      <c r="O156" s="88"/>
      <c r="P156" s="88"/>
      <c r="Q156" s="88"/>
      <c r="R156" s="111">
        <v>3997972.62</v>
      </c>
      <c r="S156" s="88"/>
      <c r="T156" s="111">
        <v>3997972.62</v>
      </c>
      <c r="U156" s="88"/>
      <c r="V156" s="88"/>
      <c r="W156" s="88"/>
      <c r="X156" s="111">
        <v>3997972.62</v>
      </c>
      <c r="Y156" s="88"/>
      <c r="Z156" s="88"/>
      <c r="AA156" s="88"/>
    </row>
    <row r="157" spans="1:27">
      <c r="A157" s="105" t="s">
        <v>1233</v>
      </c>
      <c r="B157" s="105" t="s">
        <v>195</v>
      </c>
      <c r="C157" s="105" t="s">
        <v>1384</v>
      </c>
      <c r="D157" s="105" t="s">
        <v>1413</v>
      </c>
      <c r="E157" s="105"/>
      <c r="F157" s="69" t="str">
        <f t="shared" si="2"/>
        <v>00003090000000000100</v>
      </c>
      <c r="G157" s="111">
        <v>3442372</v>
      </c>
      <c r="H157" s="88"/>
      <c r="I157" s="111">
        <v>3442372</v>
      </c>
      <c r="J157" s="88"/>
      <c r="K157" s="88"/>
      <c r="L157" s="88"/>
      <c r="M157" s="88"/>
      <c r="N157" s="111">
        <v>3442372</v>
      </c>
      <c r="O157" s="88"/>
      <c r="P157" s="88"/>
      <c r="Q157" s="88"/>
      <c r="R157" s="111">
        <v>3120326.55</v>
      </c>
      <c r="S157" s="88"/>
      <c r="T157" s="111">
        <v>3120326.55</v>
      </c>
      <c r="U157" s="88"/>
      <c r="V157" s="88"/>
      <c r="W157" s="88"/>
      <c r="X157" s="111">
        <v>3120326.55</v>
      </c>
      <c r="Y157" s="88"/>
      <c r="Z157" s="88"/>
      <c r="AA157" s="88"/>
    </row>
    <row r="158" spans="1:27">
      <c r="A158" s="105" t="s">
        <v>1233</v>
      </c>
      <c r="B158" s="105" t="s">
        <v>195</v>
      </c>
      <c r="C158" s="105" t="s">
        <v>1384</v>
      </c>
      <c r="D158" s="105" t="s">
        <v>1372</v>
      </c>
      <c r="E158" s="105"/>
      <c r="F158" s="69" t="str">
        <f t="shared" si="2"/>
        <v>00003090000000000110</v>
      </c>
      <c r="G158" s="111">
        <v>3442372</v>
      </c>
      <c r="H158" s="88"/>
      <c r="I158" s="111">
        <v>3442372</v>
      </c>
      <c r="J158" s="88"/>
      <c r="K158" s="88"/>
      <c r="L158" s="88"/>
      <c r="M158" s="88"/>
      <c r="N158" s="111">
        <v>3442372</v>
      </c>
      <c r="O158" s="88"/>
      <c r="P158" s="88"/>
      <c r="Q158" s="88"/>
      <c r="R158" s="111">
        <v>3120326.55</v>
      </c>
      <c r="S158" s="88"/>
      <c r="T158" s="111">
        <v>3120326.55</v>
      </c>
      <c r="U158" s="88"/>
      <c r="V158" s="88"/>
      <c r="W158" s="88"/>
      <c r="X158" s="111">
        <v>3120326.55</v>
      </c>
      <c r="Y158" s="88"/>
      <c r="Z158" s="88"/>
      <c r="AA158" s="88"/>
    </row>
    <row r="159" spans="1:27">
      <c r="A159" s="105" t="s">
        <v>1233</v>
      </c>
      <c r="B159" s="105" t="s">
        <v>195</v>
      </c>
      <c r="C159" s="105" t="s">
        <v>1384</v>
      </c>
      <c r="D159" s="105" t="s">
        <v>1249</v>
      </c>
      <c r="E159" s="105"/>
      <c r="F159" s="69" t="str">
        <f t="shared" si="2"/>
        <v>00003090000000000111</v>
      </c>
      <c r="G159" s="111">
        <v>2643911</v>
      </c>
      <c r="H159" s="88"/>
      <c r="I159" s="111">
        <v>2643911</v>
      </c>
      <c r="J159" s="88"/>
      <c r="K159" s="88"/>
      <c r="L159" s="88"/>
      <c r="M159" s="88"/>
      <c r="N159" s="111">
        <v>2643911</v>
      </c>
      <c r="O159" s="88"/>
      <c r="P159" s="88"/>
      <c r="Q159" s="88"/>
      <c r="R159" s="111">
        <v>2409073.1</v>
      </c>
      <c r="S159" s="88"/>
      <c r="T159" s="111">
        <v>2409073.1</v>
      </c>
      <c r="U159" s="88"/>
      <c r="V159" s="88"/>
      <c r="W159" s="88"/>
      <c r="X159" s="111">
        <v>2409073.1</v>
      </c>
      <c r="Y159" s="88"/>
      <c r="Z159" s="88"/>
      <c r="AA159" s="88"/>
    </row>
    <row r="160" spans="1:27">
      <c r="A160" s="106" t="s">
        <v>1233</v>
      </c>
      <c r="B160" s="106" t="s">
        <v>195</v>
      </c>
      <c r="C160" s="106" t="s">
        <v>1384</v>
      </c>
      <c r="D160" s="106" t="s">
        <v>1249</v>
      </c>
      <c r="E160" s="106" t="s">
        <v>1235</v>
      </c>
      <c r="F160" s="69" t="str">
        <f t="shared" si="2"/>
        <v>00003090000000000111960</v>
      </c>
      <c r="G160" s="112">
        <v>2643911</v>
      </c>
      <c r="H160" s="89"/>
      <c r="I160" s="112">
        <v>2643911</v>
      </c>
      <c r="J160" s="89"/>
      <c r="K160" s="89"/>
      <c r="L160" s="89"/>
      <c r="M160" s="89"/>
      <c r="N160" s="112">
        <v>2643911</v>
      </c>
      <c r="O160" s="89"/>
      <c r="P160" s="89"/>
      <c r="Q160" s="89"/>
      <c r="R160" s="112">
        <v>2409073.1</v>
      </c>
      <c r="S160" s="89"/>
      <c r="T160" s="112">
        <v>2409073.1</v>
      </c>
      <c r="U160" s="89"/>
      <c r="V160" s="89"/>
      <c r="W160" s="89"/>
      <c r="X160" s="112">
        <v>2409073.1</v>
      </c>
      <c r="Y160" s="89"/>
      <c r="Z160" s="89"/>
      <c r="AA160" s="89"/>
    </row>
    <row r="161" spans="1:27">
      <c r="A161" s="105" t="s">
        <v>1233</v>
      </c>
      <c r="B161" s="105" t="s">
        <v>195</v>
      </c>
      <c r="C161" s="105" t="s">
        <v>1384</v>
      </c>
      <c r="D161" s="105" t="s">
        <v>1386</v>
      </c>
      <c r="E161" s="105"/>
      <c r="F161" s="69" t="str">
        <f t="shared" si="2"/>
        <v>00003090000000000119</v>
      </c>
      <c r="G161" s="111">
        <v>798461</v>
      </c>
      <c r="H161" s="88"/>
      <c r="I161" s="111">
        <v>798461</v>
      </c>
      <c r="J161" s="88"/>
      <c r="K161" s="88"/>
      <c r="L161" s="88"/>
      <c r="M161" s="88"/>
      <c r="N161" s="111">
        <v>798461</v>
      </c>
      <c r="O161" s="88"/>
      <c r="P161" s="88"/>
      <c r="Q161" s="88"/>
      <c r="R161" s="111">
        <v>711253.45</v>
      </c>
      <c r="S161" s="88"/>
      <c r="T161" s="111">
        <v>711253.45</v>
      </c>
      <c r="U161" s="88"/>
      <c r="V161" s="88"/>
      <c r="W161" s="88"/>
      <c r="X161" s="111">
        <v>711253.45</v>
      </c>
      <c r="Y161" s="88"/>
      <c r="Z161" s="88"/>
      <c r="AA161" s="88"/>
    </row>
    <row r="162" spans="1:27">
      <c r="A162" s="106" t="s">
        <v>1233</v>
      </c>
      <c r="B162" s="106" t="s">
        <v>195</v>
      </c>
      <c r="C162" s="106" t="s">
        <v>1384</v>
      </c>
      <c r="D162" s="106" t="s">
        <v>1386</v>
      </c>
      <c r="E162" s="106" t="s">
        <v>1235</v>
      </c>
      <c r="F162" s="69" t="str">
        <f t="shared" si="2"/>
        <v>00003090000000000119960</v>
      </c>
      <c r="G162" s="112">
        <v>798461</v>
      </c>
      <c r="H162" s="89"/>
      <c r="I162" s="112">
        <v>798461</v>
      </c>
      <c r="J162" s="89"/>
      <c r="K162" s="89"/>
      <c r="L162" s="89"/>
      <c r="M162" s="89"/>
      <c r="N162" s="112">
        <v>798461</v>
      </c>
      <c r="O162" s="89"/>
      <c r="P162" s="89"/>
      <c r="Q162" s="89"/>
      <c r="R162" s="112">
        <v>711253.45</v>
      </c>
      <c r="S162" s="89"/>
      <c r="T162" s="112">
        <v>711253.45</v>
      </c>
      <c r="U162" s="89"/>
      <c r="V162" s="89"/>
      <c r="W162" s="89"/>
      <c r="X162" s="112">
        <v>711253.45</v>
      </c>
      <c r="Y162" s="89"/>
      <c r="Z162" s="89"/>
      <c r="AA162" s="89"/>
    </row>
    <row r="163" spans="1:27">
      <c r="A163" s="105" t="s">
        <v>1233</v>
      </c>
      <c r="B163" s="105" t="s">
        <v>195</v>
      </c>
      <c r="C163" s="105" t="s">
        <v>1384</v>
      </c>
      <c r="D163" s="105" t="s">
        <v>1414</v>
      </c>
      <c r="E163" s="105"/>
      <c r="F163" s="69" t="str">
        <f t="shared" si="2"/>
        <v>00003090000000000200</v>
      </c>
      <c r="G163" s="111">
        <v>975654.61</v>
      </c>
      <c r="H163" s="88"/>
      <c r="I163" s="111">
        <v>975654.61</v>
      </c>
      <c r="J163" s="88"/>
      <c r="K163" s="88"/>
      <c r="L163" s="88"/>
      <c r="M163" s="88"/>
      <c r="N163" s="111">
        <v>975654.61</v>
      </c>
      <c r="O163" s="88"/>
      <c r="P163" s="88"/>
      <c r="Q163" s="88"/>
      <c r="R163" s="111">
        <v>877646.07</v>
      </c>
      <c r="S163" s="88"/>
      <c r="T163" s="111">
        <v>877646.07</v>
      </c>
      <c r="U163" s="88"/>
      <c r="V163" s="88"/>
      <c r="W163" s="88"/>
      <c r="X163" s="111">
        <v>877646.07</v>
      </c>
      <c r="Y163" s="88"/>
      <c r="Z163" s="88"/>
      <c r="AA163" s="88"/>
    </row>
    <row r="164" spans="1:27">
      <c r="A164" s="105" t="s">
        <v>1233</v>
      </c>
      <c r="B164" s="105" t="s">
        <v>195</v>
      </c>
      <c r="C164" s="105" t="s">
        <v>1384</v>
      </c>
      <c r="D164" s="105" t="s">
        <v>1250</v>
      </c>
      <c r="E164" s="105"/>
      <c r="F164" s="69" t="str">
        <f t="shared" si="2"/>
        <v>00003090000000000240</v>
      </c>
      <c r="G164" s="111">
        <v>975654.61</v>
      </c>
      <c r="H164" s="88"/>
      <c r="I164" s="111">
        <v>975654.61</v>
      </c>
      <c r="J164" s="88"/>
      <c r="K164" s="88"/>
      <c r="L164" s="88"/>
      <c r="M164" s="88"/>
      <c r="N164" s="111">
        <v>975654.61</v>
      </c>
      <c r="O164" s="88"/>
      <c r="P164" s="88"/>
      <c r="Q164" s="88"/>
      <c r="R164" s="111">
        <v>877646.07</v>
      </c>
      <c r="S164" s="88"/>
      <c r="T164" s="111">
        <v>877646.07</v>
      </c>
      <c r="U164" s="88"/>
      <c r="V164" s="88"/>
      <c r="W164" s="88"/>
      <c r="X164" s="111">
        <v>877646.07</v>
      </c>
      <c r="Y164" s="88"/>
      <c r="Z164" s="88"/>
      <c r="AA164" s="88"/>
    </row>
    <row r="165" spans="1:27">
      <c r="A165" s="105" t="s">
        <v>1233</v>
      </c>
      <c r="B165" s="105" t="s">
        <v>195</v>
      </c>
      <c r="C165" s="105" t="s">
        <v>1384</v>
      </c>
      <c r="D165" s="105" t="s">
        <v>1239</v>
      </c>
      <c r="E165" s="105"/>
      <c r="F165" s="69" t="str">
        <f t="shared" si="2"/>
        <v>00003090000000000244</v>
      </c>
      <c r="G165" s="111">
        <v>975654.61</v>
      </c>
      <c r="H165" s="88"/>
      <c r="I165" s="111">
        <v>975654.61</v>
      </c>
      <c r="J165" s="88"/>
      <c r="K165" s="88"/>
      <c r="L165" s="88"/>
      <c r="M165" s="88"/>
      <c r="N165" s="111">
        <v>975654.61</v>
      </c>
      <c r="O165" s="88"/>
      <c r="P165" s="88"/>
      <c r="Q165" s="88"/>
      <c r="R165" s="111">
        <v>877646.07</v>
      </c>
      <c r="S165" s="88"/>
      <c r="T165" s="111">
        <v>877646.07</v>
      </c>
      <c r="U165" s="88"/>
      <c r="V165" s="88"/>
      <c r="W165" s="88"/>
      <c r="X165" s="111">
        <v>877646.07</v>
      </c>
      <c r="Y165" s="88"/>
      <c r="Z165" s="88"/>
      <c r="AA165" s="88"/>
    </row>
    <row r="166" spans="1:27">
      <c r="A166" s="106" t="s">
        <v>1233</v>
      </c>
      <c r="B166" s="106" t="s">
        <v>195</v>
      </c>
      <c r="C166" s="106" t="s">
        <v>1384</v>
      </c>
      <c r="D166" s="106" t="s">
        <v>1239</v>
      </c>
      <c r="E166" s="106" t="s">
        <v>1235</v>
      </c>
      <c r="F166" s="69" t="str">
        <f t="shared" si="2"/>
        <v>00003090000000000244960</v>
      </c>
      <c r="G166" s="112">
        <v>975654.61</v>
      </c>
      <c r="H166" s="89"/>
      <c r="I166" s="112">
        <v>975654.61</v>
      </c>
      <c r="J166" s="89"/>
      <c r="K166" s="89"/>
      <c r="L166" s="89"/>
      <c r="M166" s="89"/>
      <c r="N166" s="112">
        <v>975654.61</v>
      </c>
      <c r="O166" s="89"/>
      <c r="P166" s="89"/>
      <c r="Q166" s="89"/>
      <c r="R166" s="112">
        <v>877646.07</v>
      </c>
      <c r="S166" s="89"/>
      <c r="T166" s="112">
        <v>877646.07</v>
      </c>
      <c r="U166" s="89"/>
      <c r="V166" s="89"/>
      <c r="W166" s="89"/>
      <c r="X166" s="112">
        <v>877646.07</v>
      </c>
      <c r="Y166" s="89"/>
      <c r="Z166" s="89"/>
      <c r="AA166" s="89"/>
    </row>
    <row r="167" spans="1:27">
      <c r="A167" s="103" t="s">
        <v>1233</v>
      </c>
      <c r="B167" s="103" t="s">
        <v>196</v>
      </c>
      <c r="C167" s="103"/>
      <c r="D167" s="103"/>
      <c r="E167" s="103"/>
      <c r="F167" s="69" t="str">
        <f t="shared" si="2"/>
        <v>0000310</v>
      </c>
      <c r="G167" s="109">
        <v>29573883.120000001</v>
      </c>
      <c r="H167" s="86"/>
      <c r="I167" s="109">
        <v>29573883.120000001</v>
      </c>
      <c r="J167" s="109">
        <v>2933964</v>
      </c>
      <c r="K167" s="86"/>
      <c r="L167" s="86"/>
      <c r="M167" s="86"/>
      <c r="N167" s="109">
        <v>28697243.510000002</v>
      </c>
      <c r="O167" s="86"/>
      <c r="P167" s="109">
        <v>3810603.61</v>
      </c>
      <c r="Q167" s="86"/>
      <c r="R167" s="109">
        <v>28943062.170000002</v>
      </c>
      <c r="S167" s="86"/>
      <c r="T167" s="109">
        <v>28943062.170000002</v>
      </c>
      <c r="U167" s="109">
        <v>2901159</v>
      </c>
      <c r="V167" s="86"/>
      <c r="W167" s="86"/>
      <c r="X167" s="109">
        <v>28090176.48</v>
      </c>
      <c r="Y167" s="86"/>
      <c r="Z167" s="109">
        <v>3754044.69</v>
      </c>
      <c r="AA167" s="86"/>
    </row>
    <row r="168" spans="1:27">
      <c r="A168" s="104" t="s">
        <v>1233</v>
      </c>
      <c r="B168" s="104" t="s">
        <v>196</v>
      </c>
      <c r="C168" s="104" t="s">
        <v>1384</v>
      </c>
      <c r="D168" s="104"/>
      <c r="E168" s="104"/>
      <c r="F168" s="69" t="str">
        <f t="shared" si="2"/>
        <v>00003100000000000</v>
      </c>
      <c r="G168" s="110">
        <v>29573883.120000001</v>
      </c>
      <c r="H168" s="87"/>
      <c r="I168" s="110">
        <v>29573883.120000001</v>
      </c>
      <c r="J168" s="110">
        <v>2933964</v>
      </c>
      <c r="K168" s="87"/>
      <c r="L168" s="87"/>
      <c r="M168" s="87"/>
      <c r="N168" s="110">
        <v>28697243.510000002</v>
      </c>
      <c r="O168" s="87"/>
      <c r="P168" s="110">
        <v>3810603.61</v>
      </c>
      <c r="Q168" s="87"/>
      <c r="R168" s="110">
        <v>28943062.170000002</v>
      </c>
      <c r="S168" s="87"/>
      <c r="T168" s="110">
        <v>28943062.170000002</v>
      </c>
      <c r="U168" s="110">
        <v>2901159</v>
      </c>
      <c r="V168" s="87"/>
      <c r="W168" s="87"/>
      <c r="X168" s="110">
        <v>28090176.48</v>
      </c>
      <c r="Y168" s="87"/>
      <c r="Z168" s="110">
        <v>3754044.69</v>
      </c>
      <c r="AA168" s="87"/>
    </row>
    <row r="169" spans="1:27">
      <c r="A169" s="105" t="s">
        <v>1233</v>
      </c>
      <c r="B169" s="105" t="s">
        <v>196</v>
      </c>
      <c r="C169" s="105" t="s">
        <v>1384</v>
      </c>
      <c r="D169" s="105" t="s">
        <v>1233</v>
      </c>
      <c r="E169" s="105"/>
      <c r="F169" s="69" t="str">
        <f t="shared" si="2"/>
        <v>00003100000000000000</v>
      </c>
      <c r="G169" s="111">
        <v>29573883.120000001</v>
      </c>
      <c r="H169" s="88"/>
      <c r="I169" s="111">
        <v>29573883.120000001</v>
      </c>
      <c r="J169" s="111">
        <v>2933964</v>
      </c>
      <c r="K169" s="88"/>
      <c r="L169" s="88"/>
      <c r="M169" s="88"/>
      <c r="N169" s="111">
        <v>28697243.510000002</v>
      </c>
      <c r="O169" s="88"/>
      <c r="P169" s="111">
        <v>3810603.61</v>
      </c>
      <c r="Q169" s="88"/>
      <c r="R169" s="111">
        <v>28943062.170000002</v>
      </c>
      <c r="S169" s="88"/>
      <c r="T169" s="111">
        <v>28943062.170000002</v>
      </c>
      <c r="U169" s="111">
        <v>2901159</v>
      </c>
      <c r="V169" s="88"/>
      <c r="W169" s="88"/>
      <c r="X169" s="111">
        <v>28090176.48</v>
      </c>
      <c r="Y169" s="88"/>
      <c r="Z169" s="111">
        <v>3754044.69</v>
      </c>
      <c r="AA169" s="88"/>
    </row>
    <row r="170" spans="1:27">
      <c r="A170" s="105" t="s">
        <v>1233</v>
      </c>
      <c r="B170" s="105" t="s">
        <v>196</v>
      </c>
      <c r="C170" s="105" t="s">
        <v>1384</v>
      </c>
      <c r="D170" s="105" t="s">
        <v>1413</v>
      </c>
      <c r="E170" s="105"/>
      <c r="F170" s="69" t="str">
        <f t="shared" si="2"/>
        <v>00003100000000000100</v>
      </c>
      <c r="G170" s="111">
        <v>19923300.219999999</v>
      </c>
      <c r="H170" s="88"/>
      <c r="I170" s="111">
        <v>19923300.219999999</v>
      </c>
      <c r="J170" s="88"/>
      <c r="K170" s="88"/>
      <c r="L170" s="88"/>
      <c r="M170" s="88"/>
      <c r="N170" s="111">
        <v>19923300.219999999</v>
      </c>
      <c r="O170" s="88"/>
      <c r="P170" s="88"/>
      <c r="Q170" s="88"/>
      <c r="R170" s="111">
        <v>19880475.039999999</v>
      </c>
      <c r="S170" s="88"/>
      <c r="T170" s="111">
        <v>19880475.039999999</v>
      </c>
      <c r="U170" s="88"/>
      <c r="V170" s="88"/>
      <c r="W170" s="88"/>
      <c r="X170" s="111">
        <v>19880475.039999999</v>
      </c>
      <c r="Y170" s="88"/>
      <c r="Z170" s="88"/>
      <c r="AA170" s="88"/>
    </row>
    <row r="171" spans="1:27">
      <c r="A171" s="105" t="s">
        <v>1233</v>
      </c>
      <c r="B171" s="105" t="s">
        <v>196</v>
      </c>
      <c r="C171" s="105" t="s">
        <v>1384</v>
      </c>
      <c r="D171" s="105" t="s">
        <v>1372</v>
      </c>
      <c r="E171" s="105"/>
      <c r="F171" s="69" t="str">
        <f t="shared" si="2"/>
        <v>00003100000000000110</v>
      </c>
      <c r="G171" s="111">
        <v>19923300.219999999</v>
      </c>
      <c r="H171" s="88"/>
      <c r="I171" s="111">
        <v>19923300.219999999</v>
      </c>
      <c r="J171" s="88"/>
      <c r="K171" s="88"/>
      <c r="L171" s="88"/>
      <c r="M171" s="88"/>
      <c r="N171" s="111">
        <v>19923300.219999999</v>
      </c>
      <c r="O171" s="88"/>
      <c r="P171" s="88"/>
      <c r="Q171" s="88"/>
      <c r="R171" s="111">
        <v>19880475.039999999</v>
      </c>
      <c r="S171" s="88"/>
      <c r="T171" s="111">
        <v>19880475.039999999</v>
      </c>
      <c r="U171" s="88"/>
      <c r="V171" s="88"/>
      <c r="W171" s="88"/>
      <c r="X171" s="111">
        <v>19880475.039999999</v>
      </c>
      <c r="Y171" s="88"/>
      <c r="Z171" s="88"/>
      <c r="AA171" s="88"/>
    </row>
    <row r="172" spans="1:27">
      <c r="A172" s="105" t="s">
        <v>1233</v>
      </c>
      <c r="B172" s="105" t="s">
        <v>196</v>
      </c>
      <c r="C172" s="105" t="s">
        <v>1384</v>
      </c>
      <c r="D172" s="105" t="s">
        <v>1249</v>
      </c>
      <c r="E172" s="105"/>
      <c r="F172" s="69" t="str">
        <f t="shared" si="2"/>
        <v>00003100000000000111</v>
      </c>
      <c r="G172" s="111">
        <v>15253420.220000001</v>
      </c>
      <c r="H172" s="88"/>
      <c r="I172" s="111">
        <v>15253420.220000001</v>
      </c>
      <c r="J172" s="88"/>
      <c r="K172" s="88"/>
      <c r="L172" s="88"/>
      <c r="M172" s="88"/>
      <c r="N172" s="111">
        <v>15253420.220000001</v>
      </c>
      <c r="O172" s="88"/>
      <c r="P172" s="88"/>
      <c r="Q172" s="88"/>
      <c r="R172" s="111">
        <v>15249112.890000001</v>
      </c>
      <c r="S172" s="88"/>
      <c r="T172" s="111">
        <v>15249112.890000001</v>
      </c>
      <c r="U172" s="88"/>
      <c r="V172" s="88"/>
      <c r="W172" s="88"/>
      <c r="X172" s="111">
        <v>15249112.890000001</v>
      </c>
      <c r="Y172" s="88"/>
      <c r="Z172" s="88"/>
      <c r="AA172" s="88"/>
    </row>
    <row r="173" spans="1:27">
      <c r="A173" s="106" t="s">
        <v>1233</v>
      </c>
      <c r="B173" s="106" t="s">
        <v>196</v>
      </c>
      <c r="C173" s="106" t="s">
        <v>1384</v>
      </c>
      <c r="D173" s="106" t="s">
        <v>1249</v>
      </c>
      <c r="E173" s="106" t="s">
        <v>1235</v>
      </c>
      <c r="F173" s="69" t="str">
        <f t="shared" si="2"/>
        <v>00003100000000000111960</v>
      </c>
      <c r="G173" s="112">
        <v>15253420.220000001</v>
      </c>
      <c r="H173" s="89"/>
      <c r="I173" s="112">
        <v>15253420.220000001</v>
      </c>
      <c r="J173" s="89"/>
      <c r="K173" s="89"/>
      <c r="L173" s="89"/>
      <c r="M173" s="89"/>
      <c r="N173" s="112">
        <v>15253420.220000001</v>
      </c>
      <c r="O173" s="89"/>
      <c r="P173" s="89"/>
      <c r="Q173" s="89"/>
      <c r="R173" s="112">
        <v>15249112.890000001</v>
      </c>
      <c r="S173" s="89"/>
      <c r="T173" s="112">
        <v>15249112.890000001</v>
      </c>
      <c r="U173" s="89"/>
      <c r="V173" s="89"/>
      <c r="W173" s="89"/>
      <c r="X173" s="112">
        <v>15249112.890000001</v>
      </c>
      <c r="Y173" s="89"/>
      <c r="Z173" s="89"/>
      <c r="AA173" s="89"/>
    </row>
    <row r="174" spans="1:27">
      <c r="A174" s="105" t="s">
        <v>1233</v>
      </c>
      <c r="B174" s="105" t="s">
        <v>196</v>
      </c>
      <c r="C174" s="105" t="s">
        <v>1384</v>
      </c>
      <c r="D174" s="105" t="s">
        <v>1256</v>
      </c>
      <c r="E174" s="105"/>
      <c r="F174" s="69" t="str">
        <f t="shared" si="2"/>
        <v>00003100000000000112</v>
      </c>
      <c r="G174" s="111">
        <v>49593</v>
      </c>
      <c r="H174" s="88"/>
      <c r="I174" s="111">
        <v>49593</v>
      </c>
      <c r="J174" s="88"/>
      <c r="K174" s="88"/>
      <c r="L174" s="88"/>
      <c r="M174" s="88"/>
      <c r="N174" s="111">
        <v>49593</v>
      </c>
      <c r="O174" s="88"/>
      <c r="P174" s="88"/>
      <c r="Q174" s="88"/>
      <c r="R174" s="111">
        <v>42593</v>
      </c>
      <c r="S174" s="88"/>
      <c r="T174" s="111">
        <v>42593</v>
      </c>
      <c r="U174" s="88"/>
      <c r="V174" s="88"/>
      <c r="W174" s="88"/>
      <c r="X174" s="111">
        <v>42593</v>
      </c>
      <c r="Y174" s="88"/>
      <c r="Z174" s="88"/>
      <c r="AA174" s="88"/>
    </row>
    <row r="175" spans="1:27">
      <c r="A175" s="106" t="s">
        <v>1233</v>
      </c>
      <c r="B175" s="106" t="s">
        <v>196</v>
      </c>
      <c r="C175" s="106" t="s">
        <v>1384</v>
      </c>
      <c r="D175" s="106" t="s">
        <v>1256</v>
      </c>
      <c r="E175" s="106" t="s">
        <v>1235</v>
      </c>
      <c r="F175" s="69" t="str">
        <f t="shared" si="2"/>
        <v>00003100000000000112960</v>
      </c>
      <c r="G175" s="112">
        <v>49593</v>
      </c>
      <c r="H175" s="89"/>
      <c r="I175" s="112">
        <v>49593</v>
      </c>
      <c r="J175" s="89"/>
      <c r="K175" s="89"/>
      <c r="L175" s="89"/>
      <c r="M175" s="89"/>
      <c r="N175" s="112">
        <v>49593</v>
      </c>
      <c r="O175" s="89"/>
      <c r="P175" s="89"/>
      <c r="Q175" s="89"/>
      <c r="R175" s="112">
        <v>42593</v>
      </c>
      <c r="S175" s="89"/>
      <c r="T175" s="112">
        <v>42593</v>
      </c>
      <c r="U175" s="89"/>
      <c r="V175" s="89"/>
      <c r="W175" s="89"/>
      <c r="X175" s="112">
        <v>42593</v>
      </c>
      <c r="Y175" s="89"/>
      <c r="Z175" s="89"/>
      <c r="AA175" s="89"/>
    </row>
    <row r="176" spans="1:27">
      <c r="A176" s="105" t="s">
        <v>1233</v>
      </c>
      <c r="B176" s="105" t="s">
        <v>196</v>
      </c>
      <c r="C176" s="105" t="s">
        <v>1384</v>
      </c>
      <c r="D176" s="105" t="s">
        <v>1386</v>
      </c>
      <c r="E176" s="105"/>
      <c r="F176" s="69" t="str">
        <f t="shared" si="2"/>
        <v>00003100000000000119</v>
      </c>
      <c r="G176" s="111">
        <v>4620287</v>
      </c>
      <c r="H176" s="88"/>
      <c r="I176" s="111">
        <v>4620287</v>
      </c>
      <c r="J176" s="88"/>
      <c r="K176" s="88"/>
      <c r="L176" s="88"/>
      <c r="M176" s="88"/>
      <c r="N176" s="111">
        <v>4620287</v>
      </c>
      <c r="O176" s="88"/>
      <c r="P176" s="88"/>
      <c r="Q176" s="88"/>
      <c r="R176" s="111">
        <v>4588769.1500000004</v>
      </c>
      <c r="S176" s="88"/>
      <c r="T176" s="111">
        <v>4588769.1500000004</v>
      </c>
      <c r="U176" s="88"/>
      <c r="V176" s="88"/>
      <c r="W176" s="88"/>
      <c r="X176" s="111">
        <v>4588769.1500000004</v>
      </c>
      <c r="Y176" s="88"/>
      <c r="Z176" s="88"/>
      <c r="AA176" s="88"/>
    </row>
    <row r="177" spans="1:27">
      <c r="A177" s="106" t="s">
        <v>1233</v>
      </c>
      <c r="B177" s="106" t="s">
        <v>196</v>
      </c>
      <c r="C177" s="106" t="s">
        <v>1384</v>
      </c>
      <c r="D177" s="106" t="s">
        <v>1386</v>
      </c>
      <c r="E177" s="106" t="s">
        <v>1235</v>
      </c>
      <c r="F177" s="69" t="str">
        <f t="shared" si="2"/>
        <v>00003100000000000119960</v>
      </c>
      <c r="G177" s="112">
        <v>4620287</v>
      </c>
      <c r="H177" s="89"/>
      <c r="I177" s="112">
        <v>4620287</v>
      </c>
      <c r="J177" s="89"/>
      <c r="K177" s="89"/>
      <c r="L177" s="89"/>
      <c r="M177" s="89"/>
      <c r="N177" s="112">
        <v>4620287</v>
      </c>
      <c r="O177" s="89"/>
      <c r="P177" s="89"/>
      <c r="Q177" s="89"/>
      <c r="R177" s="112">
        <v>4588769.1500000004</v>
      </c>
      <c r="S177" s="89"/>
      <c r="T177" s="112">
        <v>4588769.1500000004</v>
      </c>
      <c r="U177" s="89"/>
      <c r="V177" s="89"/>
      <c r="W177" s="89"/>
      <c r="X177" s="112">
        <v>4588769.1500000004</v>
      </c>
      <c r="Y177" s="89"/>
      <c r="Z177" s="89"/>
      <c r="AA177" s="89"/>
    </row>
    <row r="178" spans="1:27">
      <c r="A178" s="105" t="s">
        <v>1233</v>
      </c>
      <c r="B178" s="105" t="s">
        <v>196</v>
      </c>
      <c r="C178" s="105" t="s">
        <v>1384</v>
      </c>
      <c r="D178" s="105" t="s">
        <v>1414</v>
      </c>
      <c r="E178" s="105"/>
      <c r="F178" s="69" t="str">
        <f t="shared" si="2"/>
        <v>00003100000000000200</v>
      </c>
      <c r="G178" s="111">
        <v>9617063.1199999992</v>
      </c>
      <c r="H178" s="88"/>
      <c r="I178" s="111">
        <v>9617063.1199999992</v>
      </c>
      <c r="J178" s="88"/>
      <c r="K178" s="88"/>
      <c r="L178" s="88"/>
      <c r="M178" s="88"/>
      <c r="N178" s="111">
        <v>5806459.5099999998</v>
      </c>
      <c r="O178" s="88"/>
      <c r="P178" s="111">
        <v>3810603.61</v>
      </c>
      <c r="Q178" s="88"/>
      <c r="R178" s="111">
        <v>9029067.3499999996</v>
      </c>
      <c r="S178" s="88"/>
      <c r="T178" s="111">
        <v>9029067.3499999996</v>
      </c>
      <c r="U178" s="88"/>
      <c r="V178" s="88"/>
      <c r="W178" s="88"/>
      <c r="X178" s="111">
        <v>5275022.66</v>
      </c>
      <c r="Y178" s="88"/>
      <c r="Z178" s="111">
        <v>3754044.69</v>
      </c>
      <c r="AA178" s="88"/>
    </row>
    <row r="179" spans="1:27">
      <c r="A179" s="105" t="s">
        <v>1233</v>
      </c>
      <c r="B179" s="105" t="s">
        <v>196</v>
      </c>
      <c r="C179" s="105" t="s">
        <v>1384</v>
      </c>
      <c r="D179" s="105" t="s">
        <v>1250</v>
      </c>
      <c r="E179" s="105"/>
      <c r="F179" s="69" t="str">
        <f t="shared" si="2"/>
        <v>00003100000000000240</v>
      </c>
      <c r="G179" s="111">
        <v>9617063.1199999992</v>
      </c>
      <c r="H179" s="88"/>
      <c r="I179" s="111">
        <v>9617063.1199999992</v>
      </c>
      <c r="J179" s="88"/>
      <c r="K179" s="88"/>
      <c r="L179" s="88"/>
      <c r="M179" s="88"/>
      <c r="N179" s="111">
        <v>5806459.5099999998</v>
      </c>
      <c r="O179" s="88"/>
      <c r="P179" s="111">
        <v>3810603.61</v>
      </c>
      <c r="Q179" s="88"/>
      <c r="R179" s="111">
        <v>9029067.3499999996</v>
      </c>
      <c r="S179" s="88"/>
      <c r="T179" s="111">
        <v>9029067.3499999996</v>
      </c>
      <c r="U179" s="88"/>
      <c r="V179" s="88"/>
      <c r="W179" s="88"/>
      <c r="X179" s="111">
        <v>5275022.66</v>
      </c>
      <c r="Y179" s="88"/>
      <c r="Z179" s="111">
        <v>3754044.69</v>
      </c>
      <c r="AA179" s="88"/>
    </row>
    <row r="180" spans="1:27">
      <c r="A180" s="105" t="s">
        <v>1233</v>
      </c>
      <c r="B180" s="105" t="s">
        <v>196</v>
      </c>
      <c r="C180" s="105" t="s">
        <v>1384</v>
      </c>
      <c r="D180" s="105" t="s">
        <v>1239</v>
      </c>
      <c r="E180" s="105"/>
      <c r="F180" s="69" t="str">
        <f t="shared" si="2"/>
        <v>00003100000000000244</v>
      </c>
      <c r="G180" s="111">
        <v>9617063.1199999992</v>
      </c>
      <c r="H180" s="88"/>
      <c r="I180" s="111">
        <v>9617063.1199999992</v>
      </c>
      <c r="J180" s="88"/>
      <c r="K180" s="88"/>
      <c r="L180" s="88"/>
      <c r="M180" s="88"/>
      <c r="N180" s="111">
        <v>5806459.5099999998</v>
      </c>
      <c r="O180" s="88"/>
      <c r="P180" s="111">
        <v>3810603.61</v>
      </c>
      <c r="Q180" s="88"/>
      <c r="R180" s="111">
        <v>9029067.3499999996</v>
      </c>
      <c r="S180" s="88"/>
      <c r="T180" s="111">
        <v>9029067.3499999996</v>
      </c>
      <c r="U180" s="88"/>
      <c r="V180" s="88"/>
      <c r="W180" s="88"/>
      <c r="X180" s="111">
        <v>5275022.66</v>
      </c>
      <c r="Y180" s="88"/>
      <c r="Z180" s="111">
        <v>3754044.69</v>
      </c>
      <c r="AA180" s="88"/>
    </row>
    <row r="181" spans="1:27">
      <c r="A181" s="106" t="s">
        <v>1233</v>
      </c>
      <c r="B181" s="106" t="s">
        <v>196</v>
      </c>
      <c r="C181" s="106" t="s">
        <v>1384</v>
      </c>
      <c r="D181" s="106" t="s">
        <v>1239</v>
      </c>
      <c r="E181" s="106" t="s">
        <v>1235</v>
      </c>
      <c r="F181" s="69" t="str">
        <f t="shared" si="2"/>
        <v>00003100000000000244960</v>
      </c>
      <c r="G181" s="112">
        <v>9617063.1199999992</v>
      </c>
      <c r="H181" s="89"/>
      <c r="I181" s="112">
        <v>9617063.1199999992</v>
      </c>
      <c r="J181" s="89"/>
      <c r="K181" s="89"/>
      <c r="L181" s="89"/>
      <c r="M181" s="89"/>
      <c r="N181" s="112">
        <v>5806459.5099999998</v>
      </c>
      <c r="O181" s="89"/>
      <c r="P181" s="112">
        <v>3810603.61</v>
      </c>
      <c r="Q181" s="89"/>
      <c r="R181" s="112">
        <v>9029067.3499999996</v>
      </c>
      <c r="S181" s="89"/>
      <c r="T181" s="112">
        <v>9029067.3499999996</v>
      </c>
      <c r="U181" s="89"/>
      <c r="V181" s="89"/>
      <c r="W181" s="89"/>
      <c r="X181" s="112">
        <v>5275022.66</v>
      </c>
      <c r="Y181" s="89"/>
      <c r="Z181" s="112">
        <v>3754044.69</v>
      </c>
      <c r="AA181" s="89"/>
    </row>
    <row r="182" spans="1:27">
      <c r="A182" s="105" t="s">
        <v>1233</v>
      </c>
      <c r="B182" s="105" t="s">
        <v>196</v>
      </c>
      <c r="C182" s="105" t="s">
        <v>1384</v>
      </c>
      <c r="D182" s="105" t="s">
        <v>1369</v>
      </c>
      <c r="E182" s="105"/>
      <c r="F182" s="69" t="str">
        <f t="shared" si="2"/>
        <v>00003100000000000500</v>
      </c>
      <c r="G182" s="111">
        <v>0</v>
      </c>
      <c r="H182" s="88"/>
      <c r="I182" s="111">
        <v>0</v>
      </c>
      <c r="J182" s="111">
        <v>2933964</v>
      </c>
      <c r="K182" s="88"/>
      <c r="L182" s="88"/>
      <c r="M182" s="88"/>
      <c r="N182" s="111">
        <v>2933964</v>
      </c>
      <c r="O182" s="88"/>
      <c r="P182" s="88"/>
      <c r="Q182" s="88"/>
      <c r="R182" s="111">
        <v>0</v>
      </c>
      <c r="S182" s="88"/>
      <c r="T182" s="111">
        <v>0</v>
      </c>
      <c r="U182" s="111">
        <v>2901159</v>
      </c>
      <c r="V182" s="88"/>
      <c r="W182" s="88"/>
      <c r="X182" s="111">
        <v>2901159</v>
      </c>
      <c r="Y182" s="88"/>
      <c r="Z182" s="88"/>
      <c r="AA182" s="88"/>
    </row>
    <row r="183" spans="1:27">
      <c r="A183" s="105" t="s">
        <v>1233</v>
      </c>
      <c r="B183" s="105" t="s">
        <v>196</v>
      </c>
      <c r="C183" s="105" t="s">
        <v>1384</v>
      </c>
      <c r="D183" s="105" t="s">
        <v>1582</v>
      </c>
      <c r="E183" s="105"/>
      <c r="F183" s="69" t="str">
        <f t="shared" si="2"/>
        <v>00003100000000000520</v>
      </c>
      <c r="G183" s="111">
        <v>0</v>
      </c>
      <c r="H183" s="88"/>
      <c r="I183" s="111">
        <v>0</v>
      </c>
      <c r="J183" s="111">
        <v>2933964</v>
      </c>
      <c r="K183" s="88"/>
      <c r="L183" s="88"/>
      <c r="M183" s="88"/>
      <c r="N183" s="111">
        <v>2933964</v>
      </c>
      <c r="O183" s="88"/>
      <c r="P183" s="88"/>
      <c r="Q183" s="88"/>
      <c r="R183" s="111">
        <v>0</v>
      </c>
      <c r="S183" s="88"/>
      <c r="T183" s="111">
        <v>0</v>
      </c>
      <c r="U183" s="111">
        <v>2901159</v>
      </c>
      <c r="V183" s="88"/>
      <c r="W183" s="88"/>
      <c r="X183" s="111">
        <v>2901159</v>
      </c>
      <c r="Y183" s="88"/>
      <c r="Z183" s="88"/>
      <c r="AA183" s="88"/>
    </row>
    <row r="184" spans="1:27">
      <c r="A184" s="105" t="s">
        <v>1233</v>
      </c>
      <c r="B184" s="105" t="s">
        <v>196</v>
      </c>
      <c r="C184" s="105" t="s">
        <v>1384</v>
      </c>
      <c r="D184" s="105" t="s">
        <v>1583</v>
      </c>
      <c r="E184" s="105"/>
      <c r="F184" s="69" t="str">
        <f t="shared" si="2"/>
        <v>00003100000000000521</v>
      </c>
      <c r="G184" s="111">
        <v>0</v>
      </c>
      <c r="H184" s="88"/>
      <c r="I184" s="111">
        <v>0</v>
      </c>
      <c r="J184" s="111">
        <v>2933964</v>
      </c>
      <c r="K184" s="88"/>
      <c r="L184" s="88"/>
      <c r="M184" s="88"/>
      <c r="N184" s="111">
        <v>2933964</v>
      </c>
      <c r="O184" s="88"/>
      <c r="P184" s="88"/>
      <c r="Q184" s="88"/>
      <c r="R184" s="111">
        <v>0</v>
      </c>
      <c r="S184" s="88"/>
      <c r="T184" s="111">
        <v>0</v>
      </c>
      <c r="U184" s="111">
        <v>2901159</v>
      </c>
      <c r="V184" s="88"/>
      <c r="W184" s="88"/>
      <c r="X184" s="111">
        <v>2901159</v>
      </c>
      <c r="Y184" s="88"/>
      <c r="Z184" s="88"/>
      <c r="AA184" s="88"/>
    </row>
    <row r="185" spans="1:27">
      <c r="A185" s="106" t="s">
        <v>1233</v>
      </c>
      <c r="B185" s="106" t="s">
        <v>196</v>
      </c>
      <c r="C185" s="106" t="s">
        <v>1384</v>
      </c>
      <c r="D185" s="106" t="s">
        <v>1583</v>
      </c>
      <c r="E185" s="106" t="s">
        <v>1235</v>
      </c>
      <c r="F185" s="69" t="str">
        <f t="shared" si="2"/>
        <v>00003100000000000521960</v>
      </c>
      <c r="G185" s="112">
        <v>0</v>
      </c>
      <c r="H185" s="89"/>
      <c r="I185" s="112">
        <v>0</v>
      </c>
      <c r="J185" s="112">
        <v>2933964</v>
      </c>
      <c r="K185" s="89"/>
      <c r="L185" s="89"/>
      <c r="M185" s="89"/>
      <c r="N185" s="112">
        <v>2933964</v>
      </c>
      <c r="O185" s="89"/>
      <c r="P185" s="89"/>
      <c r="Q185" s="89"/>
      <c r="R185" s="112">
        <v>0</v>
      </c>
      <c r="S185" s="89"/>
      <c r="T185" s="112">
        <v>0</v>
      </c>
      <c r="U185" s="112">
        <v>2901159</v>
      </c>
      <c r="V185" s="89"/>
      <c r="W185" s="89"/>
      <c r="X185" s="112">
        <v>2901159</v>
      </c>
      <c r="Y185" s="89"/>
      <c r="Z185" s="89"/>
      <c r="AA185" s="89"/>
    </row>
    <row r="186" spans="1:27">
      <c r="A186" s="105" t="s">
        <v>1233</v>
      </c>
      <c r="B186" s="105" t="s">
        <v>196</v>
      </c>
      <c r="C186" s="105" t="s">
        <v>1384</v>
      </c>
      <c r="D186" s="105" t="s">
        <v>1371</v>
      </c>
      <c r="E186" s="105"/>
      <c r="F186" s="69" t="str">
        <f t="shared" si="2"/>
        <v>00003100000000000800</v>
      </c>
      <c r="G186" s="111">
        <v>33519.78</v>
      </c>
      <c r="H186" s="88"/>
      <c r="I186" s="111">
        <v>33519.78</v>
      </c>
      <c r="J186" s="88"/>
      <c r="K186" s="88"/>
      <c r="L186" s="88"/>
      <c r="M186" s="88"/>
      <c r="N186" s="111">
        <v>33519.78</v>
      </c>
      <c r="O186" s="88"/>
      <c r="P186" s="88"/>
      <c r="Q186" s="88"/>
      <c r="R186" s="111">
        <v>33519.78</v>
      </c>
      <c r="S186" s="88"/>
      <c r="T186" s="111">
        <v>33519.78</v>
      </c>
      <c r="U186" s="88"/>
      <c r="V186" s="88"/>
      <c r="W186" s="88"/>
      <c r="X186" s="111">
        <v>33519.78</v>
      </c>
      <c r="Y186" s="88"/>
      <c r="Z186" s="88"/>
      <c r="AA186" s="88"/>
    </row>
    <row r="187" spans="1:27">
      <c r="A187" s="105" t="s">
        <v>1233</v>
      </c>
      <c r="B187" s="105" t="s">
        <v>196</v>
      </c>
      <c r="C187" s="105" t="s">
        <v>1384</v>
      </c>
      <c r="D187" s="105" t="s">
        <v>1375</v>
      </c>
      <c r="E187" s="105"/>
      <c r="F187" s="69" t="str">
        <f t="shared" si="2"/>
        <v>00003100000000000830</v>
      </c>
      <c r="G187" s="111">
        <v>33395.120000000003</v>
      </c>
      <c r="H187" s="88"/>
      <c r="I187" s="111">
        <v>33395.120000000003</v>
      </c>
      <c r="J187" s="88"/>
      <c r="K187" s="88"/>
      <c r="L187" s="88"/>
      <c r="M187" s="88"/>
      <c r="N187" s="111">
        <v>33395.120000000003</v>
      </c>
      <c r="O187" s="88"/>
      <c r="P187" s="88"/>
      <c r="Q187" s="88"/>
      <c r="R187" s="111">
        <v>33395.120000000003</v>
      </c>
      <c r="S187" s="88"/>
      <c r="T187" s="111">
        <v>33395.120000000003</v>
      </c>
      <c r="U187" s="88"/>
      <c r="V187" s="88"/>
      <c r="W187" s="88"/>
      <c r="X187" s="111">
        <v>33395.120000000003</v>
      </c>
      <c r="Y187" s="88"/>
      <c r="Z187" s="88"/>
      <c r="AA187" s="88"/>
    </row>
    <row r="188" spans="1:27">
      <c r="A188" s="105" t="s">
        <v>1233</v>
      </c>
      <c r="B188" s="105" t="s">
        <v>196</v>
      </c>
      <c r="C188" s="105" t="s">
        <v>1384</v>
      </c>
      <c r="D188" s="105" t="s">
        <v>1366</v>
      </c>
      <c r="E188" s="105"/>
      <c r="F188" s="69" t="str">
        <f t="shared" si="2"/>
        <v>00003100000000000831</v>
      </c>
      <c r="G188" s="111">
        <v>33395.120000000003</v>
      </c>
      <c r="H188" s="88"/>
      <c r="I188" s="111">
        <v>33395.120000000003</v>
      </c>
      <c r="J188" s="88"/>
      <c r="K188" s="88"/>
      <c r="L188" s="88"/>
      <c r="M188" s="88"/>
      <c r="N188" s="111">
        <v>33395.120000000003</v>
      </c>
      <c r="O188" s="88"/>
      <c r="P188" s="88"/>
      <c r="Q188" s="88"/>
      <c r="R188" s="111">
        <v>33395.120000000003</v>
      </c>
      <c r="S188" s="88"/>
      <c r="T188" s="111">
        <v>33395.120000000003</v>
      </c>
      <c r="U188" s="88"/>
      <c r="V188" s="88"/>
      <c r="W188" s="88"/>
      <c r="X188" s="111">
        <v>33395.120000000003</v>
      </c>
      <c r="Y188" s="88"/>
      <c r="Z188" s="88"/>
      <c r="AA188" s="88"/>
    </row>
    <row r="189" spans="1:27">
      <c r="A189" s="106" t="s">
        <v>1233</v>
      </c>
      <c r="B189" s="106" t="s">
        <v>196</v>
      </c>
      <c r="C189" s="106" t="s">
        <v>1384</v>
      </c>
      <c r="D189" s="106" t="s">
        <v>1366</v>
      </c>
      <c r="E189" s="106" t="s">
        <v>1235</v>
      </c>
      <c r="F189" s="69" t="str">
        <f t="shared" si="2"/>
        <v>00003100000000000831960</v>
      </c>
      <c r="G189" s="112">
        <v>33395.120000000003</v>
      </c>
      <c r="H189" s="89"/>
      <c r="I189" s="112">
        <v>33395.120000000003</v>
      </c>
      <c r="J189" s="89"/>
      <c r="K189" s="89"/>
      <c r="L189" s="89"/>
      <c r="M189" s="89"/>
      <c r="N189" s="112">
        <v>33395.120000000003</v>
      </c>
      <c r="O189" s="89"/>
      <c r="P189" s="89"/>
      <c r="Q189" s="89"/>
      <c r="R189" s="112">
        <v>33395.120000000003</v>
      </c>
      <c r="S189" s="89"/>
      <c r="T189" s="112">
        <v>33395.120000000003</v>
      </c>
      <c r="U189" s="89"/>
      <c r="V189" s="89"/>
      <c r="W189" s="89"/>
      <c r="X189" s="112">
        <v>33395.120000000003</v>
      </c>
      <c r="Y189" s="89"/>
      <c r="Z189" s="89"/>
      <c r="AA189" s="89"/>
    </row>
    <row r="190" spans="1:27">
      <c r="A190" s="105" t="s">
        <v>1233</v>
      </c>
      <c r="B190" s="105" t="s">
        <v>196</v>
      </c>
      <c r="C190" s="105" t="s">
        <v>1384</v>
      </c>
      <c r="D190" s="105" t="s">
        <v>1368</v>
      </c>
      <c r="E190" s="105"/>
      <c r="F190" s="69" t="str">
        <f t="shared" si="2"/>
        <v>00003100000000000850</v>
      </c>
      <c r="G190" s="111">
        <v>124.66</v>
      </c>
      <c r="H190" s="88"/>
      <c r="I190" s="111">
        <v>124.66</v>
      </c>
      <c r="J190" s="88"/>
      <c r="K190" s="88"/>
      <c r="L190" s="88"/>
      <c r="M190" s="88"/>
      <c r="N190" s="111">
        <v>124.66</v>
      </c>
      <c r="O190" s="88"/>
      <c r="P190" s="88"/>
      <c r="Q190" s="88"/>
      <c r="R190" s="111">
        <v>124.66</v>
      </c>
      <c r="S190" s="88"/>
      <c r="T190" s="111">
        <v>124.66</v>
      </c>
      <c r="U190" s="88"/>
      <c r="V190" s="88"/>
      <c r="W190" s="88"/>
      <c r="X190" s="111">
        <v>124.66</v>
      </c>
      <c r="Y190" s="88"/>
      <c r="Z190" s="88"/>
      <c r="AA190" s="88"/>
    </row>
    <row r="191" spans="1:27">
      <c r="A191" s="105" t="s">
        <v>1233</v>
      </c>
      <c r="B191" s="105" t="s">
        <v>196</v>
      </c>
      <c r="C191" s="105" t="s">
        <v>1384</v>
      </c>
      <c r="D191" s="105" t="s">
        <v>1243</v>
      </c>
      <c r="E191" s="105"/>
      <c r="F191" s="69" t="str">
        <f t="shared" si="2"/>
        <v>00003100000000000853</v>
      </c>
      <c r="G191" s="111">
        <v>124.66</v>
      </c>
      <c r="H191" s="88"/>
      <c r="I191" s="111">
        <v>124.66</v>
      </c>
      <c r="J191" s="88"/>
      <c r="K191" s="88"/>
      <c r="L191" s="88"/>
      <c r="M191" s="88"/>
      <c r="N191" s="111">
        <v>124.66</v>
      </c>
      <c r="O191" s="88"/>
      <c r="P191" s="88"/>
      <c r="Q191" s="88"/>
      <c r="R191" s="111">
        <v>124.66</v>
      </c>
      <c r="S191" s="88"/>
      <c r="T191" s="111">
        <v>124.66</v>
      </c>
      <c r="U191" s="88"/>
      <c r="V191" s="88"/>
      <c r="W191" s="88"/>
      <c r="X191" s="111">
        <v>124.66</v>
      </c>
      <c r="Y191" s="88"/>
      <c r="Z191" s="88"/>
      <c r="AA191" s="88"/>
    </row>
    <row r="192" spans="1:27">
      <c r="A192" s="106" t="s">
        <v>1233</v>
      </c>
      <c r="B192" s="106" t="s">
        <v>196</v>
      </c>
      <c r="C192" s="106" t="s">
        <v>1384</v>
      </c>
      <c r="D192" s="106" t="s">
        <v>1243</v>
      </c>
      <c r="E192" s="106" t="s">
        <v>1235</v>
      </c>
      <c r="F192" s="69" t="str">
        <f t="shared" si="2"/>
        <v>00003100000000000853960</v>
      </c>
      <c r="G192" s="112">
        <v>124.66</v>
      </c>
      <c r="H192" s="89"/>
      <c r="I192" s="112">
        <v>124.66</v>
      </c>
      <c r="J192" s="89"/>
      <c r="K192" s="89"/>
      <c r="L192" s="89"/>
      <c r="M192" s="89"/>
      <c r="N192" s="112">
        <v>124.66</v>
      </c>
      <c r="O192" s="89"/>
      <c r="P192" s="89"/>
      <c r="Q192" s="89"/>
      <c r="R192" s="112">
        <v>124.66</v>
      </c>
      <c r="S192" s="89"/>
      <c r="T192" s="112">
        <v>124.66</v>
      </c>
      <c r="U192" s="89"/>
      <c r="V192" s="89"/>
      <c r="W192" s="89"/>
      <c r="X192" s="112">
        <v>124.66</v>
      </c>
      <c r="Y192" s="89"/>
      <c r="Z192" s="89"/>
      <c r="AA192" s="89"/>
    </row>
    <row r="193" spans="1:27">
      <c r="A193" s="103" t="s">
        <v>1233</v>
      </c>
      <c r="B193" s="103" t="s">
        <v>229</v>
      </c>
      <c r="C193" s="103"/>
      <c r="D193" s="103"/>
      <c r="E193" s="103"/>
      <c r="F193" s="69" t="str">
        <f t="shared" si="2"/>
        <v>0000400</v>
      </c>
      <c r="G193" s="109">
        <v>126989968.66</v>
      </c>
      <c r="H193" s="86"/>
      <c r="I193" s="109">
        <v>126989968.66</v>
      </c>
      <c r="J193" s="109">
        <v>35697252.5</v>
      </c>
      <c r="K193" s="86"/>
      <c r="L193" s="86"/>
      <c r="M193" s="86"/>
      <c r="N193" s="109">
        <v>106675747.54000001</v>
      </c>
      <c r="O193" s="86"/>
      <c r="P193" s="109">
        <v>56011473.619999997</v>
      </c>
      <c r="Q193" s="86"/>
      <c r="R193" s="109">
        <v>120339843.51000001</v>
      </c>
      <c r="S193" s="86"/>
      <c r="T193" s="109">
        <v>120339843.51000001</v>
      </c>
      <c r="U193" s="109">
        <v>31916243.350000001</v>
      </c>
      <c r="V193" s="86"/>
      <c r="W193" s="86"/>
      <c r="X193" s="109">
        <v>102078105.67</v>
      </c>
      <c r="Y193" s="86"/>
      <c r="Z193" s="109">
        <v>50177981.189999998</v>
      </c>
      <c r="AA193" s="86"/>
    </row>
    <row r="194" spans="1:27">
      <c r="A194" s="103" t="s">
        <v>1233</v>
      </c>
      <c r="B194" s="103" t="s">
        <v>198</v>
      </c>
      <c r="C194" s="103"/>
      <c r="D194" s="103"/>
      <c r="E194" s="103"/>
      <c r="F194" s="69" t="str">
        <f t="shared" ref="F194:F257" si="3">CONCATENATE(A194,B194,C194,D194,E194)</f>
        <v>0000405</v>
      </c>
      <c r="G194" s="109">
        <v>1611400</v>
      </c>
      <c r="H194" s="86"/>
      <c r="I194" s="109">
        <v>1611400</v>
      </c>
      <c r="J194" s="86"/>
      <c r="K194" s="86"/>
      <c r="L194" s="86"/>
      <c r="M194" s="86"/>
      <c r="N194" s="109">
        <v>1611400</v>
      </c>
      <c r="O194" s="86"/>
      <c r="P194" s="86"/>
      <c r="Q194" s="86"/>
      <c r="R194" s="109">
        <v>1481306.75</v>
      </c>
      <c r="S194" s="86"/>
      <c r="T194" s="109">
        <v>1481306.75</v>
      </c>
      <c r="U194" s="86"/>
      <c r="V194" s="86"/>
      <c r="W194" s="86"/>
      <c r="X194" s="109">
        <v>1481306.75</v>
      </c>
      <c r="Y194" s="86"/>
      <c r="Z194" s="86"/>
      <c r="AA194" s="86"/>
    </row>
    <row r="195" spans="1:27">
      <c r="A195" s="104" t="s">
        <v>1233</v>
      </c>
      <c r="B195" s="104" t="s">
        <v>198</v>
      </c>
      <c r="C195" s="104" t="s">
        <v>1384</v>
      </c>
      <c r="D195" s="104"/>
      <c r="E195" s="104"/>
      <c r="F195" s="69" t="str">
        <f t="shared" si="3"/>
        <v>00004050000000000</v>
      </c>
      <c r="G195" s="110">
        <v>1611400</v>
      </c>
      <c r="H195" s="87"/>
      <c r="I195" s="110">
        <v>1611400</v>
      </c>
      <c r="J195" s="87"/>
      <c r="K195" s="87"/>
      <c r="L195" s="87"/>
      <c r="M195" s="87"/>
      <c r="N195" s="110">
        <v>1611400</v>
      </c>
      <c r="O195" s="87"/>
      <c r="P195" s="87"/>
      <c r="Q195" s="87"/>
      <c r="R195" s="110">
        <v>1481306.75</v>
      </c>
      <c r="S195" s="87"/>
      <c r="T195" s="110">
        <v>1481306.75</v>
      </c>
      <c r="U195" s="87"/>
      <c r="V195" s="87"/>
      <c r="W195" s="87"/>
      <c r="X195" s="110">
        <v>1481306.75</v>
      </c>
      <c r="Y195" s="87"/>
      <c r="Z195" s="87"/>
      <c r="AA195" s="87"/>
    </row>
    <row r="196" spans="1:27">
      <c r="A196" s="105" t="s">
        <v>1233</v>
      </c>
      <c r="B196" s="105" t="s">
        <v>198</v>
      </c>
      <c r="C196" s="105" t="s">
        <v>1384</v>
      </c>
      <c r="D196" s="105" t="s">
        <v>1233</v>
      </c>
      <c r="E196" s="105"/>
      <c r="F196" s="69" t="str">
        <f t="shared" si="3"/>
        <v>00004050000000000000</v>
      </c>
      <c r="G196" s="111">
        <v>1611400</v>
      </c>
      <c r="H196" s="88"/>
      <c r="I196" s="111">
        <v>1611400</v>
      </c>
      <c r="J196" s="88"/>
      <c r="K196" s="88"/>
      <c r="L196" s="88"/>
      <c r="M196" s="88"/>
      <c r="N196" s="111">
        <v>1611400</v>
      </c>
      <c r="O196" s="88"/>
      <c r="P196" s="88"/>
      <c r="Q196" s="88"/>
      <c r="R196" s="111">
        <v>1481306.75</v>
      </c>
      <c r="S196" s="88"/>
      <c r="T196" s="111">
        <v>1481306.75</v>
      </c>
      <c r="U196" s="88"/>
      <c r="V196" s="88"/>
      <c r="W196" s="88"/>
      <c r="X196" s="111">
        <v>1481306.75</v>
      </c>
      <c r="Y196" s="88"/>
      <c r="Z196" s="88"/>
      <c r="AA196" s="88"/>
    </row>
    <row r="197" spans="1:27">
      <c r="A197" s="105" t="s">
        <v>1233</v>
      </c>
      <c r="B197" s="105" t="s">
        <v>198</v>
      </c>
      <c r="C197" s="105" t="s">
        <v>1384</v>
      </c>
      <c r="D197" s="105" t="s">
        <v>1413</v>
      </c>
      <c r="E197" s="105"/>
      <c r="F197" s="69" t="str">
        <f t="shared" si="3"/>
        <v>00004050000000000100</v>
      </c>
      <c r="G197" s="111">
        <v>1538400</v>
      </c>
      <c r="H197" s="88"/>
      <c r="I197" s="111">
        <v>1538400</v>
      </c>
      <c r="J197" s="88"/>
      <c r="K197" s="88"/>
      <c r="L197" s="88"/>
      <c r="M197" s="88"/>
      <c r="N197" s="111">
        <v>1538400</v>
      </c>
      <c r="O197" s="88"/>
      <c r="P197" s="88"/>
      <c r="Q197" s="88"/>
      <c r="R197" s="111">
        <v>1420116.24</v>
      </c>
      <c r="S197" s="88"/>
      <c r="T197" s="111">
        <v>1420116.24</v>
      </c>
      <c r="U197" s="88"/>
      <c r="V197" s="88"/>
      <c r="W197" s="88"/>
      <c r="X197" s="111">
        <v>1420116.24</v>
      </c>
      <c r="Y197" s="88"/>
      <c r="Z197" s="88"/>
      <c r="AA197" s="88"/>
    </row>
    <row r="198" spans="1:27">
      <c r="A198" s="105" t="s">
        <v>1233</v>
      </c>
      <c r="B198" s="105" t="s">
        <v>198</v>
      </c>
      <c r="C198" s="105" t="s">
        <v>1384</v>
      </c>
      <c r="D198" s="105" t="s">
        <v>1367</v>
      </c>
      <c r="E198" s="105"/>
      <c r="F198" s="69" t="str">
        <f t="shared" si="3"/>
        <v>00004050000000000120</v>
      </c>
      <c r="G198" s="111">
        <v>1538400</v>
      </c>
      <c r="H198" s="88"/>
      <c r="I198" s="111">
        <v>1538400</v>
      </c>
      <c r="J198" s="88"/>
      <c r="K198" s="88"/>
      <c r="L198" s="88"/>
      <c r="M198" s="88"/>
      <c r="N198" s="111">
        <v>1538400</v>
      </c>
      <c r="O198" s="88"/>
      <c r="P198" s="88"/>
      <c r="Q198" s="88"/>
      <c r="R198" s="111">
        <v>1420116.24</v>
      </c>
      <c r="S198" s="88"/>
      <c r="T198" s="111">
        <v>1420116.24</v>
      </c>
      <c r="U198" s="88"/>
      <c r="V198" s="88"/>
      <c r="W198" s="88"/>
      <c r="X198" s="111">
        <v>1420116.24</v>
      </c>
      <c r="Y198" s="88"/>
      <c r="Z198" s="88"/>
      <c r="AA198" s="88"/>
    </row>
    <row r="199" spans="1:27">
      <c r="A199" s="105" t="s">
        <v>1233</v>
      </c>
      <c r="B199" s="105" t="s">
        <v>198</v>
      </c>
      <c r="C199" s="105" t="s">
        <v>1384</v>
      </c>
      <c r="D199" s="105" t="s">
        <v>1234</v>
      </c>
      <c r="E199" s="105"/>
      <c r="F199" s="69" t="str">
        <f t="shared" si="3"/>
        <v>00004050000000000121</v>
      </c>
      <c r="G199" s="111">
        <v>1087271</v>
      </c>
      <c r="H199" s="88"/>
      <c r="I199" s="111">
        <v>1087271</v>
      </c>
      <c r="J199" s="88"/>
      <c r="K199" s="88"/>
      <c r="L199" s="88"/>
      <c r="M199" s="88"/>
      <c r="N199" s="111">
        <v>1087271</v>
      </c>
      <c r="O199" s="88"/>
      <c r="P199" s="88"/>
      <c r="Q199" s="88"/>
      <c r="R199" s="111">
        <v>1082937.24</v>
      </c>
      <c r="S199" s="88"/>
      <c r="T199" s="111">
        <v>1082937.24</v>
      </c>
      <c r="U199" s="88"/>
      <c r="V199" s="88"/>
      <c r="W199" s="88"/>
      <c r="X199" s="111">
        <v>1082937.24</v>
      </c>
      <c r="Y199" s="88"/>
      <c r="Z199" s="88"/>
      <c r="AA199" s="88"/>
    </row>
    <row r="200" spans="1:27">
      <c r="A200" s="106" t="s">
        <v>1233</v>
      </c>
      <c r="B200" s="106" t="s">
        <v>198</v>
      </c>
      <c r="C200" s="106" t="s">
        <v>1384</v>
      </c>
      <c r="D200" s="106" t="s">
        <v>1234</v>
      </c>
      <c r="E200" s="106" t="s">
        <v>1235</v>
      </c>
      <c r="F200" s="69" t="str">
        <f t="shared" si="3"/>
        <v>00004050000000000121960</v>
      </c>
      <c r="G200" s="112">
        <v>1087271</v>
      </c>
      <c r="H200" s="89"/>
      <c r="I200" s="112">
        <v>1087271</v>
      </c>
      <c r="J200" s="89"/>
      <c r="K200" s="89"/>
      <c r="L200" s="89"/>
      <c r="M200" s="89"/>
      <c r="N200" s="112">
        <v>1087271</v>
      </c>
      <c r="O200" s="89"/>
      <c r="P200" s="89"/>
      <c r="Q200" s="89"/>
      <c r="R200" s="112">
        <v>1082937.24</v>
      </c>
      <c r="S200" s="89"/>
      <c r="T200" s="112">
        <v>1082937.24</v>
      </c>
      <c r="U200" s="89"/>
      <c r="V200" s="89"/>
      <c r="W200" s="89"/>
      <c r="X200" s="112">
        <v>1082937.24</v>
      </c>
      <c r="Y200" s="89"/>
      <c r="Z200" s="89"/>
      <c r="AA200" s="89"/>
    </row>
    <row r="201" spans="1:27">
      <c r="A201" s="105" t="s">
        <v>1233</v>
      </c>
      <c r="B201" s="105" t="s">
        <v>198</v>
      </c>
      <c r="C201" s="105" t="s">
        <v>1384</v>
      </c>
      <c r="D201" s="105" t="s">
        <v>1236</v>
      </c>
      <c r="E201" s="105"/>
      <c r="F201" s="69" t="str">
        <f t="shared" si="3"/>
        <v>00004050000000000122</v>
      </c>
      <c r="G201" s="111">
        <v>122800</v>
      </c>
      <c r="H201" s="88"/>
      <c r="I201" s="111">
        <v>122800</v>
      </c>
      <c r="J201" s="88"/>
      <c r="K201" s="88"/>
      <c r="L201" s="88"/>
      <c r="M201" s="88"/>
      <c r="N201" s="111">
        <v>122800</v>
      </c>
      <c r="O201" s="88"/>
      <c r="P201" s="88"/>
      <c r="Q201" s="88"/>
      <c r="R201" s="111">
        <v>8850</v>
      </c>
      <c r="S201" s="88"/>
      <c r="T201" s="111">
        <v>8850</v>
      </c>
      <c r="U201" s="88"/>
      <c r="V201" s="88"/>
      <c r="W201" s="88"/>
      <c r="X201" s="111">
        <v>8850</v>
      </c>
      <c r="Y201" s="88"/>
      <c r="Z201" s="88"/>
      <c r="AA201" s="88"/>
    </row>
    <row r="202" spans="1:27">
      <c r="A202" s="106" t="s">
        <v>1233</v>
      </c>
      <c r="B202" s="106" t="s">
        <v>198</v>
      </c>
      <c r="C202" s="106" t="s">
        <v>1384</v>
      </c>
      <c r="D202" s="106" t="s">
        <v>1236</v>
      </c>
      <c r="E202" s="106" t="s">
        <v>1235</v>
      </c>
      <c r="F202" s="69" t="str">
        <f t="shared" si="3"/>
        <v>00004050000000000122960</v>
      </c>
      <c r="G202" s="112">
        <v>122800</v>
      </c>
      <c r="H202" s="89"/>
      <c r="I202" s="112">
        <v>122800</v>
      </c>
      <c r="J202" s="89"/>
      <c r="K202" s="89"/>
      <c r="L202" s="89"/>
      <c r="M202" s="89"/>
      <c r="N202" s="112">
        <v>122800</v>
      </c>
      <c r="O202" s="89"/>
      <c r="P202" s="89"/>
      <c r="Q202" s="89"/>
      <c r="R202" s="112">
        <v>8850</v>
      </c>
      <c r="S202" s="89"/>
      <c r="T202" s="112">
        <v>8850</v>
      </c>
      <c r="U202" s="89"/>
      <c r="V202" s="89"/>
      <c r="W202" s="89"/>
      <c r="X202" s="112">
        <v>8850</v>
      </c>
      <c r="Y202" s="89"/>
      <c r="Z202" s="89"/>
      <c r="AA202" s="89"/>
    </row>
    <row r="203" spans="1:27">
      <c r="A203" s="105" t="s">
        <v>1233</v>
      </c>
      <c r="B203" s="105" t="s">
        <v>198</v>
      </c>
      <c r="C203" s="105" t="s">
        <v>1384</v>
      </c>
      <c r="D203" s="105" t="s">
        <v>1385</v>
      </c>
      <c r="E203" s="105"/>
      <c r="F203" s="69" t="str">
        <f t="shared" si="3"/>
        <v>00004050000000000129</v>
      </c>
      <c r="G203" s="111">
        <v>328329</v>
      </c>
      <c r="H203" s="88"/>
      <c r="I203" s="111">
        <v>328329</v>
      </c>
      <c r="J203" s="88"/>
      <c r="K203" s="88"/>
      <c r="L203" s="88"/>
      <c r="M203" s="88"/>
      <c r="N203" s="111">
        <v>328329</v>
      </c>
      <c r="O203" s="88"/>
      <c r="P203" s="88"/>
      <c r="Q203" s="88"/>
      <c r="R203" s="111">
        <v>328329</v>
      </c>
      <c r="S203" s="88"/>
      <c r="T203" s="111">
        <v>328329</v>
      </c>
      <c r="U203" s="88"/>
      <c r="V203" s="88"/>
      <c r="W203" s="88"/>
      <c r="X203" s="111">
        <v>328329</v>
      </c>
      <c r="Y203" s="88"/>
      <c r="Z203" s="88"/>
      <c r="AA203" s="88"/>
    </row>
    <row r="204" spans="1:27">
      <c r="A204" s="106" t="s">
        <v>1233</v>
      </c>
      <c r="B204" s="106" t="s">
        <v>198</v>
      </c>
      <c r="C204" s="106" t="s">
        <v>1384</v>
      </c>
      <c r="D204" s="106" t="s">
        <v>1385</v>
      </c>
      <c r="E204" s="106" t="s">
        <v>1235</v>
      </c>
      <c r="F204" s="69" t="str">
        <f t="shared" si="3"/>
        <v>00004050000000000129960</v>
      </c>
      <c r="G204" s="112">
        <v>328329</v>
      </c>
      <c r="H204" s="89"/>
      <c r="I204" s="112">
        <v>328329</v>
      </c>
      <c r="J204" s="89"/>
      <c r="K204" s="89"/>
      <c r="L204" s="89"/>
      <c r="M204" s="89"/>
      <c r="N204" s="112">
        <v>328329</v>
      </c>
      <c r="O204" s="89"/>
      <c r="P204" s="89"/>
      <c r="Q204" s="89"/>
      <c r="R204" s="112">
        <v>328329</v>
      </c>
      <c r="S204" s="89"/>
      <c r="T204" s="112">
        <v>328329</v>
      </c>
      <c r="U204" s="89"/>
      <c r="V204" s="89"/>
      <c r="W204" s="89"/>
      <c r="X204" s="112">
        <v>328329</v>
      </c>
      <c r="Y204" s="89"/>
      <c r="Z204" s="89"/>
      <c r="AA204" s="89"/>
    </row>
    <row r="205" spans="1:27">
      <c r="A205" s="105" t="s">
        <v>1233</v>
      </c>
      <c r="B205" s="105" t="s">
        <v>198</v>
      </c>
      <c r="C205" s="105" t="s">
        <v>1384</v>
      </c>
      <c r="D205" s="105" t="s">
        <v>1414</v>
      </c>
      <c r="E205" s="105"/>
      <c r="F205" s="69" t="str">
        <f t="shared" si="3"/>
        <v>00004050000000000200</v>
      </c>
      <c r="G205" s="111">
        <v>70000</v>
      </c>
      <c r="H205" s="88"/>
      <c r="I205" s="111">
        <v>70000</v>
      </c>
      <c r="J205" s="88"/>
      <c r="K205" s="88"/>
      <c r="L205" s="88"/>
      <c r="M205" s="88"/>
      <c r="N205" s="111">
        <v>70000</v>
      </c>
      <c r="O205" s="88"/>
      <c r="P205" s="88"/>
      <c r="Q205" s="88"/>
      <c r="R205" s="111">
        <v>58196.66</v>
      </c>
      <c r="S205" s="88"/>
      <c r="T205" s="111">
        <v>58196.66</v>
      </c>
      <c r="U205" s="88"/>
      <c r="V205" s="88"/>
      <c r="W205" s="88"/>
      <c r="X205" s="111">
        <v>58196.66</v>
      </c>
      <c r="Y205" s="88"/>
      <c r="Z205" s="88"/>
      <c r="AA205" s="88"/>
    </row>
    <row r="206" spans="1:27">
      <c r="A206" s="105" t="s">
        <v>1233</v>
      </c>
      <c r="B206" s="105" t="s">
        <v>198</v>
      </c>
      <c r="C206" s="105" t="s">
        <v>1384</v>
      </c>
      <c r="D206" s="105" t="s">
        <v>1250</v>
      </c>
      <c r="E206" s="105"/>
      <c r="F206" s="69" t="str">
        <f t="shared" si="3"/>
        <v>00004050000000000240</v>
      </c>
      <c r="G206" s="111">
        <v>70000</v>
      </c>
      <c r="H206" s="88"/>
      <c r="I206" s="111">
        <v>70000</v>
      </c>
      <c r="J206" s="88"/>
      <c r="K206" s="88"/>
      <c r="L206" s="88"/>
      <c r="M206" s="88"/>
      <c r="N206" s="111">
        <v>70000</v>
      </c>
      <c r="O206" s="88"/>
      <c r="P206" s="88"/>
      <c r="Q206" s="88"/>
      <c r="R206" s="111">
        <v>58196.66</v>
      </c>
      <c r="S206" s="88"/>
      <c r="T206" s="111">
        <v>58196.66</v>
      </c>
      <c r="U206" s="88"/>
      <c r="V206" s="88"/>
      <c r="W206" s="88"/>
      <c r="X206" s="111">
        <v>58196.66</v>
      </c>
      <c r="Y206" s="88"/>
      <c r="Z206" s="88"/>
      <c r="AA206" s="88"/>
    </row>
    <row r="207" spans="1:27">
      <c r="A207" s="105" t="s">
        <v>1233</v>
      </c>
      <c r="B207" s="105" t="s">
        <v>198</v>
      </c>
      <c r="C207" s="105" t="s">
        <v>1384</v>
      </c>
      <c r="D207" s="105" t="s">
        <v>1239</v>
      </c>
      <c r="E207" s="105"/>
      <c r="F207" s="69" t="str">
        <f t="shared" si="3"/>
        <v>00004050000000000244</v>
      </c>
      <c r="G207" s="111">
        <v>70000</v>
      </c>
      <c r="H207" s="88"/>
      <c r="I207" s="111">
        <v>70000</v>
      </c>
      <c r="J207" s="88"/>
      <c r="K207" s="88"/>
      <c r="L207" s="88"/>
      <c r="M207" s="88"/>
      <c r="N207" s="111">
        <v>70000</v>
      </c>
      <c r="O207" s="88"/>
      <c r="P207" s="88"/>
      <c r="Q207" s="88"/>
      <c r="R207" s="111">
        <v>58196.66</v>
      </c>
      <c r="S207" s="88"/>
      <c r="T207" s="111">
        <v>58196.66</v>
      </c>
      <c r="U207" s="88"/>
      <c r="V207" s="88"/>
      <c r="W207" s="88"/>
      <c r="X207" s="111">
        <v>58196.66</v>
      </c>
      <c r="Y207" s="88"/>
      <c r="Z207" s="88"/>
      <c r="AA207" s="88"/>
    </row>
    <row r="208" spans="1:27">
      <c r="A208" s="106" t="s">
        <v>1233</v>
      </c>
      <c r="B208" s="106" t="s">
        <v>198</v>
      </c>
      <c r="C208" s="106" t="s">
        <v>1384</v>
      </c>
      <c r="D208" s="106" t="s">
        <v>1239</v>
      </c>
      <c r="E208" s="106" t="s">
        <v>1235</v>
      </c>
      <c r="F208" s="69" t="str">
        <f t="shared" si="3"/>
        <v>00004050000000000244960</v>
      </c>
      <c r="G208" s="112">
        <v>70000</v>
      </c>
      <c r="H208" s="89"/>
      <c r="I208" s="112">
        <v>70000</v>
      </c>
      <c r="J208" s="89"/>
      <c r="K208" s="89"/>
      <c r="L208" s="89"/>
      <c r="M208" s="89"/>
      <c r="N208" s="112">
        <v>70000</v>
      </c>
      <c r="O208" s="89"/>
      <c r="P208" s="89"/>
      <c r="Q208" s="89"/>
      <c r="R208" s="112">
        <v>58196.66</v>
      </c>
      <c r="S208" s="89"/>
      <c r="T208" s="112">
        <v>58196.66</v>
      </c>
      <c r="U208" s="89"/>
      <c r="V208" s="89"/>
      <c r="W208" s="89"/>
      <c r="X208" s="112">
        <v>58196.66</v>
      </c>
      <c r="Y208" s="89"/>
      <c r="Z208" s="89"/>
      <c r="AA208" s="89"/>
    </row>
    <row r="209" spans="1:27">
      <c r="A209" s="105" t="s">
        <v>1233</v>
      </c>
      <c r="B209" s="105" t="s">
        <v>198</v>
      </c>
      <c r="C209" s="105" t="s">
        <v>1384</v>
      </c>
      <c r="D209" s="105" t="s">
        <v>1371</v>
      </c>
      <c r="E209" s="105"/>
      <c r="F209" s="69" t="str">
        <f t="shared" si="3"/>
        <v>00004050000000000800</v>
      </c>
      <c r="G209" s="111">
        <v>3000</v>
      </c>
      <c r="H209" s="88"/>
      <c r="I209" s="111">
        <v>3000</v>
      </c>
      <c r="J209" s="88"/>
      <c r="K209" s="88"/>
      <c r="L209" s="88"/>
      <c r="M209" s="88"/>
      <c r="N209" s="111">
        <v>3000</v>
      </c>
      <c r="O209" s="88"/>
      <c r="P209" s="88"/>
      <c r="Q209" s="88"/>
      <c r="R209" s="111">
        <v>2993.85</v>
      </c>
      <c r="S209" s="88"/>
      <c r="T209" s="111">
        <v>2993.85</v>
      </c>
      <c r="U209" s="88"/>
      <c r="V209" s="88"/>
      <c r="W209" s="88"/>
      <c r="X209" s="111">
        <v>2993.85</v>
      </c>
      <c r="Y209" s="88"/>
      <c r="Z209" s="88"/>
      <c r="AA209" s="88"/>
    </row>
    <row r="210" spans="1:27">
      <c r="A210" s="105" t="s">
        <v>1233</v>
      </c>
      <c r="B210" s="105" t="s">
        <v>198</v>
      </c>
      <c r="C210" s="105" t="s">
        <v>1384</v>
      </c>
      <c r="D210" s="105" t="s">
        <v>1253</v>
      </c>
      <c r="E210" s="105"/>
      <c r="F210" s="69" t="str">
        <f t="shared" si="3"/>
        <v>00004050000000000810</v>
      </c>
      <c r="G210" s="111">
        <v>3000</v>
      </c>
      <c r="H210" s="88"/>
      <c r="I210" s="111">
        <v>3000</v>
      </c>
      <c r="J210" s="88"/>
      <c r="K210" s="88"/>
      <c r="L210" s="88"/>
      <c r="M210" s="88"/>
      <c r="N210" s="111">
        <v>3000</v>
      </c>
      <c r="O210" s="88"/>
      <c r="P210" s="88"/>
      <c r="Q210" s="88"/>
      <c r="R210" s="111">
        <v>2993.85</v>
      </c>
      <c r="S210" s="88"/>
      <c r="T210" s="111">
        <v>2993.85</v>
      </c>
      <c r="U210" s="88"/>
      <c r="V210" s="88"/>
      <c r="W210" s="88"/>
      <c r="X210" s="111">
        <v>2993.85</v>
      </c>
      <c r="Y210" s="88"/>
      <c r="Z210" s="88"/>
      <c r="AA210" s="88"/>
    </row>
    <row r="211" spans="1:27">
      <c r="A211" s="105" t="s">
        <v>1233</v>
      </c>
      <c r="B211" s="105" t="s">
        <v>198</v>
      </c>
      <c r="C211" s="105" t="s">
        <v>1384</v>
      </c>
      <c r="D211" s="105" t="s">
        <v>1510</v>
      </c>
      <c r="E211" s="105"/>
      <c r="F211" s="69" t="str">
        <f t="shared" si="3"/>
        <v>00004050000000000813</v>
      </c>
      <c r="G211" s="111">
        <v>3000</v>
      </c>
      <c r="H211" s="88"/>
      <c r="I211" s="111">
        <v>3000</v>
      </c>
      <c r="J211" s="88"/>
      <c r="K211" s="88"/>
      <c r="L211" s="88"/>
      <c r="M211" s="88"/>
      <c r="N211" s="111">
        <v>3000</v>
      </c>
      <c r="O211" s="88"/>
      <c r="P211" s="88"/>
      <c r="Q211" s="88"/>
      <c r="R211" s="111">
        <v>2993.85</v>
      </c>
      <c r="S211" s="88"/>
      <c r="T211" s="111">
        <v>2993.85</v>
      </c>
      <c r="U211" s="88"/>
      <c r="V211" s="88"/>
      <c r="W211" s="88"/>
      <c r="X211" s="111">
        <v>2993.85</v>
      </c>
      <c r="Y211" s="88"/>
      <c r="Z211" s="88"/>
      <c r="AA211" s="88"/>
    </row>
    <row r="212" spans="1:27">
      <c r="A212" s="106" t="s">
        <v>1233</v>
      </c>
      <c r="B212" s="106" t="s">
        <v>198</v>
      </c>
      <c r="C212" s="106" t="s">
        <v>1384</v>
      </c>
      <c r="D212" s="106" t="s">
        <v>1510</v>
      </c>
      <c r="E212" s="106" t="s">
        <v>1235</v>
      </c>
      <c r="F212" s="69" t="str">
        <f t="shared" si="3"/>
        <v>00004050000000000813960</v>
      </c>
      <c r="G212" s="112">
        <v>3000</v>
      </c>
      <c r="H212" s="89"/>
      <c r="I212" s="112">
        <v>3000</v>
      </c>
      <c r="J212" s="89"/>
      <c r="K212" s="89"/>
      <c r="L212" s="89"/>
      <c r="M212" s="89"/>
      <c r="N212" s="112">
        <v>3000</v>
      </c>
      <c r="O212" s="89"/>
      <c r="P212" s="89"/>
      <c r="Q212" s="89"/>
      <c r="R212" s="112">
        <v>2993.85</v>
      </c>
      <c r="S212" s="89"/>
      <c r="T212" s="112">
        <v>2993.85</v>
      </c>
      <c r="U212" s="89"/>
      <c r="V212" s="89"/>
      <c r="W212" s="89"/>
      <c r="X212" s="112">
        <v>2993.85</v>
      </c>
      <c r="Y212" s="89"/>
      <c r="Z212" s="89"/>
      <c r="AA212" s="89"/>
    </row>
    <row r="213" spans="1:27">
      <c r="A213" s="103" t="s">
        <v>1233</v>
      </c>
      <c r="B213" s="103" t="s">
        <v>1671</v>
      </c>
      <c r="C213" s="103"/>
      <c r="D213" s="103"/>
      <c r="E213" s="103"/>
      <c r="F213" s="69" t="str">
        <f t="shared" si="3"/>
        <v>0000407</v>
      </c>
      <c r="G213" s="109">
        <v>302200</v>
      </c>
      <c r="H213" s="86"/>
      <c r="I213" s="109">
        <v>302200</v>
      </c>
      <c r="J213" s="86"/>
      <c r="K213" s="86"/>
      <c r="L213" s="86"/>
      <c r="M213" s="86"/>
      <c r="N213" s="109">
        <v>302200</v>
      </c>
      <c r="O213" s="86"/>
      <c r="P213" s="86"/>
      <c r="Q213" s="86"/>
      <c r="R213" s="86"/>
      <c r="S213" s="86"/>
      <c r="T213" s="86"/>
      <c r="U213" s="86"/>
      <c r="V213" s="86"/>
      <c r="W213" s="86"/>
      <c r="X213" s="86"/>
      <c r="Y213" s="86"/>
      <c r="Z213" s="86"/>
      <c r="AA213" s="86"/>
    </row>
    <row r="214" spans="1:27">
      <c r="A214" s="104" t="s">
        <v>1233</v>
      </c>
      <c r="B214" s="104" t="s">
        <v>1671</v>
      </c>
      <c r="C214" s="104" t="s">
        <v>1384</v>
      </c>
      <c r="D214" s="104"/>
      <c r="E214" s="104"/>
      <c r="F214" s="69" t="str">
        <f t="shared" si="3"/>
        <v>00004070000000000</v>
      </c>
      <c r="G214" s="110">
        <v>302200</v>
      </c>
      <c r="H214" s="87"/>
      <c r="I214" s="110">
        <v>302200</v>
      </c>
      <c r="J214" s="87"/>
      <c r="K214" s="87"/>
      <c r="L214" s="87"/>
      <c r="M214" s="87"/>
      <c r="N214" s="110">
        <v>302200</v>
      </c>
      <c r="O214" s="87"/>
      <c r="P214" s="87"/>
      <c r="Q214" s="87"/>
      <c r="R214" s="87"/>
      <c r="S214" s="87"/>
      <c r="T214" s="87"/>
      <c r="U214" s="87"/>
      <c r="V214" s="87"/>
      <c r="W214" s="87"/>
      <c r="X214" s="87"/>
      <c r="Y214" s="87"/>
      <c r="Z214" s="87"/>
      <c r="AA214" s="87"/>
    </row>
    <row r="215" spans="1:27">
      <c r="A215" s="105" t="s">
        <v>1233</v>
      </c>
      <c r="B215" s="105" t="s">
        <v>1671</v>
      </c>
      <c r="C215" s="105" t="s">
        <v>1384</v>
      </c>
      <c r="D215" s="105" t="s">
        <v>1233</v>
      </c>
      <c r="E215" s="105"/>
      <c r="F215" s="69" t="str">
        <f t="shared" si="3"/>
        <v>00004070000000000000</v>
      </c>
      <c r="G215" s="111">
        <v>302200</v>
      </c>
      <c r="H215" s="88"/>
      <c r="I215" s="111">
        <v>302200</v>
      </c>
      <c r="J215" s="88"/>
      <c r="K215" s="88"/>
      <c r="L215" s="88"/>
      <c r="M215" s="88"/>
      <c r="N215" s="111">
        <v>302200</v>
      </c>
      <c r="O215" s="88"/>
      <c r="P215" s="88"/>
      <c r="Q215" s="88"/>
      <c r="R215" s="88"/>
      <c r="S215" s="88"/>
      <c r="T215" s="88"/>
      <c r="U215" s="88"/>
      <c r="V215" s="88"/>
      <c r="W215" s="88"/>
      <c r="X215" s="88"/>
      <c r="Y215" s="88"/>
      <c r="Z215" s="88"/>
      <c r="AA215" s="88"/>
    </row>
    <row r="216" spans="1:27">
      <c r="A216" s="105" t="s">
        <v>1233</v>
      </c>
      <c r="B216" s="105" t="s">
        <v>1671</v>
      </c>
      <c r="C216" s="105" t="s">
        <v>1384</v>
      </c>
      <c r="D216" s="105" t="s">
        <v>1413</v>
      </c>
      <c r="E216" s="105"/>
      <c r="F216" s="69" t="str">
        <f t="shared" si="3"/>
        <v>00004070000000000100</v>
      </c>
      <c r="G216" s="111">
        <v>291160</v>
      </c>
      <c r="H216" s="88"/>
      <c r="I216" s="111">
        <v>291160</v>
      </c>
      <c r="J216" s="88"/>
      <c r="K216" s="88"/>
      <c r="L216" s="88"/>
      <c r="M216" s="88"/>
      <c r="N216" s="111">
        <v>291160</v>
      </c>
      <c r="O216" s="88"/>
      <c r="P216" s="88"/>
      <c r="Q216" s="88"/>
      <c r="R216" s="88"/>
      <c r="S216" s="88"/>
      <c r="T216" s="88"/>
      <c r="U216" s="88"/>
      <c r="V216" s="88"/>
      <c r="W216" s="88"/>
      <c r="X216" s="88"/>
      <c r="Y216" s="88"/>
      <c r="Z216" s="88"/>
      <c r="AA216" s="88"/>
    </row>
    <row r="217" spans="1:27">
      <c r="A217" s="105" t="s">
        <v>1233</v>
      </c>
      <c r="B217" s="105" t="s">
        <v>1671</v>
      </c>
      <c r="C217" s="105" t="s">
        <v>1384</v>
      </c>
      <c r="D217" s="105" t="s">
        <v>1367</v>
      </c>
      <c r="E217" s="105"/>
      <c r="F217" s="69" t="str">
        <f t="shared" si="3"/>
        <v>00004070000000000120</v>
      </c>
      <c r="G217" s="111">
        <v>291160</v>
      </c>
      <c r="H217" s="88"/>
      <c r="I217" s="111">
        <v>291160</v>
      </c>
      <c r="J217" s="88"/>
      <c r="K217" s="88"/>
      <c r="L217" s="88"/>
      <c r="M217" s="88"/>
      <c r="N217" s="111">
        <v>291160</v>
      </c>
      <c r="O217" s="88"/>
      <c r="P217" s="88"/>
      <c r="Q217" s="88"/>
      <c r="R217" s="88"/>
      <c r="S217" s="88"/>
      <c r="T217" s="88"/>
      <c r="U217" s="88"/>
      <c r="V217" s="88"/>
      <c r="W217" s="88"/>
      <c r="X217" s="88"/>
      <c r="Y217" s="88"/>
      <c r="Z217" s="88"/>
      <c r="AA217" s="88"/>
    </row>
    <row r="218" spans="1:27">
      <c r="A218" s="105" t="s">
        <v>1233</v>
      </c>
      <c r="B218" s="105" t="s">
        <v>1671</v>
      </c>
      <c r="C218" s="105" t="s">
        <v>1384</v>
      </c>
      <c r="D218" s="105" t="s">
        <v>1234</v>
      </c>
      <c r="E218" s="105"/>
      <c r="F218" s="69" t="str">
        <f t="shared" si="3"/>
        <v>00004070000000000121</v>
      </c>
      <c r="G218" s="111">
        <v>214409</v>
      </c>
      <c r="H218" s="88"/>
      <c r="I218" s="111">
        <v>214409</v>
      </c>
      <c r="J218" s="88"/>
      <c r="K218" s="88"/>
      <c r="L218" s="88"/>
      <c r="M218" s="88"/>
      <c r="N218" s="111">
        <v>214409</v>
      </c>
      <c r="O218" s="88"/>
      <c r="P218" s="88"/>
      <c r="Q218" s="88"/>
      <c r="R218" s="88"/>
      <c r="S218" s="88"/>
      <c r="T218" s="88"/>
      <c r="U218" s="88"/>
      <c r="V218" s="88"/>
      <c r="W218" s="88"/>
      <c r="X218" s="88"/>
      <c r="Y218" s="88"/>
      <c r="Z218" s="88"/>
      <c r="AA218" s="88"/>
    </row>
    <row r="219" spans="1:27">
      <c r="A219" s="106" t="s">
        <v>1233</v>
      </c>
      <c r="B219" s="106" t="s">
        <v>1671</v>
      </c>
      <c r="C219" s="106" t="s">
        <v>1384</v>
      </c>
      <c r="D219" s="106" t="s">
        <v>1234</v>
      </c>
      <c r="E219" s="106" t="s">
        <v>1235</v>
      </c>
      <c r="F219" s="69" t="str">
        <f t="shared" si="3"/>
        <v>00004070000000000121960</v>
      </c>
      <c r="G219" s="112">
        <v>214409</v>
      </c>
      <c r="H219" s="89"/>
      <c r="I219" s="112">
        <v>214409</v>
      </c>
      <c r="J219" s="89"/>
      <c r="K219" s="89"/>
      <c r="L219" s="89"/>
      <c r="M219" s="89"/>
      <c r="N219" s="112">
        <v>214409</v>
      </c>
      <c r="O219" s="89"/>
      <c r="P219" s="89"/>
      <c r="Q219" s="89"/>
      <c r="R219" s="89"/>
      <c r="S219" s="89"/>
      <c r="T219" s="89"/>
      <c r="U219" s="89"/>
      <c r="V219" s="89"/>
      <c r="W219" s="89"/>
      <c r="X219" s="89"/>
      <c r="Y219" s="89"/>
      <c r="Z219" s="89"/>
      <c r="AA219" s="89"/>
    </row>
    <row r="220" spans="1:27">
      <c r="A220" s="105" t="s">
        <v>1233</v>
      </c>
      <c r="B220" s="105" t="s">
        <v>1671</v>
      </c>
      <c r="C220" s="105" t="s">
        <v>1384</v>
      </c>
      <c r="D220" s="105" t="s">
        <v>1236</v>
      </c>
      <c r="E220" s="105"/>
      <c r="F220" s="69" t="str">
        <f t="shared" si="3"/>
        <v>00004070000000000122</v>
      </c>
      <c r="G220" s="111">
        <v>12000</v>
      </c>
      <c r="H220" s="88"/>
      <c r="I220" s="111">
        <v>12000</v>
      </c>
      <c r="J220" s="88"/>
      <c r="K220" s="88"/>
      <c r="L220" s="88"/>
      <c r="M220" s="88"/>
      <c r="N220" s="111">
        <v>12000</v>
      </c>
      <c r="O220" s="88"/>
      <c r="P220" s="88"/>
      <c r="Q220" s="88"/>
      <c r="R220" s="88"/>
      <c r="S220" s="88"/>
      <c r="T220" s="88"/>
      <c r="U220" s="88"/>
      <c r="V220" s="88"/>
      <c r="W220" s="88"/>
      <c r="X220" s="88"/>
      <c r="Y220" s="88"/>
      <c r="Z220" s="88"/>
      <c r="AA220" s="88"/>
    </row>
    <row r="221" spans="1:27">
      <c r="A221" s="106" t="s">
        <v>1233</v>
      </c>
      <c r="B221" s="106" t="s">
        <v>1671</v>
      </c>
      <c r="C221" s="106" t="s">
        <v>1384</v>
      </c>
      <c r="D221" s="106" t="s">
        <v>1236</v>
      </c>
      <c r="E221" s="106" t="s">
        <v>1235</v>
      </c>
      <c r="F221" s="69" t="str">
        <f t="shared" si="3"/>
        <v>00004070000000000122960</v>
      </c>
      <c r="G221" s="112">
        <v>12000</v>
      </c>
      <c r="H221" s="89"/>
      <c r="I221" s="112">
        <v>12000</v>
      </c>
      <c r="J221" s="89"/>
      <c r="K221" s="89"/>
      <c r="L221" s="89"/>
      <c r="M221" s="89"/>
      <c r="N221" s="112">
        <v>12000</v>
      </c>
      <c r="O221" s="89"/>
      <c r="P221" s="89"/>
      <c r="Q221" s="89"/>
      <c r="R221" s="89"/>
      <c r="S221" s="89"/>
      <c r="T221" s="89"/>
      <c r="U221" s="89"/>
      <c r="V221" s="89"/>
      <c r="W221" s="89"/>
      <c r="X221" s="89"/>
      <c r="Y221" s="89"/>
      <c r="Z221" s="89"/>
      <c r="AA221" s="89"/>
    </row>
    <row r="222" spans="1:27">
      <c r="A222" s="105" t="s">
        <v>1233</v>
      </c>
      <c r="B222" s="105" t="s">
        <v>1671</v>
      </c>
      <c r="C222" s="105" t="s">
        <v>1384</v>
      </c>
      <c r="D222" s="105" t="s">
        <v>1385</v>
      </c>
      <c r="E222" s="105"/>
      <c r="F222" s="69" t="str">
        <f t="shared" si="3"/>
        <v>00004070000000000129</v>
      </c>
      <c r="G222" s="111">
        <v>64751</v>
      </c>
      <c r="H222" s="88"/>
      <c r="I222" s="111">
        <v>64751</v>
      </c>
      <c r="J222" s="88"/>
      <c r="K222" s="88"/>
      <c r="L222" s="88"/>
      <c r="M222" s="88"/>
      <c r="N222" s="111">
        <v>64751</v>
      </c>
      <c r="O222" s="88"/>
      <c r="P222" s="88"/>
      <c r="Q222" s="88"/>
      <c r="R222" s="88"/>
      <c r="S222" s="88"/>
      <c r="T222" s="88"/>
      <c r="U222" s="88"/>
      <c r="V222" s="88"/>
      <c r="W222" s="88"/>
      <c r="X222" s="88"/>
      <c r="Y222" s="88"/>
      <c r="Z222" s="88"/>
      <c r="AA222" s="88"/>
    </row>
    <row r="223" spans="1:27">
      <c r="A223" s="106" t="s">
        <v>1233</v>
      </c>
      <c r="B223" s="106" t="s">
        <v>1671</v>
      </c>
      <c r="C223" s="106" t="s">
        <v>1384</v>
      </c>
      <c r="D223" s="106" t="s">
        <v>1385</v>
      </c>
      <c r="E223" s="106" t="s">
        <v>1235</v>
      </c>
      <c r="F223" s="69" t="str">
        <f t="shared" si="3"/>
        <v>00004070000000000129960</v>
      </c>
      <c r="G223" s="112">
        <v>64751</v>
      </c>
      <c r="H223" s="89"/>
      <c r="I223" s="112">
        <v>64751</v>
      </c>
      <c r="J223" s="89"/>
      <c r="K223" s="89"/>
      <c r="L223" s="89"/>
      <c r="M223" s="89"/>
      <c r="N223" s="112">
        <v>64751</v>
      </c>
      <c r="O223" s="89"/>
      <c r="P223" s="89"/>
      <c r="Q223" s="89"/>
      <c r="R223" s="89"/>
      <c r="S223" s="89"/>
      <c r="T223" s="89"/>
      <c r="U223" s="89"/>
      <c r="V223" s="89"/>
      <c r="W223" s="89"/>
      <c r="X223" s="89"/>
      <c r="Y223" s="89"/>
      <c r="Z223" s="89"/>
      <c r="AA223" s="89"/>
    </row>
    <row r="224" spans="1:27">
      <c r="A224" s="105" t="s">
        <v>1233</v>
      </c>
      <c r="B224" s="105" t="s">
        <v>1671</v>
      </c>
      <c r="C224" s="105" t="s">
        <v>1384</v>
      </c>
      <c r="D224" s="105" t="s">
        <v>1414</v>
      </c>
      <c r="E224" s="105"/>
      <c r="F224" s="69" t="str">
        <f t="shared" si="3"/>
        <v>00004070000000000200</v>
      </c>
      <c r="G224" s="111">
        <v>11040</v>
      </c>
      <c r="H224" s="88"/>
      <c r="I224" s="111">
        <v>11040</v>
      </c>
      <c r="J224" s="88"/>
      <c r="K224" s="88"/>
      <c r="L224" s="88"/>
      <c r="M224" s="88"/>
      <c r="N224" s="111">
        <v>11040</v>
      </c>
      <c r="O224" s="88"/>
      <c r="P224" s="88"/>
      <c r="Q224" s="88"/>
      <c r="R224" s="88"/>
      <c r="S224" s="88"/>
      <c r="T224" s="88"/>
      <c r="U224" s="88"/>
      <c r="V224" s="88"/>
      <c r="W224" s="88"/>
      <c r="X224" s="88"/>
      <c r="Y224" s="88"/>
      <c r="Z224" s="88"/>
      <c r="AA224" s="88"/>
    </row>
    <row r="225" spans="1:27">
      <c r="A225" s="105" t="s">
        <v>1233</v>
      </c>
      <c r="B225" s="105" t="s">
        <v>1671</v>
      </c>
      <c r="C225" s="105" t="s">
        <v>1384</v>
      </c>
      <c r="D225" s="105" t="s">
        <v>1250</v>
      </c>
      <c r="E225" s="105"/>
      <c r="F225" s="69" t="str">
        <f t="shared" si="3"/>
        <v>00004070000000000240</v>
      </c>
      <c r="G225" s="111">
        <v>11040</v>
      </c>
      <c r="H225" s="88"/>
      <c r="I225" s="111">
        <v>11040</v>
      </c>
      <c r="J225" s="88"/>
      <c r="K225" s="88"/>
      <c r="L225" s="88"/>
      <c r="M225" s="88"/>
      <c r="N225" s="111">
        <v>11040</v>
      </c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88"/>
      <c r="AA225" s="88"/>
    </row>
    <row r="226" spans="1:27">
      <c r="A226" s="105" t="s">
        <v>1233</v>
      </c>
      <c r="B226" s="105" t="s">
        <v>1671</v>
      </c>
      <c r="C226" s="105" t="s">
        <v>1384</v>
      </c>
      <c r="D226" s="105" t="s">
        <v>1239</v>
      </c>
      <c r="E226" s="105"/>
      <c r="F226" s="69" t="str">
        <f t="shared" si="3"/>
        <v>00004070000000000244</v>
      </c>
      <c r="G226" s="111">
        <v>11040</v>
      </c>
      <c r="H226" s="88"/>
      <c r="I226" s="111">
        <v>11040</v>
      </c>
      <c r="J226" s="88"/>
      <c r="K226" s="88"/>
      <c r="L226" s="88"/>
      <c r="M226" s="88"/>
      <c r="N226" s="111">
        <v>11040</v>
      </c>
      <c r="O226" s="88"/>
      <c r="P226" s="88"/>
      <c r="Q226" s="88"/>
      <c r="R226" s="88"/>
      <c r="S226" s="88"/>
      <c r="T226" s="88"/>
      <c r="U226" s="88"/>
      <c r="V226" s="88"/>
      <c r="W226" s="88"/>
      <c r="X226" s="88"/>
      <c r="Y226" s="88"/>
      <c r="Z226" s="88"/>
      <c r="AA226" s="88"/>
    </row>
    <row r="227" spans="1:27">
      <c r="A227" s="106" t="s">
        <v>1233</v>
      </c>
      <c r="B227" s="106" t="s">
        <v>1671</v>
      </c>
      <c r="C227" s="106" t="s">
        <v>1384</v>
      </c>
      <c r="D227" s="106" t="s">
        <v>1239</v>
      </c>
      <c r="E227" s="106" t="s">
        <v>1235</v>
      </c>
      <c r="F227" s="69" t="str">
        <f t="shared" si="3"/>
        <v>00004070000000000244960</v>
      </c>
      <c r="G227" s="112">
        <v>11040</v>
      </c>
      <c r="H227" s="89"/>
      <c r="I227" s="112">
        <v>11040</v>
      </c>
      <c r="J227" s="89"/>
      <c r="K227" s="89"/>
      <c r="L227" s="89"/>
      <c r="M227" s="89"/>
      <c r="N227" s="112">
        <v>11040</v>
      </c>
      <c r="O227" s="89"/>
      <c r="P227" s="89"/>
      <c r="Q227" s="89"/>
      <c r="R227" s="89"/>
      <c r="S227" s="89"/>
      <c r="T227" s="89"/>
      <c r="U227" s="89"/>
      <c r="V227" s="89"/>
      <c r="W227" s="89"/>
      <c r="X227" s="89"/>
      <c r="Y227" s="89"/>
      <c r="Z227" s="89"/>
      <c r="AA227" s="89"/>
    </row>
    <row r="228" spans="1:27">
      <c r="A228" s="103" t="s">
        <v>1233</v>
      </c>
      <c r="B228" s="103" t="s">
        <v>199</v>
      </c>
      <c r="C228" s="103"/>
      <c r="D228" s="103"/>
      <c r="E228" s="103"/>
      <c r="F228" s="69" t="str">
        <f t="shared" si="3"/>
        <v>0000408</v>
      </c>
      <c r="G228" s="109">
        <v>59457110.119999997</v>
      </c>
      <c r="H228" s="86"/>
      <c r="I228" s="109">
        <v>59457110.119999997</v>
      </c>
      <c r="J228" s="86"/>
      <c r="K228" s="86"/>
      <c r="L228" s="86"/>
      <c r="M228" s="86"/>
      <c r="N228" s="109">
        <v>59457110.119999997</v>
      </c>
      <c r="O228" s="86"/>
      <c r="P228" s="86"/>
      <c r="Q228" s="86"/>
      <c r="R228" s="109">
        <v>59383900.649999999</v>
      </c>
      <c r="S228" s="86"/>
      <c r="T228" s="109">
        <v>59383900.649999999</v>
      </c>
      <c r="U228" s="86"/>
      <c r="V228" s="86"/>
      <c r="W228" s="86"/>
      <c r="X228" s="109">
        <v>59383900.649999999</v>
      </c>
      <c r="Y228" s="86"/>
      <c r="Z228" s="86"/>
      <c r="AA228" s="86"/>
    </row>
    <row r="229" spans="1:27">
      <c r="A229" s="104" t="s">
        <v>1233</v>
      </c>
      <c r="B229" s="104" t="s">
        <v>199</v>
      </c>
      <c r="C229" s="104" t="s">
        <v>1384</v>
      </c>
      <c r="D229" s="104"/>
      <c r="E229" s="104"/>
      <c r="F229" s="69" t="str">
        <f t="shared" si="3"/>
        <v>00004080000000000</v>
      </c>
      <c r="G229" s="110">
        <v>59457110.119999997</v>
      </c>
      <c r="H229" s="87"/>
      <c r="I229" s="110">
        <v>59457110.119999997</v>
      </c>
      <c r="J229" s="87"/>
      <c r="K229" s="87"/>
      <c r="L229" s="87"/>
      <c r="M229" s="87"/>
      <c r="N229" s="110">
        <v>59457110.119999997</v>
      </c>
      <c r="O229" s="87"/>
      <c r="P229" s="87"/>
      <c r="Q229" s="87"/>
      <c r="R229" s="110">
        <v>59383900.649999999</v>
      </c>
      <c r="S229" s="87"/>
      <c r="T229" s="110">
        <v>59383900.649999999</v>
      </c>
      <c r="U229" s="87"/>
      <c r="V229" s="87"/>
      <c r="W229" s="87"/>
      <c r="X229" s="110">
        <v>59383900.649999999</v>
      </c>
      <c r="Y229" s="87"/>
      <c r="Z229" s="87"/>
      <c r="AA229" s="87"/>
    </row>
    <row r="230" spans="1:27">
      <c r="A230" s="105" t="s">
        <v>1233</v>
      </c>
      <c r="B230" s="105" t="s">
        <v>199</v>
      </c>
      <c r="C230" s="105" t="s">
        <v>1384</v>
      </c>
      <c r="D230" s="105" t="s">
        <v>1233</v>
      </c>
      <c r="E230" s="105"/>
      <c r="F230" s="69" t="str">
        <f t="shared" si="3"/>
        <v>00004080000000000000</v>
      </c>
      <c r="G230" s="111">
        <v>59457110.119999997</v>
      </c>
      <c r="H230" s="88"/>
      <c r="I230" s="111">
        <v>59457110.119999997</v>
      </c>
      <c r="J230" s="88"/>
      <c r="K230" s="88"/>
      <c r="L230" s="88"/>
      <c r="M230" s="88"/>
      <c r="N230" s="111">
        <v>59457110.119999997</v>
      </c>
      <c r="O230" s="88"/>
      <c r="P230" s="88"/>
      <c r="Q230" s="88"/>
      <c r="R230" s="111">
        <v>59383900.649999999</v>
      </c>
      <c r="S230" s="88"/>
      <c r="T230" s="111">
        <v>59383900.649999999</v>
      </c>
      <c r="U230" s="88"/>
      <c r="V230" s="88"/>
      <c r="W230" s="88"/>
      <c r="X230" s="111">
        <v>59383900.649999999</v>
      </c>
      <c r="Y230" s="88"/>
      <c r="Z230" s="88"/>
      <c r="AA230" s="88"/>
    </row>
    <row r="231" spans="1:27">
      <c r="A231" s="105" t="s">
        <v>1233</v>
      </c>
      <c r="B231" s="105" t="s">
        <v>199</v>
      </c>
      <c r="C231" s="105" t="s">
        <v>1384</v>
      </c>
      <c r="D231" s="105" t="s">
        <v>1371</v>
      </c>
      <c r="E231" s="105"/>
      <c r="F231" s="69" t="str">
        <f t="shared" si="3"/>
        <v>00004080000000000800</v>
      </c>
      <c r="G231" s="111">
        <v>59457110.119999997</v>
      </c>
      <c r="H231" s="88"/>
      <c r="I231" s="111">
        <v>59457110.119999997</v>
      </c>
      <c r="J231" s="88"/>
      <c r="K231" s="88"/>
      <c r="L231" s="88"/>
      <c r="M231" s="88"/>
      <c r="N231" s="111">
        <v>59457110.119999997</v>
      </c>
      <c r="O231" s="88"/>
      <c r="P231" s="88"/>
      <c r="Q231" s="88"/>
      <c r="R231" s="111">
        <v>59383900.649999999</v>
      </c>
      <c r="S231" s="88"/>
      <c r="T231" s="111">
        <v>59383900.649999999</v>
      </c>
      <c r="U231" s="88"/>
      <c r="V231" s="88"/>
      <c r="W231" s="88"/>
      <c r="X231" s="111">
        <v>59383900.649999999</v>
      </c>
      <c r="Y231" s="88"/>
      <c r="Z231" s="88"/>
      <c r="AA231" s="88"/>
    </row>
    <row r="232" spans="1:27">
      <c r="A232" s="105" t="s">
        <v>1233</v>
      </c>
      <c r="B232" s="105" t="s">
        <v>199</v>
      </c>
      <c r="C232" s="105" t="s">
        <v>1384</v>
      </c>
      <c r="D232" s="105" t="s">
        <v>1253</v>
      </c>
      <c r="E232" s="105"/>
      <c r="F232" s="69" t="str">
        <f t="shared" si="3"/>
        <v>00004080000000000810</v>
      </c>
      <c r="G232" s="111">
        <v>59457110.119999997</v>
      </c>
      <c r="H232" s="88"/>
      <c r="I232" s="111">
        <v>59457110.119999997</v>
      </c>
      <c r="J232" s="88"/>
      <c r="K232" s="88"/>
      <c r="L232" s="88"/>
      <c r="M232" s="88"/>
      <c r="N232" s="111">
        <v>59457110.119999997</v>
      </c>
      <c r="O232" s="88"/>
      <c r="P232" s="88"/>
      <c r="Q232" s="88"/>
      <c r="R232" s="111">
        <v>59383900.649999999</v>
      </c>
      <c r="S232" s="88"/>
      <c r="T232" s="111">
        <v>59383900.649999999</v>
      </c>
      <c r="U232" s="88"/>
      <c r="V232" s="88"/>
      <c r="W232" s="88"/>
      <c r="X232" s="111">
        <v>59383900.649999999</v>
      </c>
      <c r="Y232" s="88"/>
      <c r="Z232" s="88"/>
      <c r="AA232" s="88"/>
    </row>
    <row r="233" spans="1:27">
      <c r="A233" s="105" t="s">
        <v>1233</v>
      </c>
      <c r="B233" s="105" t="s">
        <v>199</v>
      </c>
      <c r="C233" s="105" t="s">
        <v>1384</v>
      </c>
      <c r="D233" s="105" t="s">
        <v>1438</v>
      </c>
      <c r="E233" s="105"/>
      <c r="F233" s="69" t="str">
        <f t="shared" si="3"/>
        <v>00004080000000000811</v>
      </c>
      <c r="G233" s="111">
        <v>59457110.119999997</v>
      </c>
      <c r="H233" s="88"/>
      <c r="I233" s="111">
        <v>59457110.119999997</v>
      </c>
      <c r="J233" s="88"/>
      <c r="K233" s="88"/>
      <c r="L233" s="88"/>
      <c r="M233" s="88"/>
      <c r="N233" s="111">
        <v>59457110.119999997</v>
      </c>
      <c r="O233" s="88"/>
      <c r="P233" s="88"/>
      <c r="Q233" s="88"/>
      <c r="R233" s="111">
        <v>59383900.649999999</v>
      </c>
      <c r="S233" s="88"/>
      <c r="T233" s="111">
        <v>59383900.649999999</v>
      </c>
      <c r="U233" s="88"/>
      <c r="V233" s="88"/>
      <c r="W233" s="88"/>
      <c r="X233" s="111">
        <v>59383900.649999999</v>
      </c>
      <c r="Y233" s="88"/>
      <c r="Z233" s="88"/>
      <c r="AA233" s="88"/>
    </row>
    <row r="234" spans="1:27">
      <c r="A234" s="106" t="s">
        <v>1233</v>
      </c>
      <c r="B234" s="106" t="s">
        <v>199</v>
      </c>
      <c r="C234" s="106" t="s">
        <v>1384</v>
      </c>
      <c r="D234" s="106" t="s">
        <v>1438</v>
      </c>
      <c r="E234" s="106" t="s">
        <v>1235</v>
      </c>
      <c r="F234" s="69" t="str">
        <f t="shared" si="3"/>
        <v>00004080000000000811960</v>
      </c>
      <c r="G234" s="112">
        <v>59457110.119999997</v>
      </c>
      <c r="H234" s="89"/>
      <c r="I234" s="112">
        <v>59457110.119999997</v>
      </c>
      <c r="J234" s="89"/>
      <c r="K234" s="89"/>
      <c r="L234" s="89"/>
      <c r="M234" s="89"/>
      <c r="N234" s="112">
        <v>59457110.119999997</v>
      </c>
      <c r="O234" s="89"/>
      <c r="P234" s="89"/>
      <c r="Q234" s="89"/>
      <c r="R234" s="112">
        <v>59383900.649999999</v>
      </c>
      <c r="S234" s="89"/>
      <c r="T234" s="112">
        <v>59383900.649999999</v>
      </c>
      <c r="U234" s="89"/>
      <c r="V234" s="89"/>
      <c r="W234" s="89"/>
      <c r="X234" s="112">
        <v>59383900.649999999</v>
      </c>
      <c r="Y234" s="89"/>
      <c r="Z234" s="89"/>
      <c r="AA234" s="89"/>
    </row>
    <row r="235" spans="1:27">
      <c r="A235" s="103" t="s">
        <v>1233</v>
      </c>
      <c r="B235" s="103" t="s">
        <v>201</v>
      </c>
      <c r="C235" s="103"/>
      <c r="D235" s="103"/>
      <c r="E235" s="103"/>
      <c r="F235" s="69" t="str">
        <f t="shared" si="3"/>
        <v>0000409</v>
      </c>
      <c r="G235" s="109">
        <v>56039237.619999997</v>
      </c>
      <c r="H235" s="86"/>
      <c r="I235" s="109">
        <v>56039237.619999997</v>
      </c>
      <c r="J235" s="109">
        <v>35697252.5</v>
      </c>
      <c r="K235" s="86"/>
      <c r="L235" s="86"/>
      <c r="M235" s="86"/>
      <c r="N235" s="109">
        <v>36075616.5</v>
      </c>
      <c r="O235" s="86"/>
      <c r="P235" s="109">
        <v>55660873.619999997</v>
      </c>
      <c r="Q235" s="86"/>
      <c r="R235" s="109">
        <v>50380745.189999998</v>
      </c>
      <c r="S235" s="86"/>
      <c r="T235" s="109">
        <v>50380745.189999998</v>
      </c>
      <c r="U235" s="109">
        <v>31916243.350000001</v>
      </c>
      <c r="V235" s="86"/>
      <c r="W235" s="86"/>
      <c r="X235" s="109">
        <v>32294607.350000001</v>
      </c>
      <c r="Y235" s="86"/>
      <c r="Z235" s="109">
        <v>50002381.189999998</v>
      </c>
      <c r="AA235" s="86"/>
    </row>
    <row r="236" spans="1:27">
      <c r="A236" s="104" t="s">
        <v>1233</v>
      </c>
      <c r="B236" s="104" t="s">
        <v>201</v>
      </c>
      <c r="C236" s="104" t="s">
        <v>1384</v>
      </c>
      <c r="D236" s="104"/>
      <c r="E236" s="104"/>
      <c r="F236" s="69" t="str">
        <f t="shared" si="3"/>
        <v>00004090000000000</v>
      </c>
      <c r="G236" s="110">
        <v>56039237.619999997</v>
      </c>
      <c r="H236" s="87"/>
      <c r="I236" s="110">
        <v>56039237.619999997</v>
      </c>
      <c r="J236" s="110">
        <v>35697252.5</v>
      </c>
      <c r="K236" s="87"/>
      <c r="L236" s="87"/>
      <c r="M236" s="87"/>
      <c r="N236" s="110">
        <v>36075616.5</v>
      </c>
      <c r="O236" s="87"/>
      <c r="P236" s="110">
        <v>55660873.619999997</v>
      </c>
      <c r="Q236" s="87"/>
      <c r="R236" s="110">
        <v>50380745.189999998</v>
      </c>
      <c r="S236" s="87"/>
      <c r="T236" s="110">
        <v>50380745.189999998</v>
      </c>
      <c r="U236" s="110">
        <v>31916243.350000001</v>
      </c>
      <c r="V236" s="87"/>
      <c r="W236" s="87"/>
      <c r="X236" s="110">
        <v>32294607.350000001</v>
      </c>
      <c r="Y236" s="87"/>
      <c r="Z236" s="110">
        <v>50002381.189999998</v>
      </c>
      <c r="AA236" s="87"/>
    </row>
    <row r="237" spans="1:27">
      <c r="A237" s="105" t="s">
        <v>1233</v>
      </c>
      <c r="B237" s="105" t="s">
        <v>201</v>
      </c>
      <c r="C237" s="105" t="s">
        <v>1384</v>
      </c>
      <c r="D237" s="105" t="s">
        <v>1233</v>
      </c>
      <c r="E237" s="105"/>
      <c r="F237" s="69" t="str">
        <f t="shared" si="3"/>
        <v>00004090000000000000</v>
      </c>
      <c r="G237" s="111">
        <v>56039237.619999997</v>
      </c>
      <c r="H237" s="88"/>
      <c r="I237" s="111">
        <v>56039237.619999997</v>
      </c>
      <c r="J237" s="111">
        <v>35697252.5</v>
      </c>
      <c r="K237" s="88"/>
      <c r="L237" s="88"/>
      <c r="M237" s="88"/>
      <c r="N237" s="111">
        <v>36075616.5</v>
      </c>
      <c r="O237" s="88"/>
      <c r="P237" s="111">
        <v>55660873.619999997</v>
      </c>
      <c r="Q237" s="88"/>
      <c r="R237" s="111">
        <v>50380745.189999998</v>
      </c>
      <c r="S237" s="88"/>
      <c r="T237" s="111">
        <v>50380745.189999998</v>
      </c>
      <c r="U237" s="111">
        <v>31916243.350000001</v>
      </c>
      <c r="V237" s="88"/>
      <c r="W237" s="88"/>
      <c r="X237" s="111">
        <v>32294607.350000001</v>
      </c>
      <c r="Y237" s="88"/>
      <c r="Z237" s="111">
        <v>50002381.189999998</v>
      </c>
      <c r="AA237" s="88"/>
    </row>
    <row r="238" spans="1:27">
      <c r="A238" s="105" t="s">
        <v>1233</v>
      </c>
      <c r="B238" s="105" t="s">
        <v>201</v>
      </c>
      <c r="C238" s="105" t="s">
        <v>1384</v>
      </c>
      <c r="D238" s="105" t="s">
        <v>1414</v>
      </c>
      <c r="E238" s="105"/>
      <c r="F238" s="69" t="str">
        <f t="shared" si="3"/>
        <v>00004090000000000200</v>
      </c>
      <c r="G238" s="111">
        <v>55089237.619999997</v>
      </c>
      <c r="H238" s="88"/>
      <c r="I238" s="111">
        <v>55089237.619999997</v>
      </c>
      <c r="J238" s="88"/>
      <c r="K238" s="88"/>
      <c r="L238" s="88"/>
      <c r="M238" s="88"/>
      <c r="N238" s="111">
        <v>378364</v>
      </c>
      <c r="O238" s="88"/>
      <c r="P238" s="111">
        <v>54710873.619999997</v>
      </c>
      <c r="Q238" s="88"/>
      <c r="R238" s="111">
        <v>49430745.189999998</v>
      </c>
      <c r="S238" s="88"/>
      <c r="T238" s="111">
        <v>49430745.189999998</v>
      </c>
      <c r="U238" s="88"/>
      <c r="V238" s="88"/>
      <c r="W238" s="88"/>
      <c r="X238" s="111">
        <v>378364</v>
      </c>
      <c r="Y238" s="88"/>
      <c r="Z238" s="111">
        <v>49052381.189999998</v>
      </c>
      <c r="AA238" s="88"/>
    </row>
    <row r="239" spans="1:27">
      <c r="A239" s="105" t="s">
        <v>1233</v>
      </c>
      <c r="B239" s="105" t="s">
        <v>201</v>
      </c>
      <c r="C239" s="105" t="s">
        <v>1384</v>
      </c>
      <c r="D239" s="105" t="s">
        <v>1250</v>
      </c>
      <c r="E239" s="105"/>
      <c r="F239" s="69" t="str">
        <f t="shared" si="3"/>
        <v>00004090000000000240</v>
      </c>
      <c r="G239" s="111">
        <v>55089237.619999997</v>
      </c>
      <c r="H239" s="88"/>
      <c r="I239" s="111">
        <v>55089237.619999997</v>
      </c>
      <c r="J239" s="88"/>
      <c r="K239" s="88"/>
      <c r="L239" s="88"/>
      <c r="M239" s="88"/>
      <c r="N239" s="111">
        <v>378364</v>
      </c>
      <c r="O239" s="88"/>
      <c r="P239" s="111">
        <v>54710873.619999997</v>
      </c>
      <c r="Q239" s="88"/>
      <c r="R239" s="111">
        <v>49430745.189999998</v>
      </c>
      <c r="S239" s="88"/>
      <c r="T239" s="111">
        <v>49430745.189999998</v>
      </c>
      <c r="U239" s="88"/>
      <c r="V239" s="88"/>
      <c r="W239" s="88"/>
      <c r="X239" s="111">
        <v>378364</v>
      </c>
      <c r="Y239" s="88"/>
      <c r="Z239" s="111">
        <v>49052381.189999998</v>
      </c>
      <c r="AA239" s="88"/>
    </row>
    <row r="240" spans="1:27">
      <c r="A240" s="105" t="s">
        <v>1233</v>
      </c>
      <c r="B240" s="105" t="s">
        <v>201</v>
      </c>
      <c r="C240" s="105" t="s">
        <v>1384</v>
      </c>
      <c r="D240" s="105" t="s">
        <v>1239</v>
      </c>
      <c r="E240" s="105"/>
      <c r="F240" s="69" t="str">
        <f t="shared" si="3"/>
        <v>00004090000000000244</v>
      </c>
      <c r="G240" s="111">
        <v>55089237.619999997</v>
      </c>
      <c r="H240" s="88"/>
      <c r="I240" s="111">
        <v>55089237.619999997</v>
      </c>
      <c r="J240" s="88"/>
      <c r="K240" s="88"/>
      <c r="L240" s="88"/>
      <c r="M240" s="88"/>
      <c r="N240" s="111">
        <v>378364</v>
      </c>
      <c r="O240" s="88"/>
      <c r="P240" s="111">
        <v>54710873.619999997</v>
      </c>
      <c r="Q240" s="88"/>
      <c r="R240" s="111">
        <v>49430745.189999998</v>
      </c>
      <c r="S240" s="88"/>
      <c r="T240" s="111">
        <v>49430745.189999998</v>
      </c>
      <c r="U240" s="88"/>
      <c r="V240" s="88"/>
      <c r="W240" s="88"/>
      <c r="X240" s="111">
        <v>378364</v>
      </c>
      <c r="Y240" s="88"/>
      <c r="Z240" s="111">
        <v>49052381.189999998</v>
      </c>
      <c r="AA240" s="88"/>
    </row>
    <row r="241" spans="1:27">
      <c r="A241" s="106" t="s">
        <v>1233</v>
      </c>
      <c r="B241" s="106" t="s">
        <v>201</v>
      </c>
      <c r="C241" s="106" t="s">
        <v>1384</v>
      </c>
      <c r="D241" s="106" t="s">
        <v>1239</v>
      </c>
      <c r="E241" s="106" t="s">
        <v>1235</v>
      </c>
      <c r="F241" s="69" t="str">
        <f t="shared" si="3"/>
        <v>00004090000000000244960</v>
      </c>
      <c r="G241" s="112">
        <v>55089237.619999997</v>
      </c>
      <c r="H241" s="89"/>
      <c r="I241" s="112">
        <v>55089237.619999997</v>
      </c>
      <c r="J241" s="89"/>
      <c r="K241" s="89"/>
      <c r="L241" s="89"/>
      <c r="M241" s="89"/>
      <c r="N241" s="112">
        <v>378364</v>
      </c>
      <c r="O241" s="89"/>
      <c r="P241" s="112">
        <v>54710873.619999997</v>
      </c>
      <c r="Q241" s="89"/>
      <c r="R241" s="112">
        <v>49430745.189999998</v>
      </c>
      <c r="S241" s="89"/>
      <c r="T241" s="112">
        <v>49430745.189999998</v>
      </c>
      <c r="U241" s="89"/>
      <c r="V241" s="89"/>
      <c r="W241" s="89"/>
      <c r="X241" s="112">
        <v>378364</v>
      </c>
      <c r="Y241" s="89"/>
      <c r="Z241" s="112">
        <v>49052381.189999998</v>
      </c>
      <c r="AA241" s="89"/>
    </row>
    <row r="242" spans="1:27">
      <c r="A242" s="105" t="s">
        <v>1233</v>
      </c>
      <c r="B242" s="105" t="s">
        <v>201</v>
      </c>
      <c r="C242" s="105" t="s">
        <v>1384</v>
      </c>
      <c r="D242" s="105" t="s">
        <v>1369</v>
      </c>
      <c r="E242" s="105"/>
      <c r="F242" s="69" t="str">
        <f t="shared" si="3"/>
        <v>00004090000000000500</v>
      </c>
      <c r="G242" s="111">
        <v>0</v>
      </c>
      <c r="H242" s="88"/>
      <c r="I242" s="111">
        <v>0</v>
      </c>
      <c r="J242" s="111">
        <v>35697252.5</v>
      </c>
      <c r="K242" s="88"/>
      <c r="L242" s="88"/>
      <c r="M242" s="88"/>
      <c r="N242" s="111">
        <v>35697252.5</v>
      </c>
      <c r="O242" s="88"/>
      <c r="P242" s="88"/>
      <c r="Q242" s="88"/>
      <c r="R242" s="111">
        <v>0</v>
      </c>
      <c r="S242" s="88"/>
      <c r="T242" s="111">
        <v>0</v>
      </c>
      <c r="U242" s="111">
        <v>31916243.350000001</v>
      </c>
      <c r="V242" s="88"/>
      <c r="W242" s="88"/>
      <c r="X242" s="111">
        <v>31916243.350000001</v>
      </c>
      <c r="Y242" s="88"/>
      <c r="Z242" s="88"/>
      <c r="AA242" s="88"/>
    </row>
    <row r="243" spans="1:27">
      <c r="A243" s="105" t="s">
        <v>1233</v>
      </c>
      <c r="B243" s="105" t="s">
        <v>201</v>
      </c>
      <c r="C243" s="105" t="s">
        <v>1384</v>
      </c>
      <c r="D243" s="105" t="s">
        <v>1582</v>
      </c>
      <c r="E243" s="105"/>
      <c r="F243" s="69" t="str">
        <f t="shared" si="3"/>
        <v>00004090000000000520</v>
      </c>
      <c r="G243" s="111">
        <v>0</v>
      </c>
      <c r="H243" s="88"/>
      <c r="I243" s="111">
        <v>0</v>
      </c>
      <c r="J243" s="111">
        <v>35697252.5</v>
      </c>
      <c r="K243" s="88"/>
      <c r="L243" s="88"/>
      <c r="M243" s="88"/>
      <c r="N243" s="111">
        <v>35697252.5</v>
      </c>
      <c r="O243" s="88"/>
      <c r="P243" s="88"/>
      <c r="Q243" s="88"/>
      <c r="R243" s="111">
        <v>0</v>
      </c>
      <c r="S243" s="88"/>
      <c r="T243" s="111">
        <v>0</v>
      </c>
      <c r="U243" s="111">
        <v>31916243.350000001</v>
      </c>
      <c r="V243" s="88"/>
      <c r="W243" s="88"/>
      <c r="X243" s="111">
        <v>31916243.350000001</v>
      </c>
      <c r="Y243" s="88"/>
      <c r="Z243" s="88"/>
      <c r="AA243" s="88"/>
    </row>
    <row r="244" spans="1:27">
      <c r="A244" s="105" t="s">
        <v>1233</v>
      </c>
      <c r="B244" s="105" t="s">
        <v>201</v>
      </c>
      <c r="C244" s="105" t="s">
        <v>1384</v>
      </c>
      <c r="D244" s="105" t="s">
        <v>1583</v>
      </c>
      <c r="E244" s="105"/>
      <c r="F244" s="69" t="str">
        <f t="shared" si="3"/>
        <v>00004090000000000521</v>
      </c>
      <c r="G244" s="111">
        <v>0</v>
      </c>
      <c r="H244" s="88"/>
      <c r="I244" s="111">
        <v>0</v>
      </c>
      <c r="J244" s="111">
        <v>35081852.5</v>
      </c>
      <c r="K244" s="88"/>
      <c r="L244" s="88"/>
      <c r="M244" s="88"/>
      <c r="N244" s="111">
        <v>35081852.5</v>
      </c>
      <c r="O244" s="88"/>
      <c r="P244" s="88"/>
      <c r="Q244" s="88"/>
      <c r="R244" s="111">
        <v>0</v>
      </c>
      <c r="S244" s="88"/>
      <c r="T244" s="111">
        <v>0</v>
      </c>
      <c r="U244" s="111">
        <v>31300843.350000001</v>
      </c>
      <c r="V244" s="88"/>
      <c r="W244" s="88"/>
      <c r="X244" s="111">
        <v>31300843.350000001</v>
      </c>
      <c r="Y244" s="88"/>
      <c r="Z244" s="88"/>
      <c r="AA244" s="88"/>
    </row>
    <row r="245" spans="1:27">
      <c r="A245" s="106" t="s">
        <v>1233</v>
      </c>
      <c r="B245" s="106" t="s">
        <v>201</v>
      </c>
      <c r="C245" s="106" t="s">
        <v>1384</v>
      </c>
      <c r="D245" s="106" t="s">
        <v>1583</v>
      </c>
      <c r="E245" s="106" t="s">
        <v>1235</v>
      </c>
      <c r="F245" s="69" t="str">
        <f t="shared" si="3"/>
        <v>00004090000000000521960</v>
      </c>
      <c r="G245" s="112">
        <v>0</v>
      </c>
      <c r="H245" s="89"/>
      <c r="I245" s="112">
        <v>0</v>
      </c>
      <c r="J245" s="112">
        <v>35081852.5</v>
      </c>
      <c r="K245" s="89"/>
      <c r="L245" s="89"/>
      <c r="M245" s="89"/>
      <c r="N245" s="112">
        <v>35081852.5</v>
      </c>
      <c r="O245" s="89"/>
      <c r="P245" s="89"/>
      <c r="Q245" s="89"/>
      <c r="R245" s="112">
        <v>0</v>
      </c>
      <c r="S245" s="89"/>
      <c r="T245" s="112">
        <v>0</v>
      </c>
      <c r="U245" s="112">
        <v>31300843.350000001</v>
      </c>
      <c r="V245" s="89"/>
      <c r="W245" s="89"/>
      <c r="X245" s="112">
        <v>31300843.350000001</v>
      </c>
      <c r="Y245" s="89"/>
      <c r="Z245" s="89"/>
      <c r="AA245" s="89"/>
    </row>
    <row r="246" spans="1:27">
      <c r="A246" s="105" t="s">
        <v>1233</v>
      </c>
      <c r="B246" s="105" t="s">
        <v>201</v>
      </c>
      <c r="C246" s="105" t="s">
        <v>1384</v>
      </c>
      <c r="D246" s="105" t="s">
        <v>1618</v>
      </c>
      <c r="E246" s="105"/>
      <c r="F246" s="69" t="str">
        <f t="shared" si="3"/>
        <v>00004090000000000523</v>
      </c>
      <c r="G246" s="111">
        <v>0</v>
      </c>
      <c r="H246" s="88"/>
      <c r="I246" s="111">
        <v>0</v>
      </c>
      <c r="J246" s="111">
        <v>615400</v>
      </c>
      <c r="K246" s="88"/>
      <c r="L246" s="88"/>
      <c r="M246" s="88"/>
      <c r="N246" s="111">
        <v>615400</v>
      </c>
      <c r="O246" s="88"/>
      <c r="P246" s="88"/>
      <c r="Q246" s="88"/>
      <c r="R246" s="111">
        <v>0</v>
      </c>
      <c r="S246" s="88"/>
      <c r="T246" s="111">
        <v>0</v>
      </c>
      <c r="U246" s="111">
        <v>615400</v>
      </c>
      <c r="V246" s="88"/>
      <c r="W246" s="88"/>
      <c r="X246" s="111">
        <v>615400</v>
      </c>
      <c r="Y246" s="88"/>
      <c r="Z246" s="88"/>
      <c r="AA246" s="88"/>
    </row>
    <row r="247" spans="1:27">
      <c r="A247" s="106" t="s">
        <v>1233</v>
      </c>
      <c r="B247" s="106" t="s">
        <v>201</v>
      </c>
      <c r="C247" s="106" t="s">
        <v>1384</v>
      </c>
      <c r="D247" s="106" t="s">
        <v>1618</v>
      </c>
      <c r="E247" s="106" t="s">
        <v>1235</v>
      </c>
      <c r="F247" s="69" t="str">
        <f t="shared" si="3"/>
        <v>00004090000000000523960</v>
      </c>
      <c r="G247" s="112">
        <v>0</v>
      </c>
      <c r="H247" s="89"/>
      <c r="I247" s="112">
        <v>0</v>
      </c>
      <c r="J247" s="112">
        <v>615400</v>
      </c>
      <c r="K247" s="89"/>
      <c r="L247" s="89"/>
      <c r="M247" s="89"/>
      <c r="N247" s="112">
        <v>615400</v>
      </c>
      <c r="O247" s="89"/>
      <c r="P247" s="89"/>
      <c r="Q247" s="89"/>
      <c r="R247" s="112">
        <v>0</v>
      </c>
      <c r="S247" s="89"/>
      <c r="T247" s="112">
        <v>0</v>
      </c>
      <c r="U247" s="112">
        <v>615400</v>
      </c>
      <c r="V247" s="89"/>
      <c r="W247" s="89"/>
      <c r="X247" s="112">
        <v>615400</v>
      </c>
      <c r="Y247" s="89"/>
      <c r="Z247" s="89"/>
      <c r="AA247" s="89"/>
    </row>
    <row r="248" spans="1:27">
      <c r="A248" s="105" t="s">
        <v>1233</v>
      </c>
      <c r="B248" s="105" t="s">
        <v>201</v>
      </c>
      <c r="C248" s="105" t="s">
        <v>1384</v>
      </c>
      <c r="D248" s="105" t="s">
        <v>1371</v>
      </c>
      <c r="E248" s="105"/>
      <c r="F248" s="69" t="str">
        <f t="shared" si="3"/>
        <v>00004090000000000800</v>
      </c>
      <c r="G248" s="111">
        <v>950000</v>
      </c>
      <c r="H248" s="88"/>
      <c r="I248" s="111">
        <v>950000</v>
      </c>
      <c r="J248" s="88"/>
      <c r="K248" s="88"/>
      <c r="L248" s="88"/>
      <c r="M248" s="88"/>
      <c r="N248" s="88"/>
      <c r="O248" s="88"/>
      <c r="P248" s="111">
        <v>950000</v>
      </c>
      <c r="Q248" s="88"/>
      <c r="R248" s="111">
        <v>950000</v>
      </c>
      <c r="S248" s="88"/>
      <c r="T248" s="111">
        <v>950000</v>
      </c>
      <c r="U248" s="88"/>
      <c r="V248" s="88"/>
      <c r="W248" s="88"/>
      <c r="X248" s="88"/>
      <c r="Y248" s="88"/>
      <c r="Z248" s="111">
        <v>950000</v>
      </c>
      <c r="AA248" s="88"/>
    </row>
    <row r="249" spans="1:27">
      <c r="A249" s="105" t="s">
        <v>1233</v>
      </c>
      <c r="B249" s="105" t="s">
        <v>201</v>
      </c>
      <c r="C249" s="105" t="s">
        <v>1384</v>
      </c>
      <c r="D249" s="105" t="s">
        <v>1368</v>
      </c>
      <c r="E249" s="105"/>
      <c r="F249" s="69" t="str">
        <f t="shared" si="3"/>
        <v>00004090000000000850</v>
      </c>
      <c r="G249" s="111">
        <v>950000</v>
      </c>
      <c r="H249" s="88"/>
      <c r="I249" s="111">
        <v>950000</v>
      </c>
      <c r="J249" s="88"/>
      <c r="K249" s="88"/>
      <c r="L249" s="88"/>
      <c r="M249" s="88"/>
      <c r="N249" s="88"/>
      <c r="O249" s="88"/>
      <c r="P249" s="111">
        <v>950000</v>
      </c>
      <c r="Q249" s="88"/>
      <c r="R249" s="111">
        <v>950000</v>
      </c>
      <c r="S249" s="88"/>
      <c r="T249" s="111">
        <v>950000</v>
      </c>
      <c r="U249" s="88"/>
      <c r="V249" s="88"/>
      <c r="W249" s="88"/>
      <c r="X249" s="88"/>
      <c r="Y249" s="88"/>
      <c r="Z249" s="111">
        <v>950000</v>
      </c>
      <c r="AA249" s="88"/>
    </row>
    <row r="250" spans="1:27">
      <c r="A250" s="105" t="s">
        <v>1233</v>
      </c>
      <c r="B250" s="105" t="s">
        <v>201</v>
      </c>
      <c r="C250" s="105" t="s">
        <v>1384</v>
      </c>
      <c r="D250" s="105" t="s">
        <v>1243</v>
      </c>
      <c r="E250" s="105"/>
      <c r="F250" s="69" t="str">
        <f t="shared" si="3"/>
        <v>00004090000000000853</v>
      </c>
      <c r="G250" s="111">
        <v>950000</v>
      </c>
      <c r="H250" s="88"/>
      <c r="I250" s="111">
        <v>950000</v>
      </c>
      <c r="J250" s="88"/>
      <c r="K250" s="88"/>
      <c r="L250" s="88"/>
      <c r="M250" s="88"/>
      <c r="N250" s="88"/>
      <c r="O250" s="88"/>
      <c r="P250" s="111">
        <v>950000</v>
      </c>
      <c r="Q250" s="88"/>
      <c r="R250" s="111">
        <v>950000</v>
      </c>
      <c r="S250" s="88"/>
      <c r="T250" s="111">
        <v>950000</v>
      </c>
      <c r="U250" s="88"/>
      <c r="V250" s="88"/>
      <c r="W250" s="88"/>
      <c r="X250" s="88"/>
      <c r="Y250" s="88"/>
      <c r="Z250" s="111">
        <v>950000</v>
      </c>
      <c r="AA250" s="88"/>
    </row>
    <row r="251" spans="1:27">
      <c r="A251" s="106" t="s">
        <v>1233</v>
      </c>
      <c r="B251" s="106" t="s">
        <v>201</v>
      </c>
      <c r="C251" s="106" t="s">
        <v>1384</v>
      </c>
      <c r="D251" s="106" t="s">
        <v>1243</v>
      </c>
      <c r="E251" s="106" t="s">
        <v>1235</v>
      </c>
      <c r="F251" s="69" t="str">
        <f t="shared" si="3"/>
        <v>00004090000000000853960</v>
      </c>
      <c r="G251" s="112">
        <v>950000</v>
      </c>
      <c r="H251" s="89"/>
      <c r="I251" s="112">
        <v>950000</v>
      </c>
      <c r="J251" s="89"/>
      <c r="K251" s="89"/>
      <c r="L251" s="89"/>
      <c r="M251" s="89"/>
      <c r="N251" s="89"/>
      <c r="O251" s="89"/>
      <c r="P251" s="112">
        <v>950000</v>
      </c>
      <c r="Q251" s="89"/>
      <c r="R251" s="112">
        <v>950000</v>
      </c>
      <c r="S251" s="89"/>
      <c r="T251" s="112">
        <v>950000</v>
      </c>
      <c r="U251" s="89"/>
      <c r="V251" s="89"/>
      <c r="W251" s="89"/>
      <c r="X251" s="89"/>
      <c r="Y251" s="89"/>
      <c r="Z251" s="112">
        <v>950000</v>
      </c>
      <c r="AA251" s="89"/>
    </row>
    <row r="252" spans="1:27">
      <c r="A252" s="103" t="s">
        <v>1233</v>
      </c>
      <c r="B252" s="103" t="s">
        <v>202</v>
      </c>
      <c r="C252" s="103"/>
      <c r="D252" s="103"/>
      <c r="E252" s="103"/>
      <c r="F252" s="69" t="str">
        <f t="shared" si="3"/>
        <v>0000412</v>
      </c>
      <c r="G252" s="109">
        <v>9580020.9199999999</v>
      </c>
      <c r="H252" s="86"/>
      <c r="I252" s="109">
        <v>9580020.9199999999</v>
      </c>
      <c r="J252" s="86"/>
      <c r="K252" s="86"/>
      <c r="L252" s="86"/>
      <c r="M252" s="86"/>
      <c r="N252" s="109">
        <v>9229420.9199999999</v>
      </c>
      <c r="O252" s="86"/>
      <c r="P252" s="109">
        <v>350600</v>
      </c>
      <c r="Q252" s="86"/>
      <c r="R252" s="109">
        <v>9093890.9199999999</v>
      </c>
      <c r="S252" s="86"/>
      <c r="T252" s="109">
        <v>9093890.9199999999</v>
      </c>
      <c r="U252" s="86"/>
      <c r="V252" s="86"/>
      <c r="W252" s="86"/>
      <c r="X252" s="109">
        <v>8918290.9199999999</v>
      </c>
      <c r="Y252" s="86"/>
      <c r="Z252" s="109">
        <v>175600</v>
      </c>
      <c r="AA252" s="86"/>
    </row>
    <row r="253" spans="1:27">
      <c r="A253" s="104" t="s">
        <v>1233</v>
      </c>
      <c r="B253" s="104" t="s">
        <v>202</v>
      </c>
      <c r="C253" s="104" t="s">
        <v>1384</v>
      </c>
      <c r="D253" s="104"/>
      <c r="E253" s="104"/>
      <c r="F253" s="69" t="str">
        <f t="shared" si="3"/>
        <v>00004120000000000</v>
      </c>
      <c r="G253" s="110">
        <v>9580020.9199999999</v>
      </c>
      <c r="H253" s="87"/>
      <c r="I253" s="110">
        <v>9580020.9199999999</v>
      </c>
      <c r="J253" s="87"/>
      <c r="K253" s="87"/>
      <c r="L253" s="87"/>
      <c r="M253" s="87"/>
      <c r="N253" s="110">
        <v>9229420.9199999999</v>
      </c>
      <c r="O253" s="87"/>
      <c r="P253" s="110">
        <v>350600</v>
      </c>
      <c r="Q253" s="87"/>
      <c r="R253" s="110">
        <v>9093890.9199999999</v>
      </c>
      <c r="S253" s="87"/>
      <c r="T253" s="110">
        <v>9093890.9199999999</v>
      </c>
      <c r="U253" s="87"/>
      <c r="V253" s="87"/>
      <c r="W253" s="87"/>
      <c r="X253" s="110">
        <v>8918290.9199999999</v>
      </c>
      <c r="Y253" s="87"/>
      <c r="Z253" s="110">
        <v>175600</v>
      </c>
      <c r="AA253" s="87"/>
    </row>
    <row r="254" spans="1:27">
      <c r="A254" s="105" t="s">
        <v>1233</v>
      </c>
      <c r="B254" s="105" t="s">
        <v>202</v>
      </c>
      <c r="C254" s="105" t="s">
        <v>1384</v>
      </c>
      <c r="D254" s="105" t="s">
        <v>1233</v>
      </c>
      <c r="E254" s="105"/>
      <c r="F254" s="69" t="str">
        <f t="shared" si="3"/>
        <v>00004120000000000000</v>
      </c>
      <c r="G254" s="111">
        <v>9580020.9199999999</v>
      </c>
      <c r="H254" s="88"/>
      <c r="I254" s="111">
        <v>9580020.9199999999</v>
      </c>
      <c r="J254" s="88"/>
      <c r="K254" s="88"/>
      <c r="L254" s="88"/>
      <c r="M254" s="88"/>
      <c r="N254" s="111">
        <v>9229420.9199999999</v>
      </c>
      <c r="O254" s="88"/>
      <c r="P254" s="111">
        <v>350600</v>
      </c>
      <c r="Q254" s="88"/>
      <c r="R254" s="111">
        <v>9093890.9199999999</v>
      </c>
      <c r="S254" s="88"/>
      <c r="T254" s="111">
        <v>9093890.9199999999</v>
      </c>
      <c r="U254" s="88"/>
      <c r="V254" s="88"/>
      <c r="W254" s="88"/>
      <c r="X254" s="111">
        <v>8918290.9199999999</v>
      </c>
      <c r="Y254" s="88"/>
      <c r="Z254" s="111">
        <v>175600</v>
      </c>
      <c r="AA254" s="88"/>
    </row>
    <row r="255" spans="1:27">
      <c r="A255" s="105" t="s">
        <v>1233</v>
      </c>
      <c r="B255" s="105" t="s">
        <v>202</v>
      </c>
      <c r="C255" s="105" t="s">
        <v>1384</v>
      </c>
      <c r="D255" s="105" t="s">
        <v>1413</v>
      </c>
      <c r="E255" s="105"/>
      <c r="F255" s="69" t="str">
        <f t="shared" si="3"/>
        <v>00004120000000000100</v>
      </c>
      <c r="G255" s="111">
        <v>47700</v>
      </c>
      <c r="H255" s="88"/>
      <c r="I255" s="111">
        <v>47700</v>
      </c>
      <c r="J255" s="88"/>
      <c r="K255" s="88"/>
      <c r="L255" s="88"/>
      <c r="M255" s="88"/>
      <c r="N255" s="111">
        <v>47700</v>
      </c>
      <c r="O255" s="88"/>
      <c r="P255" s="88"/>
      <c r="Q255" s="88"/>
      <c r="R255" s="88"/>
      <c r="S255" s="88"/>
      <c r="T255" s="88"/>
      <c r="U255" s="88"/>
      <c r="V255" s="88"/>
      <c r="W255" s="88"/>
      <c r="X255" s="88"/>
      <c r="Y255" s="88"/>
      <c r="Z255" s="88"/>
      <c r="AA255" s="88"/>
    </row>
    <row r="256" spans="1:27">
      <c r="A256" s="105" t="s">
        <v>1233</v>
      </c>
      <c r="B256" s="105" t="s">
        <v>202</v>
      </c>
      <c r="C256" s="105" t="s">
        <v>1384</v>
      </c>
      <c r="D256" s="105" t="s">
        <v>1367</v>
      </c>
      <c r="E256" s="105"/>
      <c r="F256" s="69" t="str">
        <f t="shared" si="3"/>
        <v>00004120000000000120</v>
      </c>
      <c r="G256" s="111">
        <v>47700</v>
      </c>
      <c r="H256" s="88"/>
      <c r="I256" s="111">
        <v>47700</v>
      </c>
      <c r="J256" s="88"/>
      <c r="K256" s="88"/>
      <c r="L256" s="88"/>
      <c r="M256" s="88"/>
      <c r="N256" s="111">
        <v>47700</v>
      </c>
      <c r="O256" s="88"/>
      <c r="P256" s="88"/>
      <c r="Q256" s="88"/>
      <c r="R256" s="88"/>
      <c r="S256" s="88"/>
      <c r="T256" s="88"/>
      <c r="U256" s="88"/>
      <c r="V256" s="88"/>
      <c r="W256" s="88"/>
      <c r="X256" s="88"/>
      <c r="Y256" s="88"/>
      <c r="Z256" s="88"/>
      <c r="AA256" s="88"/>
    </row>
    <row r="257" spans="1:27">
      <c r="A257" s="105" t="s">
        <v>1233</v>
      </c>
      <c r="B257" s="105" t="s">
        <v>202</v>
      </c>
      <c r="C257" s="105" t="s">
        <v>1384</v>
      </c>
      <c r="D257" s="105" t="s">
        <v>1234</v>
      </c>
      <c r="E257" s="105"/>
      <c r="F257" s="69" t="str">
        <f t="shared" si="3"/>
        <v>00004120000000000121</v>
      </c>
      <c r="G257" s="111">
        <v>36636</v>
      </c>
      <c r="H257" s="88"/>
      <c r="I257" s="111">
        <v>36636</v>
      </c>
      <c r="J257" s="88"/>
      <c r="K257" s="88"/>
      <c r="L257" s="88"/>
      <c r="M257" s="88"/>
      <c r="N257" s="111">
        <v>36636</v>
      </c>
      <c r="O257" s="88"/>
      <c r="P257" s="88"/>
      <c r="Q257" s="88"/>
      <c r="R257" s="88"/>
      <c r="S257" s="88"/>
      <c r="T257" s="88"/>
      <c r="U257" s="88"/>
      <c r="V257" s="88"/>
      <c r="W257" s="88"/>
      <c r="X257" s="88"/>
      <c r="Y257" s="88"/>
      <c r="Z257" s="88"/>
      <c r="AA257" s="88"/>
    </row>
    <row r="258" spans="1:27">
      <c r="A258" s="106" t="s">
        <v>1233</v>
      </c>
      <c r="B258" s="106" t="s">
        <v>202</v>
      </c>
      <c r="C258" s="106" t="s">
        <v>1384</v>
      </c>
      <c r="D258" s="106" t="s">
        <v>1234</v>
      </c>
      <c r="E258" s="106" t="s">
        <v>1235</v>
      </c>
      <c r="F258" s="69" t="str">
        <f t="shared" ref="F258:F321" si="4">CONCATENATE(A258,B258,C258,D258,E258)</f>
        <v>00004120000000000121960</v>
      </c>
      <c r="G258" s="112">
        <v>36636</v>
      </c>
      <c r="H258" s="89"/>
      <c r="I258" s="112">
        <v>36636</v>
      </c>
      <c r="J258" s="89"/>
      <c r="K258" s="89"/>
      <c r="L258" s="89"/>
      <c r="M258" s="89"/>
      <c r="N258" s="112">
        <v>36636</v>
      </c>
      <c r="O258" s="89"/>
      <c r="P258" s="89"/>
      <c r="Q258" s="89"/>
      <c r="R258" s="89"/>
      <c r="S258" s="89"/>
      <c r="T258" s="89"/>
      <c r="U258" s="89"/>
      <c r="V258" s="89"/>
      <c r="W258" s="89"/>
      <c r="X258" s="89"/>
      <c r="Y258" s="89"/>
      <c r="Z258" s="89"/>
      <c r="AA258" s="89"/>
    </row>
    <row r="259" spans="1:27">
      <c r="A259" s="105" t="s">
        <v>1233</v>
      </c>
      <c r="B259" s="105" t="s">
        <v>202</v>
      </c>
      <c r="C259" s="105" t="s">
        <v>1384</v>
      </c>
      <c r="D259" s="105" t="s">
        <v>1385</v>
      </c>
      <c r="E259" s="105"/>
      <c r="F259" s="69" t="str">
        <f t="shared" si="4"/>
        <v>00004120000000000129</v>
      </c>
      <c r="G259" s="111">
        <v>11064</v>
      </c>
      <c r="H259" s="88"/>
      <c r="I259" s="111">
        <v>11064</v>
      </c>
      <c r="J259" s="88"/>
      <c r="K259" s="88"/>
      <c r="L259" s="88"/>
      <c r="M259" s="88"/>
      <c r="N259" s="111">
        <v>11064</v>
      </c>
      <c r="O259" s="88"/>
      <c r="P259" s="88"/>
      <c r="Q259" s="88"/>
      <c r="R259" s="88"/>
      <c r="S259" s="88"/>
      <c r="T259" s="88"/>
      <c r="U259" s="88"/>
      <c r="V259" s="88"/>
      <c r="W259" s="88"/>
      <c r="X259" s="88"/>
      <c r="Y259" s="88"/>
      <c r="Z259" s="88"/>
      <c r="AA259" s="88"/>
    </row>
    <row r="260" spans="1:27">
      <c r="A260" s="106" t="s">
        <v>1233</v>
      </c>
      <c r="B260" s="106" t="s">
        <v>202</v>
      </c>
      <c r="C260" s="106" t="s">
        <v>1384</v>
      </c>
      <c r="D260" s="106" t="s">
        <v>1385</v>
      </c>
      <c r="E260" s="106" t="s">
        <v>1235</v>
      </c>
      <c r="F260" s="69" t="str">
        <f t="shared" si="4"/>
        <v>00004120000000000129960</v>
      </c>
      <c r="G260" s="112">
        <v>11064</v>
      </c>
      <c r="H260" s="89"/>
      <c r="I260" s="112">
        <v>11064</v>
      </c>
      <c r="J260" s="89"/>
      <c r="K260" s="89"/>
      <c r="L260" s="89"/>
      <c r="M260" s="89"/>
      <c r="N260" s="112">
        <v>11064</v>
      </c>
      <c r="O260" s="89"/>
      <c r="P260" s="89"/>
      <c r="Q260" s="89"/>
      <c r="R260" s="89"/>
      <c r="S260" s="89"/>
      <c r="T260" s="89"/>
      <c r="U260" s="89"/>
      <c r="V260" s="89"/>
      <c r="W260" s="89"/>
      <c r="X260" s="89"/>
      <c r="Y260" s="89"/>
      <c r="Z260" s="89"/>
      <c r="AA260" s="89"/>
    </row>
    <row r="261" spans="1:27">
      <c r="A261" s="105" t="s">
        <v>1233</v>
      </c>
      <c r="B261" s="105" t="s">
        <v>202</v>
      </c>
      <c r="C261" s="105" t="s">
        <v>1384</v>
      </c>
      <c r="D261" s="105" t="s">
        <v>1414</v>
      </c>
      <c r="E261" s="105"/>
      <c r="F261" s="69" t="str">
        <f t="shared" si="4"/>
        <v>00004120000000000200</v>
      </c>
      <c r="G261" s="111">
        <v>1444636.42</v>
      </c>
      <c r="H261" s="88"/>
      <c r="I261" s="111">
        <v>1444636.42</v>
      </c>
      <c r="J261" s="88"/>
      <c r="K261" s="88"/>
      <c r="L261" s="88"/>
      <c r="M261" s="88"/>
      <c r="N261" s="111">
        <v>1094036.42</v>
      </c>
      <c r="O261" s="88"/>
      <c r="P261" s="111">
        <v>350600</v>
      </c>
      <c r="Q261" s="88"/>
      <c r="R261" s="111">
        <v>1006206.42</v>
      </c>
      <c r="S261" s="88"/>
      <c r="T261" s="111">
        <v>1006206.42</v>
      </c>
      <c r="U261" s="88"/>
      <c r="V261" s="88"/>
      <c r="W261" s="88"/>
      <c r="X261" s="111">
        <v>830606.42</v>
      </c>
      <c r="Y261" s="88"/>
      <c r="Z261" s="111">
        <v>175600</v>
      </c>
      <c r="AA261" s="88"/>
    </row>
    <row r="262" spans="1:27">
      <c r="A262" s="105" t="s">
        <v>1233</v>
      </c>
      <c r="B262" s="105" t="s">
        <v>202</v>
      </c>
      <c r="C262" s="105" t="s">
        <v>1384</v>
      </c>
      <c r="D262" s="105" t="s">
        <v>1250</v>
      </c>
      <c r="E262" s="105"/>
      <c r="F262" s="69" t="str">
        <f t="shared" si="4"/>
        <v>00004120000000000240</v>
      </c>
      <c r="G262" s="111">
        <v>1444636.42</v>
      </c>
      <c r="H262" s="88"/>
      <c r="I262" s="111">
        <v>1444636.42</v>
      </c>
      <c r="J262" s="88"/>
      <c r="K262" s="88"/>
      <c r="L262" s="88"/>
      <c r="M262" s="88"/>
      <c r="N262" s="111">
        <v>1094036.42</v>
      </c>
      <c r="O262" s="88"/>
      <c r="P262" s="111">
        <v>350600</v>
      </c>
      <c r="Q262" s="88"/>
      <c r="R262" s="111">
        <v>1006206.42</v>
      </c>
      <c r="S262" s="88"/>
      <c r="T262" s="111">
        <v>1006206.42</v>
      </c>
      <c r="U262" s="88"/>
      <c r="V262" s="88"/>
      <c r="W262" s="88"/>
      <c r="X262" s="111">
        <v>830606.42</v>
      </c>
      <c r="Y262" s="88"/>
      <c r="Z262" s="111">
        <v>175600</v>
      </c>
      <c r="AA262" s="88"/>
    </row>
    <row r="263" spans="1:27">
      <c r="A263" s="105" t="s">
        <v>1233</v>
      </c>
      <c r="B263" s="105" t="s">
        <v>202</v>
      </c>
      <c r="C263" s="105" t="s">
        <v>1384</v>
      </c>
      <c r="D263" s="105" t="s">
        <v>1239</v>
      </c>
      <c r="E263" s="105"/>
      <c r="F263" s="69" t="str">
        <f t="shared" si="4"/>
        <v>00004120000000000244</v>
      </c>
      <c r="G263" s="111">
        <v>1444636.42</v>
      </c>
      <c r="H263" s="88"/>
      <c r="I263" s="111">
        <v>1444636.42</v>
      </c>
      <c r="J263" s="88"/>
      <c r="K263" s="88"/>
      <c r="L263" s="88"/>
      <c r="M263" s="88"/>
      <c r="N263" s="111">
        <v>1094036.42</v>
      </c>
      <c r="O263" s="88"/>
      <c r="P263" s="111">
        <v>350600</v>
      </c>
      <c r="Q263" s="88"/>
      <c r="R263" s="111">
        <v>1006206.42</v>
      </c>
      <c r="S263" s="88"/>
      <c r="T263" s="111">
        <v>1006206.42</v>
      </c>
      <c r="U263" s="88"/>
      <c r="V263" s="88"/>
      <c r="W263" s="88"/>
      <c r="X263" s="111">
        <v>830606.42</v>
      </c>
      <c r="Y263" s="88"/>
      <c r="Z263" s="111">
        <v>175600</v>
      </c>
      <c r="AA263" s="88"/>
    </row>
    <row r="264" spans="1:27">
      <c r="A264" s="106" t="s">
        <v>1233</v>
      </c>
      <c r="B264" s="106" t="s">
        <v>202</v>
      </c>
      <c r="C264" s="106" t="s">
        <v>1384</v>
      </c>
      <c r="D264" s="106" t="s">
        <v>1239</v>
      </c>
      <c r="E264" s="106" t="s">
        <v>1235</v>
      </c>
      <c r="F264" s="69" t="str">
        <f t="shared" si="4"/>
        <v>00004120000000000244960</v>
      </c>
      <c r="G264" s="112">
        <v>1444636.42</v>
      </c>
      <c r="H264" s="89"/>
      <c r="I264" s="112">
        <v>1444636.42</v>
      </c>
      <c r="J264" s="89"/>
      <c r="K264" s="89"/>
      <c r="L264" s="89"/>
      <c r="M264" s="89"/>
      <c r="N264" s="112">
        <v>1094036.42</v>
      </c>
      <c r="O264" s="89"/>
      <c r="P264" s="112">
        <v>350600</v>
      </c>
      <c r="Q264" s="89"/>
      <c r="R264" s="112">
        <v>1006206.42</v>
      </c>
      <c r="S264" s="89"/>
      <c r="T264" s="112">
        <v>1006206.42</v>
      </c>
      <c r="U264" s="89"/>
      <c r="V264" s="89"/>
      <c r="W264" s="89"/>
      <c r="X264" s="112">
        <v>830606.42</v>
      </c>
      <c r="Y264" s="89"/>
      <c r="Z264" s="112">
        <v>175600</v>
      </c>
      <c r="AA264" s="89"/>
    </row>
    <row r="265" spans="1:27">
      <c r="A265" s="105" t="s">
        <v>1233</v>
      </c>
      <c r="B265" s="105" t="s">
        <v>202</v>
      </c>
      <c r="C265" s="105" t="s">
        <v>1384</v>
      </c>
      <c r="D265" s="105" t="s">
        <v>1371</v>
      </c>
      <c r="E265" s="105"/>
      <c r="F265" s="69" t="str">
        <f t="shared" si="4"/>
        <v>00004120000000000800</v>
      </c>
      <c r="G265" s="111">
        <v>8087684.5</v>
      </c>
      <c r="H265" s="88"/>
      <c r="I265" s="111">
        <v>8087684.5</v>
      </c>
      <c r="J265" s="88"/>
      <c r="K265" s="88"/>
      <c r="L265" s="88"/>
      <c r="M265" s="88"/>
      <c r="N265" s="111">
        <v>8087684.5</v>
      </c>
      <c r="O265" s="88"/>
      <c r="P265" s="88"/>
      <c r="Q265" s="88"/>
      <c r="R265" s="111">
        <v>8087684.5</v>
      </c>
      <c r="S265" s="88"/>
      <c r="T265" s="111">
        <v>8087684.5</v>
      </c>
      <c r="U265" s="88"/>
      <c r="V265" s="88"/>
      <c r="W265" s="88"/>
      <c r="X265" s="111">
        <v>8087684.5</v>
      </c>
      <c r="Y265" s="88"/>
      <c r="Z265" s="88"/>
      <c r="AA265" s="88"/>
    </row>
    <row r="266" spans="1:27">
      <c r="A266" s="105" t="s">
        <v>1233</v>
      </c>
      <c r="B266" s="105" t="s">
        <v>202</v>
      </c>
      <c r="C266" s="105" t="s">
        <v>1384</v>
      </c>
      <c r="D266" s="105" t="s">
        <v>1253</v>
      </c>
      <c r="E266" s="105"/>
      <c r="F266" s="69" t="str">
        <f t="shared" si="4"/>
        <v>00004120000000000810</v>
      </c>
      <c r="G266" s="111">
        <v>8087684.5</v>
      </c>
      <c r="H266" s="88"/>
      <c r="I266" s="111">
        <v>8087684.5</v>
      </c>
      <c r="J266" s="88"/>
      <c r="K266" s="88"/>
      <c r="L266" s="88"/>
      <c r="M266" s="88"/>
      <c r="N266" s="111">
        <v>8087684.5</v>
      </c>
      <c r="O266" s="88"/>
      <c r="P266" s="88"/>
      <c r="Q266" s="88"/>
      <c r="R266" s="111">
        <v>8087684.5</v>
      </c>
      <c r="S266" s="88"/>
      <c r="T266" s="111">
        <v>8087684.5</v>
      </c>
      <c r="U266" s="88"/>
      <c r="V266" s="88"/>
      <c r="W266" s="88"/>
      <c r="X266" s="111">
        <v>8087684.5</v>
      </c>
      <c r="Y266" s="88"/>
      <c r="Z266" s="88"/>
      <c r="AA266" s="88"/>
    </row>
    <row r="267" spans="1:27">
      <c r="A267" s="105" t="s">
        <v>1233</v>
      </c>
      <c r="B267" s="105" t="s">
        <v>202</v>
      </c>
      <c r="C267" s="105" t="s">
        <v>1384</v>
      </c>
      <c r="D267" s="105" t="s">
        <v>1510</v>
      </c>
      <c r="E267" s="105"/>
      <c r="F267" s="69" t="str">
        <f t="shared" si="4"/>
        <v>00004120000000000813</v>
      </c>
      <c r="G267" s="111">
        <v>8087684.5</v>
      </c>
      <c r="H267" s="88"/>
      <c r="I267" s="111">
        <v>8087684.5</v>
      </c>
      <c r="J267" s="88"/>
      <c r="K267" s="88"/>
      <c r="L267" s="88"/>
      <c r="M267" s="88"/>
      <c r="N267" s="111">
        <v>8087684.5</v>
      </c>
      <c r="O267" s="88"/>
      <c r="P267" s="88"/>
      <c r="Q267" s="88"/>
      <c r="R267" s="111">
        <v>8087684.5</v>
      </c>
      <c r="S267" s="88"/>
      <c r="T267" s="111">
        <v>8087684.5</v>
      </c>
      <c r="U267" s="88"/>
      <c r="V267" s="88"/>
      <c r="W267" s="88"/>
      <c r="X267" s="111">
        <v>8087684.5</v>
      </c>
      <c r="Y267" s="88"/>
      <c r="Z267" s="88"/>
      <c r="AA267" s="88"/>
    </row>
    <row r="268" spans="1:27">
      <c r="A268" s="106" t="s">
        <v>1233</v>
      </c>
      <c r="B268" s="106" t="s">
        <v>202</v>
      </c>
      <c r="C268" s="106" t="s">
        <v>1384</v>
      </c>
      <c r="D268" s="106" t="s">
        <v>1510</v>
      </c>
      <c r="E268" s="106" t="s">
        <v>1235</v>
      </c>
      <c r="F268" s="69" t="str">
        <f t="shared" si="4"/>
        <v>00004120000000000813960</v>
      </c>
      <c r="G268" s="112">
        <v>8087684.5</v>
      </c>
      <c r="H268" s="89"/>
      <c r="I268" s="112">
        <v>8087684.5</v>
      </c>
      <c r="J268" s="89"/>
      <c r="K268" s="89"/>
      <c r="L268" s="89"/>
      <c r="M268" s="89"/>
      <c r="N268" s="112">
        <v>8087684.5</v>
      </c>
      <c r="O268" s="89"/>
      <c r="P268" s="89"/>
      <c r="Q268" s="89"/>
      <c r="R268" s="112">
        <v>8087684.5</v>
      </c>
      <c r="S268" s="89"/>
      <c r="T268" s="112">
        <v>8087684.5</v>
      </c>
      <c r="U268" s="89"/>
      <c r="V268" s="89"/>
      <c r="W268" s="89"/>
      <c r="X268" s="112">
        <v>8087684.5</v>
      </c>
      <c r="Y268" s="89"/>
      <c r="Z268" s="89"/>
      <c r="AA268" s="89"/>
    </row>
    <row r="269" spans="1:27">
      <c r="A269" s="103" t="s">
        <v>1233</v>
      </c>
      <c r="B269" s="103" t="s">
        <v>230</v>
      </c>
      <c r="C269" s="103"/>
      <c r="D269" s="103"/>
      <c r="E269" s="103"/>
      <c r="F269" s="69" t="str">
        <f t="shared" si="4"/>
        <v>0000500</v>
      </c>
      <c r="G269" s="109">
        <v>334935655.57999998</v>
      </c>
      <c r="H269" s="86"/>
      <c r="I269" s="109">
        <v>334935655.57999998</v>
      </c>
      <c r="J269" s="109">
        <v>8227040</v>
      </c>
      <c r="K269" s="86"/>
      <c r="L269" s="86"/>
      <c r="M269" s="86"/>
      <c r="N269" s="109">
        <v>288041282.32999998</v>
      </c>
      <c r="O269" s="86"/>
      <c r="P269" s="109">
        <v>55121413.25</v>
      </c>
      <c r="Q269" s="86"/>
      <c r="R269" s="109">
        <v>317017856.70999998</v>
      </c>
      <c r="S269" s="86"/>
      <c r="T269" s="109">
        <v>317017856.70999998</v>
      </c>
      <c r="U269" s="109">
        <v>7913837.8600000003</v>
      </c>
      <c r="V269" s="86"/>
      <c r="W269" s="86"/>
      <c r="X269" s="109">
        <v>279845773.23000002</v>
      </c>
      <c r="Y269" s="86"/>
      <c r="Z269" s="109">
        <v>45085921.340000004</v>
      </c>
      <c r="AA269" s="86"/>
    </row>
    <row r="270" spans="1:27">
      <c r="A270" s="103" t="s">
        <v>1233</v>
      </c>
      <c r="B270" s="103" t="s">
        <v>203</v>
      </c>
      <c r="C270" s="103"/>
      <c r="D270" s="103"/>
      <c r="E270" s="103"/>
      <c r="F270" s="69" t="str">
        <f t="shared" si="4"/>
        <v>0000501</v>
      </c>
      <c r="G270" s="109">
        <v>12477156.439999999</v>
      </c>
      <c r="H270" s="86"/>
      <c r="I270" s="109">
        <v>12477156.439999999</v>
      </c>
      <c r="J270" s="86"/>
      <c r="K270" s="86"/>
      <c r="L270" s="86"/>
      <c r="M270" s="86"/>
      <c r="N270" s="109">
        <v>1214078.1000000001</v>
      </c>
      <c r="O270" s="86"/>
      <c r="P270" s="109">
        <v>11263078.34</v>
      </c>
      <c r="Q270" s="86"/>
      <c r="R270" s="109">
        <v>11713064.970000001</v>
      </c>
      <c r="S270" s="86"/>
      <c r="T270" s="109">
        <v>11713064.970000001</v>
      </c>
      <c r="U270" s="86"/>
      <c r="V270" s="86"/>
      <c r="W270" s="86"/>
      <c r="X270" s="109">
        <v>1201762.6499999999</v>
      </c>
      <c r="Y270" s="86"/>
      <c r="Z270" s="109">
        <v>10511302.32</v>
      </c>
      <c r="AA270" s="86"/>
    </row>
    <row r="271" spans="1:27">
      <c r="A271" s="104" t="s">
        <v>1233</v>
      </c>
      <c r="B271" s="104" t="s">
        <v>203</v>
      </c>
      <c r="C271" s="104" t="s">
        <v>1384</v>
      </c>
      <c r="D271" s="104"/>
      <c r="E271" s="104"/>
      <c r="F271" s="69" t="str">
        <f t="shared" si="4"/>
        <v>00005010000000000</v>
      </c>
      <c r="G271" s="110">
        <v>12477156.439999999</v>
      </c>
      <c r="H271" s="87"/>
      <c r="I271" s="110">
        <v>12477156.439999999</v>
      </c>
      <c r="J271" s="87"/>
      <c r="K271" s="87"/>
      <c r="L271" s="87"/>
      <c r="M271" s="87"/>
      <c r="N271" s="110">
        <v>1214078.1000000001</v>
      </c>
      <c r="O271" s="87"/>
      <c r="P271" s="110">
        <v>11263078.34</v>
      </c>
      <c r="Q271" s="87"/>
      <c r="R271" s="110">
        <v>11713064.970000001</v>
      </c>
      <c r="S271" s="87"/>
      <c r="T271" s="110">
        <v>11713064.970000001</v>
      </c>
      <c r="U271" s="87"/>
      <c r="V271" s="87"/>
      <c r="W271" s="87"/>
      <c r="X271" s="110">
        <v>1201762.6499999999</v>
      </c>
      <c r="Y271" s="87"/>
      <c r="Z271" s="110">
        <v>10511302.32</v>
      </c>
      <c r="AA271" s="87"/>
    </row>
    <row r="272" spans="1:27">
      <c r="A272" s="105" t="s">
        <v>1233</v>
      </c>
      <c r="B272" s="105" t="s">
        <v>203</v>
      </c>
      <c r="C272" s="105" t="s">
        <v>1384</v>
      </c>
      <c r="D272" s="105" t="s">
        <v>1233</v>
      </c>
      <c r="E272" s="105"/>
      <c r="F272" s="69" t="str">
        <f t="shared" si="4"/>
        <v>00005010000000000000</v>
      </c>
      <c r="G272" s="111">
        <v>12477156.439999999</v>
      </c>
      <c r="H272" s="88"/>
      <c r="I272" s="111">
        <v>12477156.439999999</v>
      </c>
      <c r="J272" s="88"/>
      <c r="K272" s="88"/>
      <c r="L272" s="88"/>
      <c r="M272" s="88"/>
      <c r="N272" s="111">
        <v>1214078.1000000001</v>
      </c>
      <c r="O272" s="88"/>
      <c r="P272" s="111">
        <v>11263078.34</v>
      </c>
      <c r="Q272" s="88"/>
      <c r="R272" s="111">
        <v>11713064.970000001</v>
      </c>
      <c r="S272" s="88"/>
      <c r="T272" s="111">
        <v>11713064.970000001</v>
      </c>
      <c r="U272" s="88"/>
      <c r="V272" s="88"/>
      <c r="W272" s="88"/>
      <c r="X272" s="111">
        <v>1201762.6499999999</v>
      </c>
      <c r="Y272" s="88"/>
      <c r="Z272" s="111">
        <v>10511302.32</v>
      </c>
      <c r="AA272" s="88"/>
    </row>
    <row r="273" spans="1:27">
      <c r="A273" s="105" t="s">
        <v>1233</v>
      </c>
      <c r="B273" s="105" t="s">
        <v>203</v>
      </c>
      <c r="C273" s="105" t="s">
        <v>1384</v>
      </c>
      <c r="D273" s="105" t="s">
        <v>1414</v>
      </c>
      <c r="E273" s="105"/>
      <c r="F273" s="69" t="str">
        <f t="shared" si="4"/>
        <v>00005010000000000200</v>
      </c>
      <c r="G273" s="111">
        <v>11957156.439999999</v>
      </c>
      <c r="H273" s="88"/>
      <c r="I273" s="111">
        <v>11957156.439999999</v>
      </c>
      <c r="J273" s="88"/>
      <c r="K273" s="88"/>
      <c r="L273" s="88"/>
      <c r="M273" s="88"/>
      <c r="N273" s="111">
        <v>694078.1</v>
      </c>
      <c r="O273" s="88"/>
      <c r="P273" s="111">
        <v>11263078.34</v>
      </c>
      <c r="Q273" s="88"/>
      <c r="R273" s="111">
        <v>11193064.970000001</v>
      </c>
      <c r="S273" s="88"/>
      <c r="T273" s="111">
        <v>11193064.970000001</v>
      </c>
      <c r="U273" s="88"/>
      <c r="V273" s="88"/>
      <c r="W273" s="88"/>
      <c r="X273" s="111">
        <v>681762.65</v>
      </c>
      <c r="Y273" s="88"/>
      <c r="Z273" s="111">
        <v>10511302.32</v>
      </c>
      <c r="AA273" s="88"/>
    </row>
    <row r="274" spans="1:27">
      <c r="A274" s="105" t="s">
        <v>1233</v>
      </c>
      <c r="B274" s="105" t="s">
        <v>203</v>
      </c>
      <c r="C274" s="105" t="s">
        <v>1384</v>
      </c>
      <c r="D274" s="105" t="s">
        <v>1250</v>
      </c>
      <c r="E274" s="105"/>
      <c r="F274" s="69" t="str">
        <f t="shared" si="4"/>
        <v>00005010000000000240</v>
      </c>
      <c r="G274" s="111">
        <v>11957156.439999999</v>
      </c>
      <c r="H274" s="88"/>
      <c r="I274" s="111">
        <v>11957156.439999999</v>
      </c>
      <c r="J274" s="88"/>
      <c r="K274" s="88"/>
      <c r="L274" s="88"/>
      <c r="M274" s="88"/>
      <c r="N274" s="111">
        <v>694078.1</v>
      </c>
      <c r="O274" s="88"/>
      <c r="P274" s="111">
        <v>11263078.34</v>
      </c>
      <c r="Q274" s="88"/>
      <c r="R274" s="111">
        <v>11193064.970000001</v>
      </c>
      <c r="S274" s="88"/>
      <c r="T274" s="111">
        <v>11193064.970000001</v>
      </c>
      <c r="U274" s="88"/>
      <c r="V274" s="88"/>
      <c r="W274" s="88"/>
      <c r="X274" s="111">
        <v>681762.65</v>
      </c>
      <c r="Y274" s="88"/>
      <c r="Z274" s="111">
        <v>10511302.32</v>
      </c>
      <c r="AA274" s="88"/>
    </row>
    <row r="275" spans="1:27">
      <c r="A275" s="105" t="s">
        <v>1233</v>
      </c>
      <c r="B275" s="105" t="s">
        <v>203</v>
      </c>
      <c r="C275" s="105" t="s">
        <v>1384</v>
      </c>
      <c r="D275" s="105" t="s">
        <v>1240</v>
      </c>
      <c r="E275" s="105"/>
      <c r="F275" s="69" t="str">
        <f t="shared" si="4"/>
        <v>00005010000000000243</v>
      </c>
      <c r="G275" s="111">
        <v>6373984.9199999999</v>
      </c>
      <c r="H275" s="88"/>
      <c r="I275" s="111">
        <v>6373984.9199999999</v>
      </c>
      <c r="J275" s="88"/>
      <c r="K275" s="88"/>
      <c r="L275" s="88"/>
      <c r="M275" s="88"/>
      <c r="N275" s="111">
        <v>528913.80000000005</v>
      </c>
      <c r="O275" s="88"/>
      <c r="P275" s="111">
        <v>5845071.1200000001</v>
      </c>
      <c r="Q275" s="88"/>
      <c r="R275" s="111">
        <v>6009822.5300000003</v>
      </c>
      <c r="S275" s="88"/>
      <c r="T275" s="111">
        <v>6009822.5300000003</v>
      </c>
      <c r="U275" s="88"/>
      <c r="V275" s="88"/>
      <c r="W275" s="88"/>
      <c r="X275" s="111">
        <v>528913.80000000005</v>
      </c>
      <c r="Y275" s="88"/>
      <c r="Z275" s="111">
        <v>5480908.7300000004</v>
      </c>
      <c r="AA275" s="88"/>
    </row>
    <row r="276" spans="1:27">
      <c r="A276" s="106" t="s">
        <v>1233</v>
      </c>
      <c r="B276" s="106" t="s">
        <v>203</v>
      </c>
      <c r="C276" s="106" t="s">
        <v>1384</v>
      </c>
      <c r="D276" s="106" t="s">
        <v>1240</v>
      </c>
      <c r="E276" s="106" t="s">
        <v>1235</v>
      </c>
      <c r="F276" s="69" t="str">
        <f t="shared" si="4"/>
        <v>00005010000000000243960</v>
      </c>
      <c r="G276" s="112">
        <v>6373984.9199999999</v>
      </c>
      <c r="H276" s="89"/>
      <c r="I276" s="112">
        <v>6373984.9199999999</v>
      </c>
      <c r="J276" s="89"/>
      <c r="K276" s="89"/>
      <c r="L276" s="89"/>
      <c r="M276" s="89"/>
      <c r="N276" s="112">
        <v>528913.80000000005</v>
      </c>
      <c r="O276" s="89"/>
      <c r="P276" s="112">
        <v>5845071.1200000001</v>
      </c>
      <c r="Q276" s="89"/>
      <c r="R276" s="112">
        <v>6009822.5300000003</v>
      </c>
      <c r="S276" s="89"/>
      <c r="T276" s="112">
        <v>6009822.5300000003</v>
      </c>
      <c r="U276" s="89"/>
      <c r="V276" s="89"/>
      <c r="W276" s="89"/>
      <c r="X276" s="112">
        <v>528913.80000000005</v>
      </c>
      <c r="Y276" s="89"/>
      <c r="Z276" s="112">
        <v>5480908.7300000004</v>
      </c>
      <c r="AA276" s="89"/>
    </row>
    <row r="277" spans="1:27">
      <c r="A277" s="105" t="s">
        <v>1233</v>
      </c>
      <c r="B277" s="105" t="s">
        <v>203</v>
      </c>
      <c r="C277" s="105" t="s">
        <v>1384</v>
      </c>
      <c r="D277" s="105" t="s">
        <v>1239</v>
      </c>
      <c r="E277" s="105"/>
      <c r="F277" s="69" t="str">
        <f t="shared" si="4"/>
        <v>00005010000000000244</v>
      </c>
      <c r="G277" s="111">
        <v>5583171.5199999996</v>
      </c>
      <c r="H277" s="88"/>
      <c r="I277" s="111">
        <v>5583171.5199999996</v>
      </c>
      <c r="J277" s="88"/>
      <c r="K277" s="88"/>
      <c r="L277" s="88"/>
      <c r="M277" s="88"/>
      <c r="N277" s="111">
        <v>165164.29999999999</v>
      </c>
      <c r="O277" s="88"/>
      <c r="P277" s="111">
        <v>5418007.2199999997</v>
      </c>
      <c r="Q277" s="88"/>
      <c r="R277" s="111">
        <v>5183242.4400000004</v>
      </c>
      <c r="S277" s="88"/>
      <c r="T277" s="111">
        <v>5183242.4400000004</v>
      </c>
      <c r="U277" s="88"/>
      <c r="V277" s="88"/>
      <c r="W277" s="88"/>
      <c r="X277" s="111">
        <v>152848.85</v>
      </c>
      <c r="Y277" s="88"/>
      <c r="Z277" s="111">
        <v>5030393.59</v>
      </c>
      <c r="AA277" s="88"/>
    </row>
    <row r="278" spans="1:27">
      <c r="A278" s="106" t="s">
        <v>1233</v>
      </c>
      <c r="B278" s="106" t="s">
        <v>203</v>
      </c>
      <c r="C278" s="106" t="s">
        <v>1384</v>
      </c>
      <c r="D278" s="106" t="s">
        <v>1239</v>
      </c>
      <c r="E278" s="106" t="s">
        <v>1235</v>
      </c>
      <c r="F278" s="69" t="str">
        <f t="shared" si="4"/>
        <v>00005010000000000244960</v>
      </c>
      <c r="G278" s="112">
        <v>5583171.5199999996</v>
      </c>
      <c r="H278" s="89"/>
      <c r="I278" s="112">
        <v>5583171.5199999996</v>
      </c>
      <c r="J278" s="89"/>
      <c r="K278" s="89"/>
      <c r="L278" s="89"/>
      <c r="M278" s="89"/>
      <c r="N278" s="112">
        <v>165164.29999999999</v>
      </c>
      <c r="O278" s="89"/>
      <c r="P278" s="112">
        <v>5418007.2199999997</v>
      </c>
      <c r="Q278" s="89"/>
      <c r="R278" s="112">
        <v>5183242.4400000004</v>
      </c>
      <c r="S278" s="89"/>
      <c r="T278" s="112">
        <v>5183242.4400000004</v>
      </c>
      <c r="U278" s="89"/>
      <c r="V278" s="89"/>
      <c r="W278" s="89"/>
      <c r="X278" s="112">
        <v>152848.85</v>
      </c>
      <c r="Y278" s="89"/>
      <c r="Z278" s="112">
        <v>5030393.59</v>
      </c>
      <c r="AA278" s="89"/>
    </row>
    <row r="279" spans="1:27">
      <c r="A279" s="105" t="s">
        <v>1233</v>
      </c>
      <c r="B279" s="105" t="s">
        <v>203</v>
      </c>
      <c r="C279" s="105" t="s">
        <v>1384</v>
      </c>
      <c r="D279" s="105" t="s">
        <v>1237</v>
      </c>
      <c r="E279" s="105"/>
      <c r="F279" s="69" t="str">
        <f t="shared" si="4"/>
        <v>00005010000000000300</v>
      </c>
      <c r="G279" s="111">
        <v>520000</v>
      </c>
      <c r="H279" s="88"/>
      <c r="I279" s="111">
        <v>520000</v>
      </c>
      <c r="J279" s="88"/>
      <c r="K279" s="88"/>
      <c r="L279" s="88"/>
      <c r="M279" s="88"/>
      <c r="N279" s="111">
        <v>520000</v>
      </c>
      <c r="O279" s="88"/>
      <c r="P279" s="88"/>
      <c r="Q279" s="88"/>
      <c r="R279" s="111">
        <v>520000</v>
      </c>
      <c r="S279" s="88"/>
      <c r="T279" s="111">
        <v>520000</v>
      </c>
      <c r="U279" s="88"/>
      <c r="V279" s="88"/>
      <c r="W279" s="88"/>
      <c r="X279" s="111">
        <v>520000</v>
      </c>
      <c r="Y279" s="88"/>
      <c r="Z279" s="88"/>
      <c r="AA279" s="88"/>
    </row>
    <row r="280" spans="1:27">
      <c r="A280" s="105" t="s">
        <v>1233</v>
      </c>
      <c r="B280" s="105" t="s">
        <v>203</v>
      </c>
      <c r="C280" s="105" t="s">
        <v>1384</v>
      </c>
      <c r="D280" s="105" t="s">
        <v>1254</v>
      </c>
      <c r="E280" s="105"/>
      <c r="F280" s="69" t="str">
        <f t="shared" si="4"/>
        <v>00005010000000000360</v>
      </c>
      <c r="G280" s="111">
        <v>520000</v>
      </c>
      <c r="H280" s="88"/>
      <c r="I280" s="111">
        <v>520000</v>
      </c>
      <c r="J280" s="88"/>
      <c r="K280" s="88"/>
      <c r="L280" s="88"/>
      <c r="M280" s="88"/>
      <c r="N280" s="111">
        <v>520000</v>
      </c>
      <c r="O280" s="88"/>
      <c r="P280" s="88"/>
      <c r="Q280" s="88"/>
      <c r="R280" s="111">
        <v>520000</v>
      </c>
      <c r="S280" s="88"/>
      <c r="T280" s="111">
        <v>520000</v>
      </c>
      <c r="U280" s="88"/>
      <c r="V280" s="88"/>
      <c r="W280" s="88"/>
      <c r="X280" s="111">
        <v>520000</v>
      </c>
      <c r="Y280" s="88"/>
      <c r="Z280" s="88"/>
      <c r="AA280" s="88"/>
    </row>
    <row r="281" spans="1:27">
      <c r="A281" s="106" t="s">
        <v>1233</v>
      </c>
      <c r="B281" s="106" t="s">
        <v>203</v>
      </c>
      <c r="C281" s="106" t="s">
        <v>1384</v>
      </c>
      <c r="D281" s="106" t="s">
        <v>1254</v>
      </c>
      <c r="E281" s="106" t="s">
        <v>1235</v>
      </c>
      <c r="F281" s="69" t="str">
        <f t="shared" si="4"/>
        <v>00005010000000000360960</v>
      </c>
      <c r="G281" s="112">
        <v>520000</v>
      </c>
      <c r="H281" s="89"/>
      <c r="I281" s="112">
        <v>520000</v>
      </c>
      <c r="J281" s="89"/>
      <c r="K281" s="89"/>
      <c r="L281" s="89"/>
      <c r="M281" s="89"/>
      <c r="N281" s="112">
        <v>520000</v>
      </c>
      <c r="O281" s="89"/>
      <c r="P281" s="89"/>
      <c r="Q281" s="89"/>
      <c r="R281" s="112">
        <v>520000</v>
      </c>
      <c r="S281" s="89"/>
      <c r="T281" s="112">
        <v>520000</v>
      </c>
      <c r="U281" s="89"/>
      <c r="V281" s="89"/>
      <c r="W281" s="89"/>
      <c r="X281" s="112">
        <v>520000</v>
      </c>
      <c r="Y281" s="89"/>
      <c r="Z281" s="89"/>
      <c r="AA281" s="89"/>
    </row>
    <row r="282" spans="1:27">
      <c r="A282" s="103" t="s">
        <v>1233</v>
      </c>
      <c r="B282" s="103" t="s">
        <v>204</v>
      </c>
      <c r="C282" s="103"/>
      <c r="D282" s="103"/>
      <c r="E282" s="103"/>
      <c r="F282" s="69" t="str">
        <f t="shared" si="4"/>
        <v>0000502</v>
      </c>
      <c r="G282" s="109">
        <v>279037975.27999997</v>
      </c>
      <c r="H282" s="86"/>
      <c r="I282" s="109">
        <v>279037975.27999997</v>
      </c>
      <c r="J282" s="86"/>
      <c r="K282" s="86"/>
      <c r="L282" s="86"/>
      <c r="M282" s="86"/>
      <c r="N282" s="109">
        <v>271523105.16000003</v>
      </c>
      <c r="O282" s="86"/>
      <c r="P282" s="109">
        <v>7514870.1200000001</v>
      </c>
      <c r="Q282" s="86"/>
      <c r="R282" s="109">
        <v>267601616.12</v>
      </c>
      <c r="S282" s="86"/>
      <c r="T282" s="109">
        <v>267601616.12</v>
      </c>
      <c r="U282" s="86"/>
      <c r="V282" s="86"/>
      <c r="W282" s="86"/>
      <c r="X282" s="109">
        <v>264570716.47</v>
      </c>
      <c r="Y282" s="86"/>
      <c r="Z282" s="109">
        <v>3030899.65</v>
      </c>
      <c r="AA282" s="86"/>
    </row>
    <row r="283" spans="1:27">
      <c r="A283" s="104" t="s">
        <v>1233</v>
      </c>
      <c r="B283" s="104" t="s">
        <v>204</v>
      </c>
      <c r="C283" s="104" t="s">
        <v>1384</v>
      </c>
      <c r="D283" s="104"/>
      <c r="E283" s="104"/>
      <c r="F283" s="69" t="str">
        <f t="shared" si="4"/>
        <v>00005020000000000</v>
      </c>
      <c r="G283" s="110">
        <v>279037975.27999997</v>
      </c>
      <c r="H283" s="87"/>
      <c r="I283" s="110">
        <v>279037975.27999997</v>
      </c>
      <c r="J283" s="87"/>
      <c r="K283" s="87"/>
      <c r="L283" s="87"/>
      <c r="M283" s="87"/>
      <c r="N283" s="110">
        <v>271523105.16000003</v>
      </c>
      <c r="O283" s="87"/>
      <c r="P283" s="110">
        <v>7514870.1200000001</v>
      </c>
      <c r="Q283" s="87"/>
      <c r="R283" s="110">
        <v>267601616.12</v>
      </c>
      <c r="S283" s="87"/>
      <c r="T283" s="110">
        <v>267601616.12</v>
      </c>
      <c r="U283" s="87"/>
      <c r="V283" s="87"/>
      <c r="W283" s="87"/>
      <c r="X283" s="110">
        <v>264570716.47</v>
      </c>
      <c r="Y283" s="87"/>
      <c r="Z283" s="110">
        <v>3030899.65</v>
      </c>
      <c r="AA283" s="87"/>
    </row>
    <row r="284" spans="1:27">
      <c r="A284" s="105" t="s">
        <v>1233</v>
      </c>
      <c r="B284" s="105" t="s">
        <v>204</v>
      </c>
      <c r="C284" s="105" t="s">
        <v>1384</v>
      </c>
      <c r="D284" s="105" t="s">
        <v>1233</v>
      </c>
      <c r="E284" s="105"/>
      <c r="F284" s="69" t="str">
        <f t="shared" si="4"/>
        <v>00005020000000000000</v>
      </c>
      <c r="G284" s="111">
        <v>279037975.27999997</v>
      </c>
      <c r="H284" s="88"/>
      <c r="I284" s="111">
        <v>279037975.27999997</v>
      </c>
      <c r="J284" s="88"/>
      <c r="K284" s="88"/>
      <c r="L284" s="88"/>
      <c r="M284" s="88"/>
      <c r="N284" s="111">
        <v>271523105.16000003</v>
      </c>
      <c r="O284" s="88"/>
      <c r="P284" s="111">
        <v>7514870.1200000001</v>
      </c>
      <c r="Q284" s="88"/>
      <c r="R284" s="111">
        <v>267601616.12</v>
      </c>
      <c r="S284" s="88"/>
      <c r="T284" s="111">
        <v>267601616.12</v>
      </c>
      <c r="U284" s="88"/>
      <c r="V284" s="88"/>
      <c r="W284" s="88"/>
      <c r="X284" s="111">
        <v>264570716.47</v>
      </c>
      <c r="Y284" s="88"/>
      <c r="Z284" s="111">
        <v>3030899.65</v>
      </c>
      <c r="AA284" s="88"/>
    </row>
    <row r="285" spans="1:27">
      <c r="A285" s="105" t="s">
        <v>1233</v>
      </c>
      <c r="B285" s="105" t="s">
        <v>204</v>
      </c>
      <c r="C285" s="105" t="s">
        <v>1384</v>
      </c>
      <c r="D285" s="105" t="s">
        <v>1413</v>
      </c>
      <c r="E285" s="105"/>
      <c r="F285" s="69" t="str">
        <f t="shared" si="4"/>
        <v>00005020000000000100</v>
      </c>
      <c r="G285" s="111">
        <v>2733054.35</v>
      </c>
      <c r="H285" s="88"/>
      <c r="I285" s="111">
        <v>2733054.35</v>
      </c>
      <c r="J285" s="88"/>
      <c r="K285" s="88"/>
      <c r="L285" s="88"/>
      <c r="M285" s="88"/>
      <c r="N285" s="111">
        <v>2733054.35</v>
      </c>
      <c r="O285" s="88"/>
      <c r="P285" s="88"/>
      <c r="Q285" s="88"/>
      <c r="R285" s="111">
        <v>2359922.2400000002</v>
      </c>
      <c r="S285" s="88"/>
      <c r="T285" s="111">
        <v>2359922.2400000002</v>
      </c>
      <c r="U285" s="88"/>
      <c r="V285" s="88"/>
      <c r="W285" s="88"/>
      <c r="X285" s="111">
        <v>2359922.2400000002</v>
      </c>
      <c r="Y285" s="88"/>
      <c r="Z285" s="88"/>
      <c r="AA285" s="88"/>
    </row>
    <row r="286" spans="1:27">
      <c r="A286" s="105" t="s">
        <v>1233</v>
      </c>
      <c r="B286" s="105" t="s">
        <v>204</v>
      </c>
      <c r="C286" s="105" t="s">
        <v>1384</v>
      </c>
      <c r="D286" s="105" t="s">
        <v>1372</v>
      </c>
      <c r="E286" s="105"/>
      <c r="F286" s="69" t="str">
        <f t="shared" si="4"/>
        <v>00005020000000000110</v>
      </c>
      <c r="G286" s="111">
        <v>2733054.35</v>
      </c>
      <c r="H286" s="88"/>
      <c r="I286" s="111">
        <v>2733054.35</v>
      </c>
      <c r="J286" s="88"/>
      <c r="K286" s="88"/>
      <c r="L286" s="88"/>
      <c r="M286" s="88"/>
      <c r="N286" s="111">
        <v>2733054.35</v>
      </c>
      <c r="O286" s="88"/>
      <c r="P286" s="88"/>
      <c r="Q286" s="88"/>
      <c r="R286" s="111">
        <v>2359922.2400000002</v>
      </c>
      <c r="S286" s="88"/>
      <c r="T286" s="111">
        <v>2359922.2400000002</v>
      </c>
      <c r="U286" s="88"/>
      <c r="V286" s="88"/>
      <c r="W286" s="88"/>
      <c r="X286" s="111">
        <v>2359922.2400000002</v>
      </c>
      <c r="Y286" s="88"/>
      <c r="Z286" s="88"/>
      <c r="AA286" s="88"/>
    </row>
    <row r="287" spans="1:27">
      <c r="A287" s="105" t="s">
        <v>1233</v>
      </c>
      <c r="B287" s="105" t="s">
        <v>204</v>
      </c>
      <c r="C287" s="105" t="s">
        <v>1384</v>
      </c>
      <c r="D287" s="105" t="s">
        <v>1249</v>
      </c>
      <c r="E287" s="105"/>
      <c r="F287" s="69" t="str">
        <f t="shared" si="4"/>
        <v>00005020000000000111</v>
      </c>
      <c r="G287" s="111">
        <v>2071674.67</v>
      </c>
      <c r="H287" s="88"/>
      <c r="I287" s="111">
        <v>2071674.67</v>
      </c>
      <c r="J287" s="88"/>
      <c r="K287" s="88"/>
      <c r="L287" s="88"/>
      <c r="M287" s="88"/>
      <c r="N287" s="111">
        <v>2071674.67</v>
      </c>
      <c r="O287" s="88"/>
      <c r="P287" s="88"/>
      <c r="Q287" s="88"/>
      <c r="R287" s="111">
        <v>1809856.09</v>
      </c>
      <c r="S287" s="88"/>
      <c r="T287" s="111">
        <v>1809856.09</v>
      </c>
      <c r="U287" s="88"/>
      <c r="V287" s="88"/>
      <c r="W287" s="88"/>
      <c r="X287" s="111">
        <v>1809856.09</v>
      </c>
      <c r="Y287" s="88"/>
      <c r="Z287" s="88"/>
      <c r="AA287" s="88"/>
    </row>
    <row r="288" spans="1:27">
      <c r="A288" s="106" t="s">
        <v>1233</v>
      </c>
      <c r="B288" s="106" t="s">
        <v>204</v>
      </c>
      <c r="C288" s="106" t="s">
        <v>1384</v>
      </c>
      <c r="D288" s="106" t="s">
        <v>1249</v>
      </c>
      <c r="E288" s="106" t="s">
        <v>1235</v>
      </c>
      <c r="F288" s="69" t="str">
        <f t="shared" si="4"/>
        <v>00005020000000000111960</v>
      </c>
      <c r="G288" s="112">
        <v>2071674.67</v>
      </c>
      <c r="H288" s="89"/>
      <c r="I288" s="112">
        <v>2071674.67</v>
      </c>
      <c r="J288" s="89"/>
      <c r="K288" s="89"/>
      <c r="L288" s="89"/>
      <c r="M288" s="89"/>
      <c r="N288" s="112">
        <v>2071674.67</v>
      </c>
      <c r="O288" s="89"/>
      <c r="P288" s="89"/>
      <c r="Q288" s="89"/>
      <c r="R288" s="112">
        <v>1809856.09</v>
      </c>
      <c r="S288" s="89"/>
      <c r="T288" s="112">
        <v>1809856.09</v>
      </c>
      <c r="U288" s="89"/>
      <c r="V288" s="89"/>
      <c r="W288" s="89"/>
      <c r="X288" s="112">
        <v>1809856.09</v>
      </c>
      <c r="Y288" s="89"/>
      <c r="Z288" s="89"/>
      <c r="AA288" s="89"/>
    </row>
    <row r="289" spans="1:27">
      <c r="A289" s="105" t="s">
        <v>1233</v>
      </c>
      <c r="B289" s="105" t="s">
        <v>204</v>
      </c>
      <c r="C289" s="105" t="s">
        <v>1384</v>
      </c>
      <c r="D289" s="105" t="s">
        <v>1256</v>
      </c>
      <c r="E289" s="105"/>
      <c r="F289" s="69" t="str">
        <f t="shared" si="4"/>
        <v>00005020000000000112</v>
      </c>
      <c r="G289" s="111">
        <v>14264</v>
      </c>
      <c r="H289" s="88"/>
      <c r="I289" s="111">
        <v>14264</v>
      </c>
      <c r="J289" s="88"/>
      <c r="K289" s="88"/>
      <c r="L289" s="88"/>
      <c r="M289" s="88"/>
      <c r="N289" s="111">
        <v>14264</v>
      </c>
      <c r="O289" s="88"/>
      <c r="P289" s="88"/>
      <c r="Q289" s="88"/>
      <c r="R289" s="111">
        <v>14264</v>
      </c>
      <c r="S289" s="88"/>
      <c r="T289" s="111">
        <v>14264</v>
      </c>
      <c r="U289" s="88"/>
      <c r="V289" s="88"/>
      <c r="W289" s="88"/>
      <c r="X289" s="111">
        <v>14264</v>
      </c>
      <c r="Y289" s="88"/>
      <c r="Z289" s="88"/>
      <c r="AA289" s="88"/>
    </row>
    <row r="290" spans="1:27">
      <c r="A290" s="106" t="s">
        <v>1233</v>
      </c>
      <c r="B290" s="106" t="s">
        <v>204</v>
      </c>
      <c r="C290" s="106" t="s">
        <v>1384</v>
      </c>
      <c r="D290" s="106" t="s">
        <v>1256</v>
      </c>
      <c r="E290" s="106" t="s">
        <v>1235</v>
      </c>
      <c r="F290" s="69" t="str">
        <f t="shared" si="4"/>
        <v>00005020000000000112960</v>
      </c>
      <c r="G290" s="112">
        <v>14264</v>
      </c>
      <c r="H290" s="89"/>
      <c r="I290" s="112">
        <v>14264</v>
      </c>
      <c r="J290" s="89"/>
      <c r="K290" s="89"/>
      <c r="L290" s="89"/>
      <c r="M290" s="89"/>
      <c r="N290" s="112">
        <v>14264</v>
      </c>
      <c r="O290" s="89"/>
      <c r="P290" s="89"/>
      <c r="Q290" s="89"/>
      <c r="R290" s="112">
        <v>14264</v>
      </c>
      <c r="S290" s="89"/>
      <c r="T290" s="112">
        <v>14264</v>
      </c>
      <c r="U290" s="89"/>
      <c r="V290" s="89"/>
      <c r="W290" s="89"/>
      <c r="X290" s="112">
        <v>14264</v>
      </c>
      <c r="Y290" s="89"/>
      <c r="Z290" s="89"/>
      <c r="AA290" s="89"/>
    </row>
    <row r="291" spans="1:27">
      <c r="A291" s="105" t="s">
        <v>1233</v>
      </c>
      <c r="B291" s="105" t="s">
        <v>204</v>
      </c>
      <c r="C291" s="105" t="s">
        <v>1384</v>
      </c>
      <c r="D291" s="105" t="s">
        <v>1386</v>
      </c>
      <c r="E291" s="105"/>
      <c r="F291" s="69" t="str">
        <f t="shared" si="4"/>
        <v>00005020000000000119</v>
      </c>
      <c r="G291" s="111">
        <v>647115.68000000005</v>
      </c>
      <c r="H291" s="88"/>
      <c r="I291" s="111">
        <v>647115.68000000005</v>
      </c>
      <c r="J291" s="88"/>
      <c r="K291" s="88"/>
      <c r="L291" s="88"/>
      <c r="M291" s="88"/>
      <c r="N291" s="111">
        <v>647115.68000000005</v>
      </c>
      <c r="O291" s="88"/>
      <c r="P291" s="88"/>
      <c r="Q291" s="88"/>
      <c r="R291" s="111">
        <v>535802.15</v>
      </c>
      <c r="S291" s="88"/>
      <c r="T291" s="111">
        <v>535802.15</v>
      </c>
      <c r="U291" s="88"/>
      <c r="V291" s="88"/>
      <c r="W291" s="88"/>
      <c r="X291" s="111">
        <v>535802.15</v>
      </c>
      <c r="Y291" s="88"/>
      <c r="Z291" s="88"/>
      <c r="AA291" s="88"/>
    </row>
    <row r="292" spans="1:27">
      <c r="A292" s="106" t="s">
        <v>1233</v>
      </c>
      <c r="B292" s="106" t="s">
        <v>204</v>
      </c>
      <c r="C292" s="106" t="s">
        <v>1384</v>
      </c>
      <c r="D292" s="106" t="s">
        <v>1386</v>
      </c>
      <c r="E292" s="106" t="s">
        <v>1235</v>
      </c>
      <c r="F292" s="69" t="str">
        <f t="shared" si="4"/>
        <v>00005020000000000119960</v>
      </c>
      <c r="G292" s="112">
        <v>647115.68000000005</v>
      </c>
      <c r="H292" s="89"/>
      <c r="I292" s="112">
        <v>647115.68000000005</v>
      </c>
      <c r="J292" s="89"/>
      <c r="K292" s="89"/>
      <c r="L292" s="89"/>
      <c r="M292" s="89"/>
      <c r="N292" s="112">
        <v>647115.68000000005</v>
      </c>
      <c r="O292" s="89"/>
      <c r="P292" s="89"/>
      <c r="Q292" s="89"/>
      <c r="R292" s="112">
        <v>535802.15</v>
      </c>
      <c r="S292" s="89"/>
      <c r="T292" s="112">
        <v>535802.15</v>
      </c>
      <c r="U292" s="89"/>
      <c r="V292" s="89"/>
      <c r="W292" s="89"/>
      <c r="X292" s="112">
        <v>535802.15</v>
      </c>
      <c r="Y292" s="89"/>
      <c r="Z292" s="89"/>
      <c r="AA292" s="89"/>
    </row>
    <row r="293" spans="1:27">
      <c r="A293" s="105" t="s">
        <v>1233</v>
      </c>
      <c r="B293" s="105" t="s">
        <v>204</v>
      </c>
      <c r="C293" s="105" t="s">
        <v>1384</v>
      </c>
      <c r="D293" s="105" t="s">
        <v>1414</v>
      </c>
      <c r="E293" s="105"/>
      <c r="F293" s="69" t="str">
        <f t="shared" si="4"/>
        <v>00005020000000000200</v>
      </c>
      <c r="G293" s="111">
        <v>80029646.359999999</v>
      </c>
      <c r="H293" s="88"/>
      <c r="I293" s="111">
        <v>80029646.359999999</v>
      </c>
      <c r="J293" s="88"/>
      <c r="K293" s="88"/>
      <c r="L293" s="88"/>
      <c r="M293" s="88"/>
      <c r="N293" s="111">
        <v>78572151.810000002</v>
      </c>
      <c r="O293" s="88"/>
      <c r="P293" s="111">
        <v>1457494.55</v>
      </c>
      <c r="Q293" s="88"/>
      <c r="R293" s="111">
        <v>78181698.290000007</v>
      </c>
      <c r="S293" s="88"/>
      <c r="T293" s="111">
        <v>78181698.290000007</v>
      </c>
      <c r="U293" s="88"/>
      <c r="V293" s="88"/>
      <c r="W293" s="88"/>
      <c r="X293" s="111">
        <v>76917949.519999996</v>
      </c>
      <c r="Y293" s="88"/>
      <c r="Z293" s="111">
        <v>1263748.77</v>
      </c>
      <c r="AA293" s="88"/>
    </row>
    <row r="294" spans="1:27">
      <c r="A294" s="105" t="s">
        <v>1233</v>
      </c>
      <c r="B294" s="105" t="s">
        <v>204</v>
      </c>
      <c r="C294" s="105" t="s">
        <v>1384</v>
      </c>
      <c r="D294" s="105" t="s">
        <v>1250</v>
      </c>
      <c r="E294" s="105"/>
      <c r="F294" s="69" t="str">
        <f t="shared" si="4"/>
        <v>00005020000000000240</v>
      </c>
      <c r="G294" s="111">
        <v>80029646.359999999</v>
      </c>
      <c r="H294" s="88"/>
      <c r="I294" s="111">
        <v>80029646.359999999</v>
      </c>
      <c r="J294" s="88"/>
      <c r="K294" s="88"/>
      <c r="L294" s="88"/>
      <c r="M294" s="88"/>
      <c r="N294" s="111">
        <v>78572151.810000002</v>
      </c>
      <c r="O294" s="88"/>
      <c r="P294" s="111">
        <v>1457494.55</v>
      </c>
      <c r="Q294" s="88"/>
      <c r="R294" s="111">
        <v>78181698.290000007</v>
      </c>
      <c r="S294" s="88"/>
      <c r="T294" s="111">
        <v>78181698.290000007</v>
      </c>
      <c r="U294" s="88"/>
      <c r="V294" s="88"/>
      <c r="W294" s="88"/>
      <c r="X294" s="111">
        <v>76917949.519999996</v>
      </c>
      <c r="Y294" s="88"/>
      <c r="Z294" s="111">
        <v>1263748.77</v>
      </c>
      <c r="AA294" s="88"/>
    </row>
    <row r="295" spans="1:27">
      <c r="A295" s="105" t="s">
        <v>1233</v>
      </c>
      <c r="B295" s="105" t="s">
        <v>204</v>
      </c>
      <c r="C295" s="105" t="s">
        <v>1384</v>
      </c>
      <c r="D295" s="105" t="s">
        <v>1240</v>
      </c>
      <c r="E295" s="105"/>
      <c r="F295" s="69" t="str">
        <f t="shared" si="4"/>
        <v>00005020000000000243</v>
      </c>
      <c r="G295" s="111">
        <v>72271857.170000002</v>
      </c>
      <c r="H295" s="88"/>
      <c r="I295" s="111">
        <v>72271857.170000002</v>
      </c>
      <c r="J295" s="88"/>
      <c r="K295" s="88"/>
      <c r="L295" s="88"/>
      <c r="M295" s="88"/>
      <c r="N295" s="111">
        <v>72271857.170000002</v>
      </c>
      <c r="O295" s="88"/>
      <c r="P295" s="88"/>
      <c r="Q295" s="88"/>
      <c r="R295" s="111">
        <v>72271857.170000002</v>
      </c>
      <c r="S295" s="88"/>
      <c r="T295" s="111">
        <v>72271857.170000002</v>
      </c>
      <c r="U295" s="88"/>
      <c r="V295" s="88"/>
      <c r="W295" s="88"/>
      <c r="X295" s="111">
        <v>72271857.170000002</v>
      </c>
      <c r="Y295" s="88"/>
      <c r="Z295" s="88"/>
      <c r="AA295" s="88"/>
    </row>
    <row r="296" spans="1:27">
      <c r="A296" s="106" t="s">
        <v>1233</v>
      </c>
      <c r="B296" s="106" t="s">
        <v>204</v>
      </c>
      <c r="C296" s="106" t="s">
        <v>1384</v>
      </c>
      <c r="D296" s="106" t="s">
        <v>1240</v>
      </c>
      <c r="E296" s="106" t="s">
        <v>1235</v>
      </c>
      <c r="F296" s="69" t="str">
        <f t="shared" si="4"/>
        <v>00005020000000000243960</v>
      </c>
      <c r="G296" s="112">
        <v>72271857.170000002</v>
      </c>
      <c r="H296" s="89"/>
      <c r="I296" s="112">
        <v>72271857.170000002</v>
      </c>
      <c r="J296" s="89"/>
      <c r="K296" s="89"/>
      <c r="L296" s="89"/>
      <c r="M296" s="89"/>
      <c r="N296" s="112">
        <v>72271857.170000002</v>
      </c>
      <c r="O296" s="89"/>
      <c r="P296" s="89"/>
      <c r="Q296" s="89"/>
      <c r="R296" s="112">
        <v>72271857.170000002</v>
      </c>
      <c r="S296" s="89"/>
      <c r="T296" s="112">
        <v>72271857.170000002</v>
      </c>
      <c r="U296" s="89"/>
      <c r="V296" s="89"/>
      <c r="W296" s="89"/>
      <c r="X296" s="112">
        <v>72271857.170000002</v>
      </c>
      <c r="Y296" s="89"/>
      <c r="Z296" s="89"/>
      <c r="AA296" s="89"/>
    </row>
    <row r="297" spans="1:27">
      <c r="A297" s="105" t="s">
        <v>1233</v>
      </c>
      <c r="B297" s="105" t="s">
        <v>204</v>
      </c>
      <c r="C297" s="105" t="s">
        <v>1384</v>
      </c>
      <c r="D297" s="105" t="s">
        <v>1239</v>
      </c>
      <c r="E297" s="105"/>
      <c r="F297" s="69" t="str">
        <f t="shared" si="4"/>
        <v>00005020000000000244</v>
      </c>
      <c r="G297" s="111">
        <v>7757789.1900000004</v>
      </c>
      <c r="H297" s="88"/>
      <c r="I297" s="111">
        <v>7757789.1900000004</v>
      </c>
      <c r="J297" s="88"/>
      <c r="K297" s="88"/>
      <c r="L297" s="88"/>
      <c r="M297" s="88"/>
      <c r="N297" s="111">
        <v>6300294.6399999997</v>
      </c>
      <c r="O297" s="88"/>
      <c r="P297" s="111">
        <v>1457494.55</v>
      </c>
      <c r="Q297" s="88"/>
      <c r="R297" s="111">
        <v>5909841.1200000001</v>
      </c>
      <c r="S297" s="88"/>
      <c r="T297" s="111">
        <v>5909841.1200000001</v>
      </c>
      <c r="U297" s="88"/>
      <c r="V297" s="88"/>
      <c r="W297" s="88"/>
      <c r="X297" s="111">
        <v>4646092.3499999996</v>
      </c>
      <c r="Y297" s="88"/>
      <c r="Z297" s="111">
        <v>1263748.77</v>
      </c>
      <c r="AA297" s="88"/>
    </row>
    <row r="298" spans="1:27">
      <c r="A298" s="106" t="s">
        <v>1233</v>
      </c>
      <c r="B298" s="106" t="s">
        <v>204</v>
      </c>
      <c r="C298" s="106" t="s">
        <v>1384</v>
      </c>
      <c r="D298" s="106" t="s">
        <v>1239</v>
      </c>
      <c r="E298" s="106" t="s">
        <v>1235</v>
      </c>
      <c r="F298" s="69" t="str">
        <f t="shared" si="4"/>
        <v>00005020000000000244960</v>
      </c>
      <c r="G298" s="112">
        <v>7757789.1900000004</v>
      </c>
      <c r="H298" s="89"/>
      <c r="I298" s="112">
        <v>7757789.1900000004</v>
      </c>
      <c r="J298" s="89"/>
      <c r="K298" s="89"/>
      <c r="L298" s="89"/>
      <c r="M298" s="89"/>
      <c r="N298" s="112">
        <v>6300294.6399999997</v>
      </c>
      <c r="O298" s="89"/>
      <c r="P298" s="112">
        <v>1457494.55</v>
      </c>
      <c r="Q298" s="89"/>
      <c r="R298" s="112">
        <v>5909841.1200000001</v>
      </c>
      <c r="S298" s="89"/>
      <c r="T298" s="112">
        <v>5909841.1200000001</v>
      </c>
      <c r="U298" s="89"/>
      <c r="V298" s="89"/>
      <c r="W298" s="89"/>
      <c r="X298" s="112">
        <v>4646092.3499999996</v>
      </c>
      <c r="Y298" s="89"/>
      <c r="Z298" s="112">
        <v>1263748.77</v>
      </c>
      <c r="AA298" s="89"/>
    </row>
    <row r="299" spans="1:27">
      <c r="A299" s="105" t="s">
        <v>1233</v>
      </c>
      <c r="B299" s="105" t="s">
        <v>204</v>
      </c>
      <c r="C299" s="105" t="s">
        <v>1384</v>
      </c>
      <c r="D299" s="105" t="s">
        <v>1415</v>
      </c>
      <c r="E299" s="105"/>
      <c r="F299" s="69" t="str">
        <f t="shared" si="4"/>
        <v>00005020000000000400</v>
      </c>
      <c r="G299" s="111">
        <v>5811366.21</v>
      </c>
      <c r="H299" s="88"/>
      <c r="I299" s="111">
        <v>5811366.21</v>
      </c>
      <c r="J299" s="88"/>
      <c r="K299" s="88"/>
      <c r="L299" s="88"/>
      <c r="M299" s="88"/>
      <c r="N299" s="111">
        <v>0</v>
      </c>
      <c r="O299" s="88"/>
      <c r="P299" s="111">
        <v>5811366.21</v>
      </c>
      <c r="Q299" s="88"/>
      <c r="R299" s="111">
        <v>1538000</v>
      </c>
      <c r="S299" s="88"/>
      <c r="T299" s="111">
        <v>1538000</v>
      </c>
      <c r="U299" s="88"/>
      <c r="V299" s="88"/>
      <c r="W299" s="88"/>
      <c r="X299" s="88"/>
      <c r="Y299" s="88"/>
      <c r="Z299" s="111">
        <v>1538000</v>
      </c>
      <c r="AA299" s="88"/>
    </row>
    <row r="300" spans="1:27">
      <c r="A300" s="105" t="s">
        <v>1233</v>
      </c>
      <c r="B300" s="105" t="s">
        <v>204</v>
      </c>
      <c r="C300" s="105" t="s">
        <v>1384</v>
      </c>
      <c r="D300" s="105" t="s">
        <v>1374</v>
      </c>
      <c r="E300" s="105"/>
      <c r="F300" s="69" t="str">
        <f t="shared" si="4"/>
        <v>00005020000000000410</v>
      </c>
      <c r="G300" s="111">
        <v>5811366.21</v>
      </c>
      <c r="H300" s="88"/>
      <c r="I300" s="111">
        <v>5811366.21</v>
      </c>
      <c r="J300" s="88"/>
      <c r="K300" s="88"/>
      <c r="L300" s="88"/>
      <c r="M300" s="88"/>
      <c r="N300" s="111">
        <v>0</v>
      </c>
      <c r="O300" s="88"/>
      <c r="P300" s="111">
        <v>5811366.21</v>
      </c>
      <c r="Q300" s="88"/>
      <c r="R300" s="111">
        <v>1538000</v>
      </c>
      <c r="S300" s="88"/>
      <c r="T300" s="111">
        <v>1538000</v>
      </c>
      <c r="U300" s="88"/>
      <c r="V300" s="88"/>
      <c r="W300" s="88"/>
      <c r="X300" s="88"/>
      <c r="Y300" s="88"/>
      <c r="Z300" s="111">
        <v>1538000</v>
      </c>
      <c r="AA300" s="88"/>
    </row>
    <row r="301" spans="1:27">
      <c r="A301" s="105" t="s">
        <v>1233</v>
      </c>
      <c r="B301" s="105" t="s">
        <v>204</v>
      </c>
      <c r="C301" s="105" t="s">
        <v>1384</v>
      </c>
      <c r="D301" s="105" t="s">
        <v>1484</v>
      </c>
      <c r="E301" s="105"/>
      <c r="F301" s="69" t="str">
        <f t="shared" si="4"/>
        <v>00005020000000000414</v>
      </c>
      <c r="G301" s="111">
        <v>5811366.21</v>
      </c>
      <c r="H301" s="88"/>
      <c r="I301" s="111">
        <v>5811366.21</v>
      </c>
      <c r="J301" s="88"/>
      <c r="K301" s="88"/>
      <c r="L301" s="88"/>
      <c r="M301" s="88"/>
      <c r="N301" s="111">
        <v>0</v>
      </c>
      <c r="O301" s="88"/>
      <c r="P301" s="111">
        <v>5811366.21</v>
      </c>
      <c r="Q301" s="88"/>
      <c r="R301" s="111">
        <v>1538000</v>
      </c>
      <c r="S301" s="88"/>
      <c r="T301" s="111">
        <v>1538000</v>
      </c>
      <c r="U301" s="88"/>
      <c r="V301" s="88"/>
      <c r="W301" s="88"/>
      <c r="X301" s="88"/>
      <c r="Y301" s="88"/>
      <c r="Z301" s="111">
        <v>1538000</v>
      </c>
      <c r="AA301" s="88"/>
    </row>
    <row r="302" spans="1:27">
      <c r="A302" s="106" t="s">
        <v>1233</v>
      </c>
      <c r="B302" s="106" t="s">
        <v>204</v>
      </c>
      <c r="C302" s="106" t="s">
        <v>1384</v>
      </c>
      <c r="D302" s="106" t="s">
        <v>1484</v>
      </c>
      <c r="E302" s="106" t="s">
        <v>1235</v>
      </c>
      <c r="F302" s="69" t="str">
        <f t="shared" si="4"/>
        <v>00005020000000000414960</v>
      </c>
      <c r="G302" s="112">
        <v>5811366.21</v>
      </c>
      <c r="H302" s="89"/>
      <c r="I302" s="112">
        <v>5811366.21</v>
      </c>
      <c r="J302" s="89"/>
      <c r="K302" s="89"/>
      <c r="L302" s="89"/>
      <c r="M302" s="89"/>
      <c r="N302" s="112">
        <v>0</v>
      </c>
      <c r="O302" s="89"/>
      <c r="P302" s="112">
        <v>5811366.21</v>
      </c>
      <c r="Q302" s="89"/>
      <c r="R302" s="112">
        <v>1538000</v>
      </c>
      <c r="S302" s="89"/>
      <c r="T302" s="112">
        <v>1538000</v>
      </c>
      <c r="U302" s="89"/>
      <c r="V302" s="89"/>
      <c r="W302" s="89"/>
      <c r="X302" s="89"/>
      <c r="Y302" s="89"/>
      <c r="Z302" s="112">
        <v>1538000</v>
      </c>
      <c r="AA302" s="89"/>
    </row>
    <row r="303" spans="1:27">
      <c r="A303" s="105" t="s">
        <v>1233</v>
      </c>
      <c r="B303" s="105" t="s">
        <v>204</v>
      </c>
      <c r="C303" s="105" t="s">
        <v>1384</v>
      </c>
      <c r="D303" s="105" t="s">
        <v>1371</v>
      </c>
      <c r="E303" s="105"/>
      <c r="F303" s="69" t="str">
        <f t="shared" si="4"/>
        <v>00005020000000000800</v>
      </c>
      <c r="G303" s="111">
        <v>190463908.36000001</v>
      </c>
      <c r="H303" s="88"/>
      <c r="I303" s="111">
        <v>190463908.36000001</v>
      </c>
      <c r="J303" s="88"/>
      <c r="K303" s="88"/>
      <c r="L303" s="88"/>
      <c r="M303" s="88"/>
      <c r="N303" s="111">
        <v>190217899</v>
      </c>
      <c r="O303" s="88"/>
      <c r="P303" s="111">
        <v>246009.36</v>
      </c>
      <c r="Q303" s="88"/>
      <c r="R303" s="111">
        <v>185521995.59</v>
      </c>
      <c r="S303" s="88"/>
      <c r="T303" s="111">
        <v>185521995.59</v>
      </c>
      <c r="U303" s="88"/>
      <c r="V303" s="88"/>
      <c r="W303" s="88"/>
      <c r="X303" s="111">
        <v>185292844.71000001</v>
      </c>
      <c r="Y303" s="88"/>
      <c r="Z303" s="111">
        <v>229150.88</v>
      </c>
      <c r="AA303" s="88"/>
    </row>
    <row r="304" spans="1:27">
      <c r="A304" s="105" t="s">
        <v>1233</v>
      </c>
      <c r="B304" s="105" t="s">
        <v>204</v>
      </c>
      <c r="C304" s="105" t="s">
        <v>1384</v>
      </c>
      <c r="D304" s="105" t="s">
        <v>1253</v>
      </c>
      <c r="E304" s="105"/>
      <c r="F304" s="69" t="str">
        <f t="shared" si="4"/>
        <v>00005020000000000810</v>
      </c>
      <c r="G304" s="111">
        <v>190191034.36000001</v>
      </c>
      <c r="H304" s="88"/>
      <c r="I304" s="111">
        <v>190191034.36000001</v>
      </c>
      <c r="J304" s="88"/>
      <c r="K304" s="88"/>
      <c r="L304" s="88"/>
      <c r="M304" s="88"/>
      <c r="N304" s="111">
        <v>190077025</v>
      </c>
      <c r="O304" s="88"/>
      <c r="P304" s="111">
        <v>114009.36</v>
      </c>
      <c r="Q304" s="88"/>
      <c r="R304" s="111">
        <v>185249124.88</v>
      </c>
      <c r="S304" s="88"/>
      <c r="T304" s="111">
        <v>185249124.88</v>
      </c>
      <c r="U304" s="88"/>
      <c r="V304" s="88"/>
      <c r="W304" s="88"/>
      <c r="X304" s="111">
        <v>185151974</v>
      </c>
      <c r="Y304" s="88"/>
      <c r="Z304" s="111">
        <v>97150.88</v>
      </c>
      <c r="AA304" s="88"/>
    </row>
    <row r="305" spans="1:27">
      <c r="A305" s="105" t="s">
        <v>1233</v>
      </c>
      <c r="B305" s="105" t="s">
        <v>204</v>
      </c>
      <c r="C305" s="105" t="s">
        <v>1384</v>
      </c>
      <c r="D305" s="105" t="s">
        <v>1438</v>
      </c>
      <c r="E305" s="105"/>
      <c r="F305" s="69" t="str">
        <f t="shared" si="4"/>
        <v>00005020000000000811</v>
      </c>
      <c r="G305" s="111">
        <v>190191034.36000001</v>
      </c>
      <c r="H305" s="88"/>
      <c r="I305" s="111">
        <v>190191034.36000001</v>
      </c>
      <c r="J305" s="88"/>
      <c r="K305" s="88"/>
      <c r="L305" s="88"/>
      <c r="M305" s="88"/>
      <c r="N305" s="111">
        <v>190077025</v>
      </c>
      <c r="O305" s="88"/>
      <c r="P305" s="111">
        <v>114009.36</v>
      </c>
      <c r="Q305" s="88"/>
      <c r="R305" s="111">
        <v>185249124.88</v>
      </c>
      <c r="S305" s="88"/>
      <c r="T305" s="111">
        <v>185249124.88</v>
      </c>
      <c r="U305" s="88"/>
      <c r="V305" s="88"/>
      <c r="W305" s="88"/>
      <c r="X305" s="111">
        <v>185151974</v>
      </c>
      <c r="Y305" s="88"/>
      <c r="Z305" s="111">
        <v>97150.88</v>
      </c>
      <c r="AA305" s="88"/>
    </row>
    <row r="306" spans="1:27">
      <c r="A306" s="106" t="s">
        <v>1233</v>
      </c>
      <c r="B306" s="106" t="s">
        <v>204</v>
      </c>
      <c r="C306" s="106" t="s">
        <v>1384</v>
      </c>
      <c r="D306" s="106" t="s">
        <v>1438</v>
      </c>
      <c r="E306" s="106" t="s">
        <v>1235</v>
      </c>
      <c r="F306" s="69" t="str">
        <f t="shared" si="4"/>
        <v>00005020000000000811960</v>
      </c>
      <c r="G306" s="112">
        <v>190191034.36000001</v>
      </c>
      <c r="H306" s="89"/>
      <c r="I306" s="112">
        <v>190191034.36000001</v>
      </c>
      <c r="J306" s="89"/>
      <c r="K306" s="89"/>
      <c r="L306" s="89"/>
      <c r="M306" s="89"/>
      <c r="N306" s="112">
        <v>190077025</v>
      </c>
      <c r="O306" s="89"/>
      <c r="P306" s="112">
        <v>114009.36</v>
      </c>
      <c r="Q306" s="89"/>
      <c r="R306" s="112">
        <v>185249124.88</v>
      </c>
      <c r="S306" s="89"/>
      <c r="T306" s="112">
        <v>185249124.88</v>
      </c>
      <c r="U306" s="89"/>
      <c r="V306" s="89"/>
      <c r="W306" s="89"/>
      <c r="X306" s="112">
        <v>185151974</v>
      </c>
      <c r="Y306" s="89"/>
      <c r="Z306" s="112">
        <v>97150.88</v>
      </c>
      <c r="AA306" s="89"/>
    </row>
    <row r="307" spans="1:27">
      <c r="A307" s="105" t="s">
        <v>1233</v>
      </c>
      <c r="B307" s="105" t="s">
        <v>204</v>
      </c>
      <c r="C307" s="105" t="s">
        <v>1384</v>
      </c>
      <c r="D307" s="105" t="s">
        <v>1375</v>
      </c>
      <c r="E307" s="105"/>
      <c r="F307" s="69" t="str">
        <f t="shared" si="4"/>
        <v>00005020000000000830</v>
      </c>
      <c r="G307" s="111">
        <v>132000</v>
      </c>
      <c r="H307" s="88"/>
      <c r="I307" s="111">
        <v>132000</v>
      </c>
      <c r="J307" s="88"/>
      <c r="K307" s="88"/>
      <c r="L307" s="88"/>
      <c r="M307" s="88"/>
      <c r="N307" s="88"/>
      <c r="O307" s="88"/>
      <c r="P307" s="111">
        <v>132000</v>
      </c>
      <c r="Q307" s="88"/>
      <c r="R307" s="111">
        <v>132000</v>
      </c>
      <c r="S307" s="88"/>
      <c r="T307" s="111">
        <v>132000</v>
      </c>
      <c r="U307" s="88"/>
      <c r="V307" s="88"/>
      <c r="W307" s="88"/>
      <c r="X307" s="88"/>
      <c r="Y307" s="88"/>
      <c r="Z307" s="111">
        <v>132000</v>
      </c>
      <c r="AA307" s="88"/>
    </row>
    <row r="308" spans="1:27">
      <c r="A308" s="105" t="s">
        <v>1233</v>
      </c>
      <c r="B308" s="105" t="s">
        <v>204</v>
      </c>
      <c r="C308" s="105" t="s">
        <v>1384</v>
      </c>
      <c r="D308" s="105" t="s">
        <v>1366</v>
      </c>
      <c r="E308" s="105"/>
      <c r="F308" s="69" t="str">
        <f t="shared" si="4"/>
        <v>00005020000000000831</v>
      </c>
      <c r="G308" s="111">
        <v>132000</v>
      </c>
      <c r="H308" s="88"/>
      <c r="I308" s="111">
        <v>132000</v>
      </c>
      <c r="J308" s="88"/>
      <c r="K308" s="88"/>
      <c r="L308" s="88"/>
      <c r="M308" s="88"/>
      <c r="N308" s="88"/>
      <c r="O308" s="88"/>
      <c r="P308" s="111">
        <v>132000</v>
      </c>
      <c r="Q308" s="88"/>
      <c r="R308" s="111">
        <v>132000</v>
      </c>
      <c r="S308" s="88"/>
      <c r="T308" s="111">
        <v>132000</v>
      </c>
      <c r="U308" s="88"/>
      <c r="V308" s="88"/>
      <c r="W308" s="88"/>
      <c r="X308" s="88"/>
      <c r="Y308" s="88"/>
      <c r="Z308" s="111">
        <v>132000</v>
      </c>
      <c r="AA308" s="88"/>
    </row>
    <row r="309" spans="1:27">
      <c r="A309" s="106" t="s">
        <v>1233</v>
      </c>
      <c r="B309" s="106" t="s">
        <v>204</v>
      </c>
      <c r="C309" s="106" t="s">
        <v>1384</v>
      </c>
      <c r="D309" s="106" t="s">
        <v>1366</v>
      </c>
      <c r="E309" s="106" t="s">
        <v>1235</v>
      </c>
      <c r="F309" s="69" t="str">
        <f t="shared" si="4"/>
        <v>00005020000000000831960</v>
      </c>
      <c r="G309" s="112">
        <v>132000</v>
      </c>
      <c r="H309" s="89"/>
      <c r="I309" s="112">
        <v>132000</v>
      </c>
      <c r="J309" s="89"/>
      <c r="K309" s="89"/>
      <c r="L309" s="89"/>
      <c r="M309" s="89"/>
      <c r="N309" s="89"/>
      <c r="O309" s="89"/>
      <c r="P309" s="112">
        <v>132000</v>
      </c>
      <c r="Q309" s="89"/>
      <c r="R309" s="112">
        <v>132000</v>
      </c>
      <c r="S309" s="89"/>
      <c r="T309" s="112">
        <v>132000</v>
      </c>
      <c r="U309" s="89"/>
      <c r="V309" s="89"/>
      <c r="W309" s="89"/>
      <c r="X309" s="89"/>
      <c r="Y309" s="89"/>
      <c r="Z309" s="112">
        <v>132000</v>
      </c>
      <c r="AA309" s="89"/>
    </row>
    <row r="310" spans="1:27">
      <c r="A310" s="105" t="s">
        <v>1233</v>
      </c>
      <c r="B310" s="105" t="s">
        <v>204</v>
      </c>
      <c r="C310" s="105" t="s">
        <v>1384</v>
      </c>
      <c r="D310" s="105" t="s">
        <v>1368</v>
      </c>
      <c r="E310" s="105"/>
      <c r="F310" s="69" t="str">
        <f t="shared" si="4"/>
        <v>00005020000000000850</v>
      </c>
      <c r="G310" s="111">
        <v>140874</v>
      </c>
      <c r="H310" s="88"/>
      <c r="I310" s="111">
        <v>140874</v>
      </c>
      <c r="J310" s="88"/>
      <c r="K310" s="88"/>
      <c r="L310" s="88"/>
      <c r="M310" s="88"/>
      <c r="N310" s="111">
        <v>140874</v>
      </c>
      <c r="O310" s="88"/>
      <c r="P310" s="88"/>
      <c r="Q310" s="88"/>
      <c r="R310" s="111">
        <v>140870.71</v>
      </c>
      <c r="S310" s="88"/>
      <c r="T310" s="111">
        <v>140870.71</v>
      </c>
      <c r="U310" s="88"/>
      <c r="V310" s="88"/>
      <c r="W310" s="88"/>
      <c r="X310" s="111">
        <v>140870.71</v>
      </c>
      <c r="Y310" s="88"/>
      <c r="Z310" s="88"/>
      <c r="AA310" s="88"/>
    </row>
    <row r="311" spans="1:27">
      <c r="A311" s="105" t="s">
        <v>1233</v>
      </c>
      <c r="B311" s="105" t="s">
        <v>204</v>
      </c>
      <c r="C311" s="105" t="s">
        <v>1384</v>
      </c>
      <c r="D311" s="105" t="s">
        <v>1242</v>
      </c>
      <c r="E311" s="105"/>
      <c r="F311" s="69" t="str">
        <f t="shared" si="4"/>
        <v>00005020000000000852</v>
      </c>
      <c r="G311" s="111">
        <v>140674</v>
      </c>
      <c r="H311" s="88"/>
      <c r="I311" s="111">
        <v>140674</v>
      </c>
      <c r="J311" s="88"/>
      <c r="K311" s="88"/>
      <c r="L311" s="88"/>
      <c r="M311" s="88"/>
      <c r="N311" s="111">
        <v>140674</v>
      </c>
      <c r="O311" s="88"/>
      <c r="P311" s="88"/>
      <c r="Q311" s="88"/>
      <c r="R311" s="111">
        <v>140674</v>
      </c>
      <c r="S311" s="88"/>
      <c r="T311" s="111">
        <v>140674</v>
      </c>
      <c r="U311" s="88"/>
      <c r="V311" s="88"/>
      <c r="W311" s="88"/>
      <c r="X311" s="111">
        <v>140674</v>
      </c>
      <c r="Y311" s="88"/>
      <c r="Z311" s="88"/>
      <c r="AA311" s="88"/>
    </row>
    <row r="312" spans="1:27">
      <c r="A312" s="106" t="s">
        <v>1233</v>
      </c>
      <c r="B312" s="106" t="s">
        <v>204</v>
      </c>
      <c r="C312" s="106" t="s">
        <v>1384</v>
      </c>
      <c r="D312" s="106" t="s">
        <v>1242</v>
      </c>
      <c r="E312" s="106" t="s">
        <v>1235</v>
      </c>
      <c r="F312" s="69" t="str">
        <f t="shared" si="4"/>
        <v>00005020000000000852960</v>
      </c>
      <c r="G312" s="112">
        <v>140674</v>
      </c>
      <c r="H312" s="89"/>
      <c r="I312" s="112">
        <v>140674</v>
      </c>
      <c r="J312" s="89"/>
      <c r="K312" s="89"/>
      <c r="L312" s="89"/>
      <c r="M312" s="89"/>
      <c r="N312" s="112">
        <v>140674</v>
      </c>
      <c r="O312" s="89"/>
      <c r="P312" s="89"/>
      <c r="Q312" s="89"/>
      <c r="R312" s="112">
        <v>140674</v>
      </c>
      <c r="S312" s="89"/>
      <c r="T312" s="112">
        <v>140674</v>
      </c>
      <c r="U312" s="89"/>
      <c r="V312" s="89"/>
      <c r="W312" s="89"/>
      <c r="X312" s="112">
        <v>140674</v>
      </c>
      <c r="Y312" s="89"/>
      <c r="Z312" s="89"/>
      <c r="AA312" s="89"/>
    </row>
    <row r="313" spans="1:27">
      <c r="A313" s="105" t="s">
        <v>1233</v>
      </c>
      <c r="B313" s="105" t="s">
        <v>204</v>
      </c>
      <c r="C313" s="105" t="s">
        <v>1384</v>
      </c>
      <c r="D313" s="105" t="s">
        <v>1243</v>
      </c>
      <c r="E313" s="105"/>
      <c r="F313" s="69" t="str">
        <f t="shared" si="4"/>
        <v>00005020000000000853</v>
      </c>
      <c r="G313" s="111">
        <v>200</v>
      </c>
      <c r="H313" s="88"/>
      <c r="I313" s="111">
        <v>200</v>
      </c>
      <c r="J313" s="88"/>
      <c r="K313" s="88"/>
      <c r="L313" s="88"/>
      <c r="M313" s="88"/>
      <c r="N313" s="111">
        <v>200</v>
      </c>
      <c r="O313" s="88"/>
      <c r="P313" s="88"/>
      <c r="Q313" s="88"/>
      <c r="R313" s="111">
        <v>196.71</v>
      </c>
      <c r="S313" s="88"/>
      <c r="T313" s="111">
        <v>196.71</v>
      </c>
      <c r="U313" s="88"/>
      <c r="V313" s="88"/>
      <c r="W313" s="88"/>
      <c r="X313" s="111">
        <v>196.71</v>
      </c>
      <c r="Y313" s="88"/>
      <c r="Z313" s="88"/>
      <c r="AA313" s="88"/>
    </row>
    <row r="314" spans="1:27">
      <c r="A314" s="106" t="s">
        <v>1233</v>
      </c>
      <c r="B314" s="106" t="s">
        <v>204</v>
      </c>
      <c r="C314" s="106" t="s">
        <v>1384</v>
      </c>
      <c r="D314" s="106" t="s">
        <v>1243</v>
      </c>
      <c r="E314" s="106" t="s">
        <v>1235</v>
      </c>
      <c r="F314" s="69" t="str">
        <f t="shared" si="4"/>
        <v>00005020000000000853960</v>
      </c>
      <c r="G314" s="112">
        <v>200</v>
      </c>
      <c r="H314" s="89"/>
      <c r="I314" s="112">
        <v>200</v>
      </c>
      <c r="J314" s="89"/>
      <c r="K314" s="89"/>
      <c r="L314" s="89"/>
      <c r="M314" s="89"/>
      <c r="N314" s="112">
        <v>200</v>
      </c>
      <c r="O314" s="89"/>
      <c r="P314" s="89"/>
      <c r="Q314" s="89"/>
      <c r="R314" s="112">
        <v>196.71</v>
      </c>
      <c r="S314" s="89"/>
      <c r="T314" s="112">
        <v>196.71</v>
      </c>
      <c r="U314" s="89"/>
      <c r="V314" s="89"/>
      <c r="W314" s="89"/>
      <c r="X314" s="112">
        <v>196.71</v>
      </c>
      <c r="Y314" s="89"/>
      <c r="Z314" s="89"/>
      <c r="AA314" s="89"/>
    </row>
    <row r="315" spans="1:27">
      <c r="A315" s="103" t="s">
        <v>1233</v>
      </c>
      <c r="B315" s="103" t="s">
        <v>16</v>
      </c>
      <c r="C315" s="103"/>
      <c r="D315" s="103"/>
      <c r="E315" s="103"/>
      <c r="F315" s="69" t="str">
        <f t="shared" si="4"/>
        <v>0000503</v>
      </c>
      <c r="G315" s="109">
        <v>38503624.789999999</v>
      </c>
      <c r="H315" s="86"/>
      <c r="I315" s="109">
        <v>38503624.789999999</v>
      </c>
      <c r="J315" s="109">
        <v>8227040</v>
      </c>
      <c r="K315" s="86"/>
      <c r="L315" s="86"/>
      <c r="M315" s="86"/>
      <c r="N315" s="109">
        <v>10387200</v>
      </c>
      <c r="O315" s="86"/>
      <c r="P315" s="109">
        <v>36343464.789999999</v>
      </c>
      <c r="Q315" s="86"/>
      <c r="R315" s="109">
        <v>32802035.170000002</v>
      </c>
      <c r="S315" s="86"/>
      <c r="T315" s="109">
        <v>32802035.170000002</v>
      </c>
      <c r="U315" s="109">
        <v>7913837.8600000003</v>
      </c>
      <c r="V315" s="86"/>
      <c r="W315" s="86"/>
      <c r="X315" s="109">
        <v>9172153.6600000001</v>
      </c>
      <c r="Y315" s="86"/>
      <c r="Z315" s="109">
        <v>31543719.370000001</v>
      </c>
      <c r="AA315" s="86"/>
    </row>
    <row r="316" spans="1:27">
      <c r="A316" s="104" t="s">
        <v>1233</v>
      </c>
      <c r="B316" s="104" t="s">
        <v>16</v>
      </c>
      <c r="C316" s="104" t="s">
        <v>1384</v>
      </c>
      <c r="D316" s="104"/>
      <c r="E316" s="104"/>
      <c r="F316" s="69" t="str">
        <f t="shared" si="4"/>
        <v>00005030000000000</v>
      </c>
      <c r="G316" s="110">
        <v>38503624.789999999</v>
      </c>
      <c r="H316" s="87"/>
      <c r="I316" s="110">
        <v>38503624.789999999</v>
      </c>
      <c r="J316" s="110">
        <v>8227040</v>
      </c>
      <c r="K316" s="87"/>
      <c r="L316" s="87"/>
      <c r="M316" s="87"/>
      <c r="N316" s="110">
        <v>10387200</v>
      </c>
      <c r="O316" s="87"/>
      <c r="P316" s="110">
        <v>36343464.789999999</v>
      </c>
      <c r="Q316" s="87"/>
      <c r="R316" s="110">
        <v>32802035.170000002</v>
      </c>
      <c r="S316" s="87"/>
      <c r="T316" s="110">
        <v>32802035.170000002</v>
      </c>
      <c r="U316" s="110">
        <v>7913837.8600000003</v>
      </c>
      <c r="V316" s="87"/>
      <c r="W316" s="87"/>
      <c r="X316" s="110">
        <v>9172153.6600000001</v>
      </c>
      <c r="Y316" s="87"/>
      <c r="Z316" s="110">
        <v>31543719.370000001</v>
      </c>
      <c r="AA316" s="87"/>
    </row>
    <row r="317" spans="1:27">
      <c r="A317" s="105" t="s">
        <v>1233</v>
      </c>
      <c r="B317" s="105" t="s">
        <v>16</v>
      </c>
      <c r="C317" s="105" t="s">
        <v>1384</v>
      </c>
      <c r="D317" s="105" t="s">
        <v>1233</v>
      </c>
      <c r="E317" s="105"/>
      <c r="F317" s="69" t="str">
        <f t="shared" si="4"/>
        <v>00005030000000000000</v>
      </c>
      <c r="G317" s="111">
        <v>38503624.789999999</v>
      </c>
      <c r="H317" s="88"/>
      <c r="I317" s="111">
        <v>38503624.789999999</v>
      </c>
      <c r="J317" s="111">
        <v>8227040</v>
      </c>
      <c r="K317" s="88"/>
      <c r="L317" s="88"/>
      <c r="M317" s="88"/>
      <c r="N317" s="111">
        <v>10387200</v>
      </c>
      <c r="O317" s="88"/>
      <c r="P317" s="111">
        <v>36343464.789999999</v>
      </c>
      <c r="Q317" s="88"/>
      <c r="R317" s="111">
        <v>32802035.170000002</v>
      </c>
      <c r="S317" s="88"/>
      <c r="T317" s="111">
        <v>32802035.170000002</v>
      </c>
      <c r="U317" s="111">
        <v>7913837.8600000003</v>
      </c>
      <c r="V317" s="88"/>
      <c r="W317" s="88"/>
      <c r="X317" s="111">
        <v>9172153.6600000001</v>
      </c>
      <c r="Y317" s="88"/>
      <c r="Z317" s="111">
        <v>31543719.370000001</v>
      </c>
      <c r="AA317" s="88"/>
    </row>
    <row r="318" spans="1:27">
      <c r="A318" s="105" t="s">
        <v>1233</v>
      </c>
      <c r="B318" s="105" t="s">
        <v>16</v>
      </c>
      <c r="C318" s="105" t="s">
        <v>1384</v>
      </c>
      <c r="D318" s="105" t="s">
        <v>1413</v>
      </c>
      <c r="E318" s="105"/>
      <c r="F318" s="69" t="str">
        <f t="shared" si="4"/>
        <v>00005030000000000100</v>
      </c>
      <c r="G318" s="111">
        <v>880262.64</v>
      </c>
      <c r="H318" s="88"/>
      <c r="I318" s="111">
        <v>880262.64</v>
      </c>
      <c r="J318" s="88"/>
      <c r="K318" s="88"/>
      <c r="L318" s="88"/>
      <c r="M318" s="88"/>
      <c r="N318" s="88"/>
      <c r="O318" s="88"/>
      <c r="P318" s="111">
        <v>880262.64</v>
      </c>
      <c r="Q318" s="88"/>
      <c r="R318" s="111">
        <v>845458.42</v>
      </c>
      <c r="S318" s="88"/>
      <c r="T318" s="111">
        <v>845458.42</v>
      </c>
      <c r="U318" s="88"/>
      <c r="V318" s="88"/>
      <c r="W318" s="88"/>
      <c r="X318" s="88"/>
      <c r="Y318" s="88"/>
      <c r="Z318" s="111">
        <v>845458.42</v>
      </c>
      <c r="AA318" s="88"/>
    </row>
    <row r="319" spans="1:27">
      <c r="A319" s="105" t="s">
        <v>1233</v>
      </c>
      <c r="B319" s="105" t="s">
        <v>16</v>
      </c>
      <c r="C319" s="105" t="s">
        <v>1384</v>
      </c>
      <c r="D319" s="105" t="s">
        <v>1372</v>
      </c>
      <c r="E319" s="105"/>
      <c r="F319" s="69" t="str">
        <f t="shared" si="4"/>
        <v>00005030000000000110</v>
      </c>
      <c r="G319" s="111">
        <v>880262.64</v>
      </c>
      <c r="H319" s="88"/>
      <c r="I319" s="111">
        <v>880262.64</v>
      </c>
      <c r="J319" s="88"/>
      <c r="K319" s="88"/>
      <c r="L319" s="88"/>
      <c r="M319" s="88"/>
      <c r="N319" s="88"/>
      <c r="O319" s="88"/>
      <c r="P319" s="111">
        <v>880262.64</v>
      </c>
      <c r="Q319" s="88"/>
      <c r="R319" s="111">
        <v>845458.42</v>
      </c>
      <c r="S319" s="88"/>
      <c r="T319" s="111">
        <v>845458.42</v>
      </c>
      <c r="U319" s="88"/>
      <c r="V319" s="88"/>
      <c r="W319" s="88"/>
      <c r="X319" s="88"/>
      <c r="Y319" s="88"/>
      <c r="Z319" s="111">
        <v>845458.42</v>
      </c>
      <c r="AA319" s="88"/>
    </row>
    <row r="320" spans="1:27">
      <c r="A320" s="105" t="s">
        <v>1233</v>
      </c>
      <c r="B320" s="105" t="s">
        <v>16</v>
      </c>
      <c r="C320" s="105" t="s">
        <v>1384</v>
      </c>
      <c r="D320" s="105" t="s">
        <v>1249</v>
      </c>
      <c r="E320" s="105"/>
      <c r="F320" s="69" t="str">
        <f t="shared" si="4"/>
        <v>00005030000000000111</v>
      </c>
      <c r="G320" s="111">
        <v>677769.95</v>
      </c>
      <c r="H320" s="88"/>
      <c r="I320" s="111">
        <v>677769.95</v>
      </c>
      <c r="J320" s="88"/>
      <c r="K320" s="88"/>
      <c r="L320" s="88"/>
      <c r="M320" s="88"/>
      <c r="N320" s="88"/>
      <c r="O320" s="88"/>
      <c r="P320" s="111">
        <v>677769.95</v>
      </c>
      <c r="Q320" s="88"/>
      <c r="R320" s="111">
        <v>650285.25</v>
      </c>
      <c r="S320" s="88"/>
      <c r="T320" s="111">
        <v>650285.25</v>
      </c>
      <c r="U320" s="88"/>
      <c r="V320" s="88"/>
      <c r="W320" s="88"/>
      <c r="X320" s="88"/>
      <c r="Y320" s="88"/>
      <c r="Z320" s="111">
        <v>650285.25</v>
      </c>
      <c r="AA320" s="88"/>
    </row>
    <row r="321" spans="1:27">
      <c r="A321" s="106" t="s">
        <v>1233</v>
      </c>
      <c r="B321" s="106" t="s">
        <v>16</v>
      </c>
      <c r="C321" s="106" t="s">
        <v>1384</v>
      </c>
      <c r="D321" s="106" t="s">
        <v>1249</v>
      </c>
      <c r="E321" s="106" t="s">
        <v>1235</v>
      </c>
      <c r="F321" s="69" t="str">
        <f t="shared" si="4"/>
        <v>00005030000000000111960</v>
      </c>
      <c r="G321" s="112">
        <v>677769.95</v>
      </c>
      <c r="H321" s="89"/>
      <c r="I321" s="112">
        <v>677769.95</v>
      </c>
      <c r="J321" s="89"/>
      <c r="K321" s="89"/>
      <c r="L321" s="89"/>
      <c r="M321" s="89"/>
      <c r="N321" s="89"/>
      <c r="O321" s="89"/>
      <c r="P321" s="112">
        <v>677769.95</v>
      </c>
      <c r="Q321" s="89"/>
      <c r="R321" s="112">
        <v>650285.25</v>
      </c>
      <c r="S321" s="89"/>
      <c r="T321" s="112">
        <v>650285.25</v>
      </c>
      <c r="U321" s="89"/>
      <c r="V321" s="89"/>
      <c r="W321" s="89"/>
      <c r="X321" s="89"/>
      <c r="Y321" s="89"/>
      <c r="Z321" s="112">
        <v>650285.25</v>
      </c>
      <c r="AA321" s="89"/>
    </row>
    <row r="322" spans="1:27">
      <c r="A322" s="105" t="s">
        <v>1233</v>
      </c>
      <c r="B322" s="105" t="s">
        <v>16</v>
      </c>
      <c r="C322" s="105" t="s">
        <v>1384</v>
      </c>
      <c r="D322" s="105" t="s">
        <v>1386</v>
      </c>
      <c r="E322" s="105"/>
      <c r="F322" s="69" t="str">
        <f t="shared" ref="F322:F385" si="5">CONCATENATE(A322,B322,C322,D322,E322)</f>
        <v>00005030000000000119</v>
      </c>
      <c r="G322" s="111">
        <v>202492.69</v>
      </c>
      <c r="H322" s="88"/>
      <c r="I322" s="111">
        <v>202492.69</v>
      </c>
      <c r="J322" s="88"/>
      <c r="K322" s="88"/>
      <c r="L322" s="88"/>
      <c r="M322" s="88"/>
      <c r="N322" s="88"/>
      <c r="O322" s="88"/>
      <c r="P322" s="111">
        <v>202492.69</v>
      </c>
      <c r="Q322" s="88"/>
      <c r="R322" s="111">
        <v>195173.17</v>
      </c>
      <c r="S322" s="88"/>
      <c r="T322" s="111">
        <v>195173.17</v>
      </c>
      <c r="U322" s="88"/>
      <c r="V322" s="88"/>
      <c r="W322" s="88"/>
      <c r="X322" s="88"/>
      <c r="Y322" s="88"/>
      <c r="Z322" s="111">
        <v>195173.17</v>
      </c>
      <c r="AA322" s="88"/>
    </row>
    <row r="323" spans="1:27">
      <c r="A323" s="106" t="s">
        <v>1233</v>
      </c>
      <c r="B323" s="106" t="s">
        <v>16</v>
      </c>
      <c r="C323" s="106" t="s">
        <v>1384</v>
      </c>
      <c r="D323" s="106" t="s">
        <v>1386</v>
      </c>
      <c r="E323" s="106" t="s">
        <v>1235</v>
      </c>
      <c r="F323" s="69" t="str">
        <f t="shared" si="5"/>
        <v>00005030000000000119960</v>
      </c>
      <c r="G323" s="112">
        <v>202492.69</v>
      </c>
      <c r="H323" s="89"/>
      <c r="I323" s="112">
        <v>202492.69</v>
      </c>
      <c r="J323" s="89"/>
      <c r="K323" s="89"/>
      <c r="L323" s="89"/>
      <c r="M323" s="89"/>
      <c r="N323" s="89"/>
      <c r="O323" s="89"/>
      <c r="P323" s="112">
        <v>202492.69</v>
      </c>
      <c r="Q323" s="89"/>
      <c r="R323" s="112">
        <v>195173.17</v>
      </c>
      <c r="S323" s="89"/>
      <c r="T323" s="112">
        <v>195173.17</v>
      </c>
      <c r="U323" s="89"/>
      <c r="V323" s="89"/>
      <c r="W323" s="89"/>
      <c r="X323" s="89"/>
      <c r="Y323" s="89"/>
      <c r="Z323" s="112">
        <v>195173.17</v>
      </c>
      <c r="AA323" s="89"/>
    </row>
    <row r="324" spans="1:27">
      <c r="A324" s="105" t="s">
        <v>1233</v>
      </c>
      <c r="B324" s="105" t="s">
        <v>16</v>
      </c>
      <c r="C324" s="105" t="s">
        <v>1384</v>
      </c>
      <c r="D324" s="105" t="s">
        <v>1414</v>
      </c>
      <c r="E324" s="105"/>
      <c r="F324" s="69" t="str">
        <f t="shared" si="5"/>
        <v>00005030000000000200</v>
      </c>
      <c r="G324" s="111">
        <v>37613362.149999999</v>
      </c>
      <c r="H324" s="88"/>
      <c r="I324" s="111">
        <v>37613362.149999999</v>
      </c>
      <c r="J324" s="88"/>
      <c r="K324" s="88"/>
      <c r="L324" s="88"/>
      <c r="M324" s="88"/>
      <c r="N324" s="111">
        <v>2160160</v>
      </c>
      <c r="O324" s="88"/>
      <c r="P324" s="111">
        <v>35453202.149999999</v>
      </c>
      <c r="Q324" s="88"/>
      <c r="R324" s="111">
        <v>31946576.75</v>
      </c>
      <c r="S324" s="88"/>
      <c r="T324" s="111">
        <v>31946576.75</v>
      </c>
      <c r="U324" s="88"/>
      <c r="V324" s="88"/>
      <c r="W324" s="88"/>
      <c r="X324" s="111">
        <v>1258315.8</v>
      </c>
      <c r="Y324" s="88"/>
      <c r="Z324" s="111">
        <v>30688260.949999999</v>
      </c>
      <c r="AA324" s="88"/>
    </row>
    <row r="325" spans="1:27">
      <c r="A325" s="105" t="s">
        <v>1233</v>
      </c>
      <c r="B325" s="105" t="s">
        <v>16</v>
      </c>
      <c r="C325" s="105" t="s">
        <v>1384</v>
      </c>
      <c r="D325" s="105" t="s">
        <v>1250</v>
      </c>
      <c r="E325" s="105"/>
      <c r="F325" s="69" t="str">
        <f t="shared" si="5"/>
        <v>00005030000000000240</v>
      </c>
      <c r="G325" s="111">
        <v>37613362.149999999</v>
      </c>
      <c r="H325" s="88"/>
      <c r="I325" s="111">
        <v>37613362.149999999</v>
      </c>
      <c r="J325" s="88"/>
      <c r="K325" s="88"/>
      <c r="L325" s="88"/>
      <c r="M325" s="88"/>
      <c r="N325" s="111">
        <v>2160160</v>
      </c>
      <c r="O325" s="88"/>
      <c r="P325" s="111">
        <v>35453202.149999999</v>
      </c>
      <c r="Q325" s="88"/>
      <c r="R325" s="111">
        <v>31946576.75</v>
      </c>
      <c r="S325" s="88"/>
      <c r="T325" s="111">
        <v>31946576.75</v>
      </c>
      <c r="U325" s="88"/>
      <c r="V325" s="88"/>
      <c r="W325" s="88"/>
      <c r="X325" s="111">
        <v>1258315.8</v>
      </c>
      <c r="Y325" s="88"/>
      <c r="Z325" s="111">
        <v>30688260.949999999</v>
      </c>
      <c r="AA325" s="88"/>
    </row>
    <row r="326" spans="1:27">
      <c r="A326" s="105" t="s">
        <v>1233</v>
      </c>
      <c r="B326" s="105" t="s">
        <v>16</v>
      </c>
      <c r="C326" s="105" t="s">
        <v>1384</v>
      </c>
      <c r="D326" s="105" t="s">
        <v>1239</v>
      </c>
      <c r="E326" s="105"/>
      <c r="F326" s="69" t="str">
        <f t="shared" si="5"/>
        <v>00005030000000000244</v>
      </c>
      <c r="G326" s="111">
        <v>37613362.149999999</v>
      </c>
      <c r="H326" s="88"/>
      <c r="I326" s="111">
        <v>37613362.149999999</v>
      </c>
      <c r="J326" s="88"/>
      <c r="K326" s="88"/>
      <c r="L326" s="88"/>
      <c r="M326" s="88"/>
      <c r="N326" s="111">
        <v>2160160</v>
      </c>
      <c r="O326" s="88"/>
      <c r="P326" s="111">
        <v>35453202.149999999</v>
      </c>
      <c r="Q326" s="88"/>
      <c r="R326" s="111">
        <v>31946576.75</v>
      </c>
      <c r="S326" s="88"/>
      <c r="T326" s="111">
        <v>31946576.75</v>
      </c>
      <c r="U326" s="88"/>
      <c r="V326" s="88"/>
      <c r="W326" s="88"/>
      <c r="X326" s="111">
        <v>1258315.8</v>
      </c>
      <c r="Y326" s="88"/>
      <c r="Z326" s="111">
        <v>30688260.949999999</v>
      </c>
      <c r="AA326" s="88"/>
    </row>
    <row r="327" spans="1:27">
      <c r="A327" s="106" t="s">
        <v>1233</v>
      </c>
      <c r="B327" s="106" t="s">
        <v>16</v>
      </c>
      <c r="C327" s="106" t="s">
        <v>1384</v>
      </c>
      <c r="D327" s="106" t="s">
        <v>1239</v>
      </c>
      <c r="E327" s="106" t="s">
        <v>1235</v>
      </c>
      <c r="F327" s="69" t="str">
        <f t="shared" si="5"/>
        <v>00005030000000000244960</v>
      </c>
      <c r="G327" s="112">
        <v>37613362.149999999</v>
      </c>
      <c r="H327" s="89"/>
      <c r="I327" s="112">
        <v>37613362.149999999</v>
      </c>
      <c r="J327" s="89"/>
      <c r="K327" s="89"/>
      <c r="L327" s="89"/>
      <c r="M327" s="89"/>
      <c r="N327" s="112">
        <v>2160160</v>
      </c>
      <c r="O327" s="89"/>
      <c r="P327" s="112">
        <v>35453202.149999999</v>
      </c>
      <c r="Q327" s="89"/>
      <c r="R327" s="112">
        <v>31946576.75</v>
      </c>
      <c r="S327" s="89"/>
      <c r="T327" s="112">
        <v>31946576.75</v>
      </c>
      <c r="U327" s="89"/>
      <c r="V327" s="89"/>
      <c r="W327" s="89"/>
      <c r="X327" s="112">
        <v>1258315.8</v>
      </c>
      <c r="Y327" s="89"/>
      <c r="Z327" s="112">
        <v>30688260.949999999</v>
      </c>
      <c r="AA327" s="89"/>
    </row>
    <row r="328" spans="1:27">
      <c r="A328" s="105" t="s">
        <v>1233</v>
      </c>
      <c r="B328" s="105" t="s">
        <v>16</v>
      </c>
      <c r="C328" s="105" t="s">
        <v>1384</v>
      </c>
      <c r="D328" s="105" t="s">
        <v>1369</v>
      </c>
      <c r="E328" s="105"/>
      <c r="F328" s="69" t="str">
        <f t="shared" si="5"/>
        <v>00005030000000000500</v>
      </c>
      <c r="G328" s="111">
        <v>0</v>
      </c>
      <c r="H328" s="88"/>
      <c r="I328" s="111">
        <v>0</v>
      </c>
      <c r="J328" s="111">
        <v>8227040</v>
      </c>
      <c r="K328" s="88"/>
      <c r="L328" s="88"/>
      <c r="M328" s="88"/>
      <c r="N328" s="111">
        <v>8227040</v>
      </c>
      <c r="O328" s="88"/>
      <c r="P328" s="88"/>
      <c r="Q328" s="88"/>
      <c r="R328" s="111">
        <v>0</v>
      </c>
      <c r="S328" s="88"/>
      <c r="T328" s="111">
        <v>0</v>
      </c>
      <c r="U328" s="111">
        <v>7913837.8600000003</v>
      </c>
      <c r="V328" s="88"/>
      <c r="W328" s="88"/>
      <c r="X328" s="111">
        <v>7913837.8600000003</v>
      </c>
      <c r="Y328" s="88"/>
      <c r="Z328" s="88"/>
      <c r="AA328" s="88"/>
    </row>
    <row r="329" spans="1:27">
      <c r="A329" s="105" t="s">
        <v>1233</v>
      </c>
      <c r="B329" s="105" t="s">
        <v>16</v>
      </c>
      <c r="C329" s="105" t="s">
        <v>1384</v>
      </c>
      <c r="D329" s="105" t="s">
        <v>1582</v>
      </c>
      <c r="E329" s="105"/>
      <c r="F329" s="69" t="str">
        <f t="shared" si="5"/>
        <v>00005030000000000520</v>
      </c>
      <c r="G329" s="111">
        <v>0</v>
      </c>
      <c r="H329" s="88"/>
      <c r="I329" s="111">
        <v>0</v>
      </c>
      <c r="J329" s="111">
        <v>8227040</v>
      </c>
      <c r="K329" s="88"/>
      <c r="L329" s="88"/>
      <c r="M329" s="88"/>
      <c r="N329" s="111">
        <v>8227040</v>
      </c>
      <c r="O329" s="88"/>
      <c r="P329" s="88"/>
      <c r="Q329" s="88"/>
      <c r="R329" s="111">
        <v>0</v>
      </c>
      <c r="S329" s="88"/>
      <c r="T329" s="111">
        <v>0</v>
      </c>
      <c r="U329" s="111">
        <v>7913837.8600000003</v>
      </c>
      <c r="V329" s="88"/>
      <c r="W329" s="88"/>
      <c r="X329" s="111">
        <v>7913837.8600000003</v>
      </c>
      <c r="Y329" s="88"/>
      <c r="Z329" s="88"/>
      <c r="AA329" s="88"/>
    </row>
    <row r="330" spans="1:27">
      <c r="A330" s="105" t="s">
        <v>1233</v>
      </c>
      <c r="B330" s="105" t="s">
        <v>16</v>
      </c>
      <c r="C330" s="105" t="s">
        <v>1384</v>
      </c>
      <c r="D330" s="105" t="s">
        <v>1583</v>
      </c>
      <c r="E330" s="105"/>
      <c r="F330" s="69" t="str">
        <f t="shared" si="5"/>
        <v>00005030000000000521</v>
      </c>
      <c r="G330" s="111">
        <v>0</v>
      </c>
      <c r="H330" s="88"/>
      <c r="I330" s="111">
        <v>0</v>
      </c>
      <c r="J330" s="111">
        <v>4727040</v>
      </c>
      <c r="K330" s="88"/>
      <c r="L330" s="88"/>
      <c r="M330" s="88"/>
      <c r="N330" s="111">
        <v>4727040</v>
      </c>
      <c r="O330" s="88"/>
      <c r="P330" s="88"/>
      <c r="Q330" s="88"/>
      <c r="R330" s="111">
        <v>0</v>
      </c>
      <c r="S330" s="88"/>
      <c r="T330" s="111">
        <v>0</v>
      </c>
      <c r="U330" s="111">
        <v>4413837.8600000003</v>
      </c>
      <c r="V330" s="88"/>
      <c r="W330" s="88"/>
      <c r="X330" s="111">
        <v>4413837.8600000003</v>
      </c>
      <c r="Y330" s="88"/>
      <c r="Z330" s="88"/>
      <c r="AA330" s="88"/>
    </row>
    <row r="331" spans="1:27">
      <c r="A331" s="106" t="s">
        <v>1233</v>
      </c>
      <c r="B331" s="106" t="s">
        <v>16</v>
      </c>
      <c r="C331" s="106" t="s">
        <v>1384</v>
      </c>
      <c r="D331" s="106" t="s">
        <v>1583</v>
      </c>
      <c r="E331" s="106" t="s">
        <v>1235</v>
      </c>
      <c r="F331" s="69" t="str">
        <f t="shared" si="5"/>
        <v>00005030000000000521960</v>
      </c>
      <c r="G331" s="112">
        <v>0</v>
      </c>
      <c r="H331" s="89"/>
      <c r="I331" s="112">
        <v>0</v>
      </c>
      <c r="J331" s="112">
        <v>4727040</v>
      </c>
      <c r="K331" s="89"/>
      <c r="L331" s="89"/>
      <c r="M331" s="89"/>
      <c r="N331" s="112">
        <v>4727040</v>
      </c>
      <c r="O331" s="89"/>
      <c r="P331" s="89"/>
      <c r="Q331" s="89"/>
      <c r="R331" s="112">
        <v>0</v>
      </c>
      <c r="S331" s="89"/>
      <c r="T331" s="112">
        <v>0</v>
      </c>
      <c r="U331" s="112">
        <v>4413837.8600000003</v>
      </c>
      <c r="V331" s="89"/>
      <c r="W331" s="89"/>
      <c r="X331" s="112">
        <v>4413837.8600000003</v>
      </c>
      <c r="Y331" s="89"/>
      <c r="Z331" s="89"/>
      <c r="AA331" s="89"/>
    </row>
    <row r="332" spans="1:27">
      <c r="A332" s="105" t="s">
        <v>1233</v>
      </c>
      <c r="B332" s="105" t="s">
        <v>16</v>
      </c>
      <c r="C332" s="105" t="s">
        <v>1384</v>
      </c>
      <c r="D332" s="105" t="s">
        <v>1618</v>
      </c>
      <c r="E332" s="105"/>
      <c r="F332" s="69" t="str">
        <f t="shared" si="5"/>
        <v>00005030000000000523</v>
      </c>
      <c r="G332" s="111">
        <v>0</v>
      </c>
      <c r="H332" s="88"/>
      <c r="I332" s="111">
        <v>0</v>
      </c>
      <c r="J332" s="111">
        <v>3500000</v>
      </c>
      <c r="K332" s="88"/>
      <c r="L332" s="88"/>
      <c r="M332" s="88"/>
      <c r="N332" s="111">
        <v>3500000</v>
      </c>
      <c r="O332" s="88"/>
      <c r="P332" s="88"/>
      <c r="Q332" s="88"/>
      <c r="R332" s="111">
        <v>0</v>
      </c>
      <c r="S332" s="88"/>
      <c r="T332" s="111">
        <v>0</v>
      </c>
      <c r="U332" s="111">
        <v>3500000</v>
      </c>
      <c r="V332" s="88"/>
      <c r="W332" s="88"/>
      <c r="X332" s="111">
        <v>3500000</v>
      </c>
      <c r="Y332" s="88"/>
      <c r="Z332" s="88"/>
      <c r="AA332" s="88"/>
    </row>
    <row r="333" spans="1:27">
      <c r="A333" s="106" t="s">
        <v>1233</v>
      </c>
      <c r="B333" s="106" t="s">
        <v>16</v>
      </c>
      <c r="C333" s="106" t="s">
        <v>1384</v>
      </c>
      <c r="D333" s="106" t="s">
        <v>1618</v>
      </c>
      <c r="E333" s="106" t="s">
        <v>1235</v>
      </c>
      <c r="F333" s="69" t="str">
        <f t="shared" si="5"/>
        <v>00005030000000000523960</v>
      </c>
      <c r="G333" s="112">
        <v>0</v>
      </c>
      <c r="H333" s="89"/>
      <c r="I333" s="112">
        <v>0</v>
      </c>
      <c r="J333" s="112">
        <v>3500000</v>
      </c>
      <c r="K333" s="89"/>
      <c r="L333" s="89"/>
      <c r="M333" s="89"/>
      <c r="N333" s="112">
        <v>3500000</v>
      </c>
      <c r="O333" s="89"/>
      <c r="P333" s="89"/>
      <c r="Q333" s="89"/>
      <c r="R333" s="112">
        <v>0</v>
      </c>
      <c r="S333" s="89"/>
      <c r="T333" s="112">
        <v>0</v>
      </c>
      <c r="U333" s="112">
        <v>3500000</v>
      </c>
      <c r="V333" s="89"/>
      <c r="W333" s="89"/>
      <c r="X333" s="112">
        <v>3500000</v>
      </c>
      <c r="Y333" s="89"/>
      <c r="Z333" s="89"/>
      <c r="AA333" s="89"/>
    </row>
    <row r="334" spans="1:27">
      <c r="A334" s="105" t="s">
        <v>1233</v>
      </c>
      <c r="B334" s="105" t="s">
        <v>16</v>
      </c>
      <c r="C334" s="105" t="s">
        <v>1384</v>
      </c>
      <c r="D334" s="105" t="s">
        <v>1371</v>
      </c>
      <c r="E334" s="105"/>
      <c r="F334" s="69" t="str">
        <f t="shared" si="5"/>
        <v>00005030000000000800</v>
      </c>
      <c r="G334" s="111">
        <v>10000</v>
      </c>
      <c r="H334" s="88"/>
      <c r="I334" s="111">
        <v>10000</v>
      </c>
      <c r="J334" s="88"/>
      <c r="K334" s="88"/>
      <c r="L334" s="88"/>
      <c r="M334" s="88"/>
      <c r="N334" s="88"/>
      <c r="O334" s="88"/>
      <c r="P334" s="111">
        <v>10000</v>
      </c>
      <c r="Q334" s="88"/>
      <c r="R334" s="111">
        <v>10000</v>
      </c>
      <c r="S334" s="88"/>
      <c r="T334" s="111">
        <v>10000</v>
      </c>
      <c r="U334" s="88"/>
      <c r="V334" s="88"/>
      <c r="W334" s="88"/>
      <c r="X334" s="88"/>
      <c r="Y334" s="88"/>
      <c r="Z334" s="111">
        <v>10000</v>
      </c>
      <c r="AA334" s="88"/>
    </row>
    <row r="335" spans="1:27">
      <c r="A335" s="105" t="s">
        <v>1233</v>
      </c>
      <c r="B335" s="105" t="s">
        <v>16</v>
      </c>
      <c r="C335" s="105" t="s">
        <v>1384</v>
      </c>
      <c r="D335" s="105" t="s">
        <v>1368</v>
      </c>
      <c r="E335" s="105"/>
      <c r="F335" s="69" t="str">
        <f t="shared" si="5"/>
        <v>00005030000000000850</v>
      </c>
      <c r="G335" s="111">
        <v>10000</v>
      </c>
      <c r="H335" s="88"/>
      <c r="I335" s="111">
        <v>10000</v>
      </c>
      <c r="J335" s="88"/>
      <c r="K335" s="88"/>
      <c r="L335" s="88"/>
      <c r="M335" s="88"/>
      <c r="N335" s="88"/>
      <c r="O335" s="88"/>
      <c r="P335" s="111">
        <v>10000</v>
      </c>
      <c r="Q335" s="88"/>
      <c r="R335" s="111">
        <v>10000</v>
      </c>
      <c r="S335" s="88"/>
      <c r="T335" s="111">
        <v>10000</v>
      </c>
      <c r="U335" s="88"/>
      <c r="V335" s="88"/>
      <c r="W335" s="88"/>
      <c r="X335" s="88"/>
      <c r="Y335" s="88"/>
      <c r="Z335" s="111">
        <v>10000</v>
      </c>
      <c r="AA335" s="88"/>
    </row>
    <row r="336" spans="1:27">
      <c r="A336" s="105" t="s">
        <v>1233</v>
      </c>
      <c r="B336" s="105" t="s">
        <v>16</v>
      </c>
      <c r="C336" s="105" t="s">
        <v>1384</v>
      </c>
      <c r="D336" s="105" t="s">
        <v>1243</v>
      </c>
      <c r="E336" s="105"/>
      <c r="F336" s="69" t="str">
        <f t="shared" si="5"/>
        <v>00005030000000000853</v>
      </c>
      <c r="G336" s="111">
        <v>10000</v>
      </c>
      <c r="H336" s="88"/>
      <c r="I336" s="111">
        <v>10000</v>
      </c>
      <c r="J336" s="88"/>
      <c r="K336" s="88"/>
      <c r="L336" s="88"/>
      <c r="M336" s="88"/>
      <c r="N336" s="88"/>
      <c r="O336" s="88"/>
      <c r="P336" s="111">
        <v>10000</v>
      </c>
      <c r="Q336" s="88"/>
      <c r="R336" s="111">
        <v>10000</v>
      </c>
      <c r="S336" s="88"/>
      <c r="T336" s="111">
        <v>10000</v>
      </c>
      <c r="U336" s="88"/>
      <c r="V336" s="88"/>
      <c r="W336" s="88"/>
      <c r="X336" s="88"/>
      <c r="Y336" s="88"/>
      <c r="Z336" s="111">
        <v>10000</v>
      </c>
      <c r="AA336" s="88"/>
    </row>
    <row r="337" spans="1:27">
      <c r="A337" s="106" t="s">
        <v>1233</v>
      </c>
      <c r="B337" s="106" t="s">
        <v>16</v>
      </c>
      <c r="C337" s="106" t="s">
        <v>1384</v>
      </c>
      <c r="D337" s="106" t="s">
        <v>1243</v>
      </c>
      <c r="E337" s="106" t="s">
        <v>1235</v>
      </c>
      <c r="F337" s="69" t="str">
        <f t="shared" si="5"/>
        <v>00005030000000000853960</v>
      </c>
      <c r="G337" s="112">
        <v>10000</v>
      </c>
      <c r="H337" s="89"/>
      <c r="I337" s="112">
        <v>10000</v>
      </c>
      <c r="J337" s="89"/>
      <c r="K337" s="89"/>
      <c r="L337" s="89"/>
      <c r="M337" s="89"/>
      <c r="N337" s="89"/>
      <c r="O337" s="89"/>
      <c r="P337" s="112">
        <v>10000</v>
      </c>
      <c r="Q337" s="89"/>
      <c r="R337" s="112">
        <v>10000</v>
      </c>
      <c r="S337" s="89"/>
      <c r="T337" s="112">
        <v>10000</v>
      </c>
      <c r="U337" s="89"/>
      <c r="V337" s="89"/>
      <c r="W337" s="89"/>
      <c r="X337" s="89"/>
      <c r="Y337" s="89"/>
      <c r="Z337" s="112">
        <v>10000</v>
      </c>
      <c r="AA337" s="89"/>
    </row>
    <row r="338" spans="1:27">
      <c r="A338" s="103" t="s">
        <v>1233</v>
      </c>
      <c r="B338" s="103" t="s">
        <v>205</v>
      </c>
      <c r="C338" s="103"/>
      <c r="D338" s="103"/>
      <c r="E338" s="103"/>
      <c r="F338" s="69" t="str">
        <f t="shared" si="5"/>
        <v>0000505</v>
      </c>
      <c r="G338" s="109">
        <v>4916899.07</v>
      </c>
      <c r="H338" s="86"/>
      <c r="I338" s="109">
        <v>4916899.07</v>
      </c>
      <c r="J338" s="86"/>
      <c r="K338" s="86"/>
      <c r="L338" s="86"/>
      <c r="M338" s="86"/>
      <c r="N338" s="109">
        <v>4916899.07</v>
      </c>
      <c r="O338" s="86"/>
      <c r="P338" s="86"/>
      <c r="Q338" s="86"/>
      <c r="R338" s="109">
        <v>4901140.45</v>
      </c>
      <c r="S338" s="86"/>
      <c r="T338" s="109">
        <v>4901140.45</v>
      </c>
      <c r="U338" s="86"/>
      <c r="V338" s="86"/>
      <c r="W338" s="86"/>
      <c r="X338" s="109">
        <v>4901140.45</v>
      </c>
      <c r="Y338" s="86"/>
      <c r="Z338" s="86"/>
      <c r="AA338" s="86"/>
    </row>
    <row r="339" spans="1:27">
      <c r="A339" s="104" t="s">
        <v>1233</v>
      </c>
      <c r="B339" s="104" t="s">
        <v>205</v>
      </c>
      <c r="C339" s="104" t="s">
        <v>1384</v>
      </c>
      <c r="D339" s="104"/>
      <c r="E339" s="104"/>
      <c r="F339" s="69" t="str">
        <f t="shared" si="5"/>
        <v>00005050000000000</v>
      </c>
      <c r="G339" s="110">
        <v>4916899.07</v>
      </c>
      <c r="H339" s="87"/>
      <c r="I339" s="110">
        <v>4916899.07</v>
      </c>
      <c r="J339" s="87"/>
      <c r="K339" s="87"/>
      <c r="L339" s="87"/>
      <c r="M339" s="87"/>
      <c r="N339" s="110">
        <v>4916899.07</v>
      </c>
      <c r="O339" s="87"/>
      <c r="P339" s="87"/>
      <c r="Q339" s="87"/>
      <c r="R339" s="110">
        <v>4901140.45</v>
      </c>
      <c r="S339" s="87"/>
      <c r="T339" s="110">
        <v>4901140.45</v>
      </c>
      <c r="U339" s="87"/>
      <c r="V339" s="87"/>
      <c r="W339" s="87"/>
      <c r="X339" s="110">
        <v>4901140.45</v>
      </c>
      <c r="Y339" s="87"/>
      <c r="Z339" s="87"/>
      <c r="AA339" s="87"/>
    </row>
    <row r="340" spans="1:27">
      <c r="A340" s="105" t="s">
        <v>1233</v>
      </c>
      <c r="B340" s="105" t="s">
        <v>205</v>
      </c>
      <c r="C340" s="105" t="s">
        <v>1384</v>
      </c>
      <c r="D340" s="105" t="s">
        <v>1233</v>
      </c>
      <c r="E340" s="105"/>
      <c r="F340" s="69" t="str">
        <f t="shared" si="5"/>
        <v>00005050000000000000</v>
      </c>
      <c r="G340" s="111">
        <v>4916899.07</v>
      </c>
      <c r="H340" s="88"/>
      <c r="I340" s="111">
        <v>4916899.07</v>
      </c>
      <c r="J340" s="88"/>
      <c r="K340" s="88"/>
      <c r="L340" s="88"/>
      <c r="M340" s="88"/>
      <c r="N340" s="111">
        <v>4916899.07</v>
      </c>
      <c r="O340" s="88"/>
      <c r="P340" s="88"/>
      <c r="Q340" s="88"/>
      <c r="R340" s="111">
        <v>4901140.45</v>
      </c>
      <c r="S340" s="88"/>
      <c r="T340" s="111">
        <v>4901140.45</v>
      </c>
      <c r="U340" s="88"/>
      <c r="V340" s="88"/>
      <c r="W340" s="88"/>
      <c r="X340" s="111">
        <v>4901140.45</v>
      </c>
      <c r="Y340" s="88"/>
      <c r="Z340" s="88"/>
      <c r="AA340" s="88"/>
    </row>
    <row r="341" spans="1:27">
      <c r="A341" s="105" t="s">
        <v>1233</v>
      </c>
      <c r="B341" s="105" t="s">
        <v>205</v>
      </c>
      <c r="C341" s="105" t="s">
        <v>1384</v>
      </c>
      <c r="D341" s="105" t="s">
        <v>1413</v>
      </c>
      <c r="E341" s="105"/>
      <c r="F341" s="69" t="str">
        <f t="shared" si="5"/>
        <v>00005050000000000100</v>
      </c>
      <c r="G341" s="111">
        <v>4415742</v>
      </c>
      <c r="H341" s="88"/>
      <c r="I341" s="111">
        <v>4415742</v>
      </c>
      <c r="J341" s="88"/>
      <c r="K341" s="88"/>
      <c r="L341" s="88"/>
      <c r="M341" s="88"/>
      <c r="N341" s="111">
        <v>4415742</v>
      </c>
      <c r="O341" s="88"/>
      <c r="P341" s="88"/>
      <c r="Q341" s="88"/>
      <c r="R341" s="111">
        <v>4406353.8</v>
      </c>
      <c r="S341" s="88"/>
      <c r="T341" s="111">
        <v>4406353.8</v>
      </c>
      <c r="U341" s="88"/>
      <c r="V341" s="88"/>
      <c r="W341" s="88"/>
      <c r="X341" s="111">
        <v>4406353.8</v>
      </c>
      <c r="Y341" s="88"/>
      <c r="Z341" s="88"/>
      <c r="AA341" s="88"/>
    </row>
    <row r="342" spans="1:27">
      <c r="A342" s="105" t="s">
        <v>1233</v>
      </c>
      <c r="B342" s="105" t="s">
        <v>205</v>
      </c>
      <c r="C342" s="105" t="s">
        <v>1384</v>
      </c>
      <c r="D342" s="105" t="s">
        <v>1372</v>
      </c>
      <c r="E342" s="105"/>
      <c r="F342" s="69" t="str">
        <f t="shared" si="5"/>
        <v>00005050000000000110</v>
      </c>
      <c r="G342" s="111">
        <v>4415742</v>
      </c>
      <c r="H342" s="88"/>
      <c r="I342" s="111">
        <v>4415742</v>
      </c>
      <c r="J342" s="88"/>
      <c r="K342" s="88"/>
      <c r="L342" s="88"/>
      <c r="M342" s="88"/>
      <c r="N342" s="111">
        <v>4415742</v>
      </c>
      <c r="O342" s="88"/>
      <c r="P342" s="88"/>
      <c r="Q342" s="88"/>
      <c r="R342" s="111">
        <v>4406353.8</v>
      </c>
      <c r="S342" s="88"/>
      <c r="T342" s="111">
        <v>4406353.8</v>
      </c>
      <c r="U342" s="88"/>
      <c r="V342" s="88"/>
      <c r="W342" s="88"/>
      <c r="X342" s="111">
        <v>4406353.8</v>
      </c>
      <c r="Y342" s="88"/>
      <c r="Z342" s="88"/>
      <c r="AA342" s="88"/>
    </row>
    <row r="343" spans="1:27">
      <c r="A343" s="105" t="s">
        <v>1233</v>
      </c>
      <c r="B343" s="105" t="s">
        <v>205</v>
      </c>
      <c r="C343" s="105" t="s">
        <v>1384</v>
      </c>
      <c r="D343" s="105" t="s">
        <v>1249</v>
      </c>
      <c r="E343" s="105"/>
      <c r="F343" s="69" t="str">
        <f t="shared" si="5"/>
        <v>00005050000000000111</v>
      </c>
      <c r="G343" s="111">
        <v>3369164</v>
      </c>
      <c r="H343" s="88"/>
      <c r="I343" s="111">
        <v>3369164</v>
      </c>
      <c r="J343" s="88"/>
      <c r="K343" s="88"/>
      <c r="L343" s="88"/>
      <c r="M343" s="88"/>
      <c r="N343" s="111">
        <v>3369164</v>
      </c>
      <c r="O343" s="88"/>
      <c r="P343" s="88"/>
      <c r="Q343" s="88"/>
      <c r="R343" s="111">
        <v>3364003.25</v>
      </c>
      <c r="S343" s="88"/>
      <c r="T343" s="111">
        <v>3364003.25</v>
      </c>
      <c r="U343" s="88"/>
      <c r="V343" s="88"/>
      <c r="W343" s="88"/>
      <c r="X343" s="111">
        <v>3364003.25</v>
      </c>
      <c r="Y343" s="88"/>
      <c r="Z343" s="88"/>
      <c r="AA343" s="88"/>
    </row>
    <row r="344" spans="1:27">
      <c r="A344" s="106" t="s">
        <v>1233</v>
      </c>
      <c r="B344" s="106" t="s">
        <v>205</v>
      </c>
      <c r="C344" s="106" t="s">
        <v>1384</v>
      </c>
      <c r="D344" s="106" t="s">
        <v>1249</v>
      </c>
      <c r="E344" s="106" t="s">
        <v>1235</v>
      </c>
      <c r="F344" s="69" t="str">
        <f t="shared" si="5"/>
        <v>00005050000000000111960</v>
      </c>
      <c r="G344" s="112">
        <v>3369164</v>
      </c>
      <c r="H344" s="89"/>
      <c r="I344" s="112">
        <v>3369164</v>
      </c>
      <c r="J344" s="89"/>
      <c r="K344" s="89"/>
      <c r="L344" s="89"/>
      <c r="M344" s="89"/>
      <c r="N344" s="112">
        <v>3369164</v>
      </c>
      <c r="O344" s="89"/>
      <c r="P344" s="89"/>
      <c r="Q344" s="89"/>
      <c r="R344" s="112">
        <v>3364003.25</v>
      </c>
      <c r="S344" s="89"/>
      <c r="T344" s="112">
        <v>3364003.25</v>
      </c>
      <c r="U344" s="89"/>
      <c r="V344" s="89"/>
      <c r="W344" s="89"/>
      <c r="X344" s="112">
        <v>3364003.25</v>
      </c>
      <c r="Y344" s="89"/>
      <c r="Z344" s="89"/>
      <c r="AA344" s="89"/>
    </row>
    <row r="345" spans="1:27">
      <c r="A345" s="105" t="s">
        <v>1233</v>
      </c>
      <c r="B345" s="105" t="s">
        <v>205</v>
      </c>
      <c r="C345" s="105" t="s">
        <v>1384</v>
      </c>
      <c r="D345" s="105" t="s">
        <v>1256</v>
      </c>
      <c r="E345" s="105"/>
      <c r="F345" s="69" t="str">
        <f t="shared" si="5"/>
        <v>00005050000000000112</v>
      </c>
      <c r="G345" s="111">
        <v>29091</v>
      </c>
      <c r="H345" s="88"/>
      <c r="I345" s="111">
        <v>29091</v>
      </c>
      <c r="J345" s="88"/>
      <c r="K345" s="88"/>
      <c r="L345" s="88"/>
      <c r="M345" s="88"/>
      <c r="N345" s="111">
        <v>29091</v>
      </c>
      <c r="O345" s="88"/>
      <c r="P345" s="88"/>
      <c r="Q345" s="88"/>
      <c r="R345" s="111">
        <v>29091</v>
      </c>
      <c r="S345" s="88"/>
      <c r="T345" s="111">
        <v>29091</v>
      </c>
      <c r="U345" s="88"/>
      <c r="V345" s="88"/>
      <c r="W345" s="88"/>
      <c r="X345" s="111">
        <v>29091</v>
      </c>
      <c r="Y345" s="88"/>
      <c r="Z345" s="88"/>
      <c r="AA345" s="88"/>
    </row>
    <row r="346" spans="1:27">
      <c r="A346" s="106" t="s">
        <v>1233</v>
      </c>
      <c r="B346" s="106" t="s">
        <v>205</v>
      </c>
      <c r="C346" s="106" t="s">
        <v>1384</v>
      </c>
      <c r="D346" s="106" t="s">
        <v>1256</v>
      </c>
      <c r="E346" s="106" t="s">
        <v>1235</v>
      </c>
      <c r="F346" s="69" t="str">
        <f t="shared" si="5"/>
        <v>00005050000000000112960</v>
      </c>
      <c r="G346" s="112">
        <v>29091</v>
      </c>
      <c r="H346" s="89"/>
      <c r="I346" s="112">
        <v>29091</v>
      </c>
      <c r="J346" s="89"/>
      <c r="K346" s="89"/>
      <c r="L346" s="89"/>
      <c r="M346" s="89"/>
      <c r="N346" s="112">
        <v>29091</v>
      </c>
      <c r="O346" s="89"/>
      <c r="P346" s="89"/>
      <c r="Q346" s="89"/>
      <c r="R346" s="112">
        <v>29091</v>
      </c>
      <c r="S346" s="89"/>
      <c r="T346" s="112">
        <v>29091</v>
      </c>
      <c r="U346" s="89"/>
      <c r="V346" s="89"/>
      <c r="W346" s="89"/>
      <c r="X346" s="112">
        <v>29091</v>
      </c>
      <c r="Y346" s="89"/>
      <c r="Z346" s="89"/>
      <c r="AA346" s="89"/>
    </row>
    <row r="347" spans="1:27">
      <c r="A347" s="105" t="s">
        <v>1233</v>
      </c>
      <c r="B347" s="105" t="s">
        <v>205</v>
      </c>
      <c r="C347" s="105" t="s">
        <v>1384</v>
      </c>
      <c r="D347" s="105" t="s">
        <v>1386</v>
      </c>
      <c r="E347" s="105"/>
      <c r="F347" s="69" t="str">
        <f t="shared" si="5"/>
        <v>00005050000000000119</v>
      </c>
      <c r="G347" s="111">
        <v>1017487</v>
      </c>
      <c r="H347" s="88"/>
      <c r="I347" s="111">
        <v>1017487</v>
      </c>
      <c r="J347" s="88"/>
      <c r="K347" s="88"/>
      <c r="L347" s="88"/>
      <c r="M347" s="88"/>
      <c r="N347" s="111">
        <v>1017487</v>
      </c>
      <c r="O347" s="88"/>
      <c r="P347" s="88"/>
      <c r="Q347" s="88"/>
      <c r="R347" s="111">
        <v>1013259.55</v>
      </c>
      <c r="S347" s="88"/>
      <c r="T347" s="111">
        <v>1013259.55</v>
      </c>
      <c r="U347" s="88"/>
      <c r="V347" s="88"/>
      <c r="W347" s="88"/>
      <c r="X347" s="111">
        <v>1013259.55</v>
      </c>
      <c r="Y347" s="88"/>
      <c r="Z347" s="88"/>
      <c r="AA347" s="88"/>
    </row>
    <row r="348" spans="1:27">
      <c r="A348" s="106" t="s">
        <v>1233</v>
      </c>
      <c r="B348" s="106" t="s">
        <v>205</v>
      </c>
      <c r="C348" s="106" t="s">
        <v>1384</v>
      </c>
      <c r="D348" s="106" t="s">
        <v>1386</v>
      </c>
      <c r="E348" s="106" t="s">
        <v>1235</v>
      </c>
      <c r="F348" s="69" t="str">
        <f t="shared" si="5"/>
        <v>00005050000000000119960</v>
      </c>
      <c r="G348" s="112">
        <v>1017487</v>
      </c>
      <c r="H348" s="89"/>
      <c r="I348" s="112">
        <v>1017487</v>
      </c>
      <c r="J348" s="89"/>
      <c r="K348" s="89"/>
      <c r="L348" s="89"/>
      <c r="M348" s="89"/>
      <c r="N348" s="112">
        <v>1017487</v>
      </c>
      <c r="O348" s="89"/>
      <c r="P348" s="89"/>
      <c r="Q348" s="89"/>
      <c r="R348" s="112">
        <v>1013259.55</v>
      </c>
      <c r="S348" s="89"/>
      <c r="T348" s="112">
        <v>1013259.55</v>
      </c>
      <c r="U348" s="89"/>
      <c r="V348" s="89"/>
      <c r="W348" s="89"/>
      <c r="X348" s="112">
        <v>1013259.55</v>
      </c>
      <c r="Y348" s="89"/>
      <c r="Z348" s="89"/>
      <c r="AA348" s="89"/>
    </row>
    <row r="349" spans="1:27">
      <c r="A349" s="105" t="s">
        <v>1233</v>
      </c>
      <c r="B349" s="105" t="s">
        <v>205</v>
      </c>
      <c r="C349" s="105" t="s">
        <v>1384</v>
      </c>
      <c r="D349" s="105" t="s">
        <v>1414</v>
      </c>
      <c r="E349" s="105"/>
      <c r="F349" s="69" t="str">
        <f t="shared" si="5"/>
        <v>00005050000000000200</v>
      </c>
      <c r="G349" s="111">
        <v>461291.02</v>
      </c>
      <c r="H349" s="88"/>
      <c r="I349" s="111">
        <v>461291.02</v>
      </c>
      <c r="J349" s="88"/>
      <c r="K349" s="88"/>
      <c r="L349" s="88"/>
      <c r="M349" s="88"/>
      <c r="N349" s="111">
        <v>461291.02</v>
      </c>
      <c r="O349" s="88"/>
      <c r="P349" s="88"/>
      <c r="Q349" s="88"/>
      <c r="R349" s="111">
        <v>454920.6</v>
      </c>
      <c r="S349" s="88"/>
      <c r="T349" s="111">
        <v>454920.6</v>
      </c>
      <c r="U349" s="88"/>
      <c r="V349" s="88"/>
      <c r="W349" s="88"/>
      <c r="X349" s="111">
        <v>454920.6</v>
      </c>
      <c r="Y349" s="88"/>
      <c r="Z349" s="88"/>
      <c r="AA349" s="88"/>
    </row>
    <row r="350" spans="1:27">
      <c r="A350" s="105" t="s">
        <v>1233</v>
      </c>
      <c r="B350" s="105" t="s">
        <v>205</v>
      </c>
      <c r="C350" s="105" t="s">
        <v>1384</v>
      </c>
      <c r="D350" s="105" t="s">
        <v>1250</v>
      </c>
      <c r="E350" s="105"/>
      <c r="F350" s="69" t="str">
        <f t="shared" si="5"/>
        <v>00005050000000000240</v>
      </c>
      <c r="G350" s="111">
        <v>461291.02</v>
      </c>
      <c r="H350" s="88"/>
      <c r="I350" s="111">
        <v>461291.02</v>
      </c>
      <c r="J350" s="88"/>
      <c r="K350" s="88"/>
      <c r="L350" s="88"/>
      <c r="M350" s="88"/>
      <c r="N350" s="111">
        <v>461291.02</v>
      </c>
      <c r="O350" s="88"/>
      <c r="P350" s="88"/>
      <c r="Q350" s="88"/>
      <c r="R350" s="111">
        <v>454920.6</v>
      </c>
      <c r="S350" s="88"/>
      <c r="T350" s="111">
        <v>454920.6</v>
      </c>
      <c r="U350" s="88"/>
      <c r="V350" s="88"/>
      <c r="W350" s="88"/>
      <c r="X350" s="111">
        <v>454920.6</v>
      </c>
      <c r="Y350" s="88"/>
      <c r="Z350" s="88"/>
      <c r="AA350" s="88"/>
    </row>
    <row r="351" spans="1:27">
      <c r="A351" s="105" t="s">
        <v>1233</v>
      </c>
      <c r="B351" s="105" t="s">
        <v>205</v>
      </c>
      <c r="C351" s="105" t="s">
        <v>1384</v>
      </c>
      <c r="D351" s="105" t="s">
        <v>1239</v>
      </c>
      <c r="E351" s="105"/>
      <c r="F351" s="69" t="str">
        <f t="shared" si="5"/>
        <v>00005050000000000244</v>
      </c>
      <c r="G351" s="111">
        <v>461291.02</v>
      </c>
      <c r="H351" s="88"/>
      <c r="I351" s="111">
        <v>461291.02</v>
      </c>
      <c r="J351" s="88"/>
      <c r="K351" s="88"/>
      <c r="L351" s="88"/>
      <c r="M351" s="88"/>
      <c r="N351" s="111">
        <v>461291.02</v>
      </c>
      <c r="O351" s="88"/>
      <c r="P351" s="88"/>
      <c r="Q351" s="88"/>
      <c r="R351" s="111">
        <v>454920.6</v>
      </c>
      <c r="S351" s="88"/>
      <c r="T351" s="111">
        <v>454920.6</v>
      </c>
      <c r="U351" s="88"/>
      <c r="V351" s="88"/>
      <c r="W351" s="88"/>
      <c r="X351" s="111">
        <v>454920.6</v>
      </c>
      <c r="Y351" s="88"/>
      <c r="Z351" s="88"/>
      <c r="AA351" s="88"/>
    </row>
    <row r="352" spans="1:27">
      <c r="A352" s="106" t="s">
        <v>1233</v>
      </c>
      <c r="B352" s="106" t="s">
        <v>205</v>
      </c>
      <c r="C352" s="106" t="s">
        <v>1384</v>
      </c>
      <c r="D352" s="106" t="s">
        <v>1239</v>
      </c>
      <c r="E352" s="106" t="s">
        <v>1235</v>
      </c>
      <c r="F352" s="69" t="str">
        <f t="shared" si="5"/>
        <v>00005050000000000244960</v>
      </c>
      <c r="G352" s="112">
        <v>461291.02</v>
      </c>
      <c r="H352" s="89"/>
      <c r="I352" s="112">
        <v>461291.02</v>
      </c>
      <c r="J352" s="89"/>
      <c r="K352" s="89"/>
      <c r="L352" s="89"/>
      <c r="M352" s="89"/>
      <c r="N352" s="112">
        <v>461291.02</v>
      </c>
      <c r="O352" s="89"/>
      <c r="P352" s="89"/>
      <c r="Q352" s="89"/>
      <c r="R352" s="112">
        <v>454920.6</v>
      </c>
      <c r="S352" s="89"/>
      <c r="T352" s="112">
        <v>454920.6</v>
      </c>
      <c r="U352" s="89"/>
      <c r="V352" s="89"/>
      <c r="W352" s="89"/>
      <c r="X352" s="112">
        <v>454920.6</v>
      </c>
      <c r="Y352" s="89"/>
      <c r="Z352" s="89"/>
      <c r="AA352" s="89"/>
    </row>
    <row r="353" spans="1:27">
      <c r="A353" s="105" t="s">
        <v>1233</v>
      </c>
      <c r="B353" s="105" t="s">
        <v>205</v>
      </c>
      <c r="C353" s="105" t="s">
        <v>1384</v>
      </c>
      <c r="D353" s="105" t="s">
        <v>1371</v>
      </c>
      <c r="E353" s="105"/>
      <c r="F353" s="69" t="str">
        <f t="shared" si="5"/>
        <v>00005050000000000800</v>
      </c>
      <c r="G353" s="111">
        <v>39866.050000000003</v>
      </c>
      <c r="H353" s="88"/>
      <c r="I353" s="111">
        <v>39866.050000000003</v>
      </c>
      <c r="J353" s="88"/>
      <c r="K353" s="88"/>
      <c r="L353" s="88"/>
      <c r="M353" s="88"/>
      <c r="N353" s="111">
        <v>39866.050000000003</v>
      </c>
      <c r="O353" s="88"/>
      <c r="P353" s="88"/>
      <c r="Q353" s="88"/>
      <c r="R353" s="111">
        <v>39866.050000000003</v>
      </c>
      <c r="S353" s="88"/>
      <c r="T353" s="111">
        <v>39866.050000000003</v>
      </c>
      <c r="U353" s="88"/>
      <c r="V353" s="88"/>
      <c r="W353" s="88"/>
      <c r="X353" s="111">
        <v>39866.050000000003</v>
      </c>
      <c r="Y353" s="88"/>
      <c r="Z353" s="88"/>
      <c r="AA353" s="88"/>
    </row>
    <row r="354" spans="1:27">
      <c r="A354" s="105" t="s">
        <v>1233</v>
      </c>
      <c r="B354" s="105" t="s">
        <v>205</v>
      </c>
      <c r="C354" s="105" t="s">
        <v>1384</v>
      </c>
      <c r="D354" s="105" t="s">
        <v>1368</v>
      </c>
      <c r="E354" s="105"/>
      <c r="F354" s="69" t="str">
        <f t="shared" si="5"/>
        <v>00005050000000000850</v>
      </c>
      <c r="G354" s="111">
        <v>39866.050000000003</v>
      </c>
      <c r="H354" s="88"/>
      <c r="I354" s="111">
        <v>39866.050000000003</v>
      </c>
      <c r="J354" s="88"/>
      <c r="K354" s="88"/>
      <c r="L354" s="88"/>
      <c r="M354" s="88"/>
      <c r="N354" s="111">
        <v>39866.050000000003</v>
      </c>
      <c r="O354" s="88"/>
      <c r="P354" s="88"/>
      <c r="Q354" s="88"/>
      <c r="R354" s="111">
        <v>39866.050000000003</v>
      </c>
      <c r="S354" s="88"/>
      <c r="T354" s="111">
        <v>39866.050000000003</v>
      </c>
      <c r="U354" s="88"/>
      <c r="V354" s="88"/>
      <c r="W354" s="88"/>
      <c r="X354" s="111">
        <v>39866.050000000003</v>
      </c>
      <c r="Y354" s="88"/>
      <c r="Z354" s="88"/>
      <c r="AA354" s="88"/>
    </row>
    <row r="355" spans="1:27">
      <c r="A355" s="105" t="s">
        <v>1233</v>
      </c>
      <c r="B355" s="105" t="s">
        <v>205</v>
      </c>
      <c r="C355" s="105" t="s">
        <v>1384</v>
      </c>
      <c r="D355" s="105" t="s">
        <v>1243</v>
      </c>
      <c r="E355" s="105"/>
      <c r="F355" s="69" t="str">
        <f t="shared" si="5"/>
        <v>00005050000000000853</v>
      </c>
      <c r="G355" s="111">
        <v>39866.050000000003</v>
      </c>
      <c r="H355" s="88"/>
      <c r="I355" s="111">
        <v>39866.050000000003</v>
      </c>
      <c r="J355" s="88"/>
      <c r="K355" s="88"/>
      <c r="L355" s="88"/>
      <c r="M355" s="88"/>
      <c r="N355" s="111">
        <v>39866.050000000003</v>
      </c>
      <c r="O355" s="88"/>
      <c r="P355" s="88"/>
      <c r="Q355" s="88"/>
      <c r="R355" s="111">
        <v>39866.050000000003</v>
      </c>
      <c r="S355" s="88"/>
      <c r="T355" s="111">
        <v>39866.050000000003</v>
      </c>
      <c r="U355" s="88"/>
      <c r="V355" s="88"/>
      <c r="W355" s="88"/>
      <c r="X355" s="111">
        <v>39866.050000000003</v>
      </c>
      <c r="Y355" s="88"/>
      <c r="Z355" s="88"/>
      <c r="AA355" s="88"/>
    </row>
    <row r="356" spans="1:27">
      <c r="A356" s="106" t="s">
        <v>1233</v>
      </c>
      <c r="B356" s="106" t="s">
        <v>205</v>
      </c>
      <c r="C356" s="106" t="s">
        <v>1384</v>
      </c>
      <c r="D356" s="106" t="s">
        <v>1243</v>
      </c>
      <c r="E356" s="106" t="s">
        <v>1235</v>
      </c>
      <c r="F356" s="69" t="str">
        <f t="shared" si="5"/>
        <v>00005050000000000853960</v>
      </c>
      <c r="G356" s="112">
        <v>39866.050000000003</v>
      </c>
      <c r="H356" s="89"/>
      <c r="I356" s="112">
        <v>39866.050000000003</v>
      </c>
      <c r="J356" s="89"/>
      <c r="K356" s="89"/>
      <c r="L356" s="89"/>
      <c r="M356" s="89"/>
      <c r="N356" s="112">
        <v>39866.050000000003</v>
      </c>
      <c r="O356" s="89"/>
      <c r="P356" s="89"/>
      <c r="Q356" s="89"/>
      <c r="R356" s="112">
        <v>39866.050000000003</v>
      </c>
      <c r="S356" s="89"/>
      <c r="T356" s="112">
        <v>39866.050000000003</v>
      </c>
      <c r="U356" s="89"/>
      <c r="V356" s="89"/>
      <c r="W356" s="89"/>
      <c r="X356" s="112">
        <v>39866.050000000003</v>
      </c>
      <c r="Y356" s="89"/>
      <c r="Z356" s="89"/>
      <c r="AA356" s="89"/>
    </row>
    <row r="357" spans="1:27">
      <c r="A357" s="103" t="s">
        <v>1233</v>
      </c>
      <c r="B357" s="103" t="s">
        <v>1112</v>
      </c>
      <c r="C357" s="103"/>
      <c r="D357" s="103"/>
      <c r="E357" s="103"/>
      <c r="F357" s="69" t="str">
        <f t="shared" si="5"/>
        <v>0000600</v>
      </c>
      <c r="G357" s="109">
        <v>0</v>
      </c>
      <c r="H357" s="86"/>
      <c r="I357" s="109">
        <v>0</v>
      </c>
      <c r="J357" s="86"/>
      <c r="K357" s="86"/>
      <c r="L357" s="86"/>
      <c r="M357" s="86"/>
      <c r="N357" s="109">
        <v>0</v>
      </c>
      <c r="O357" s="86"/>
      <c r="P357" s="86"/>
      <c r="Q357" s="86"/>
      <c r="R357" s="86"/>
      <c r="S357" s="86"/>
      <c r="T357" s="86"/>
      <c r="U357" s="86"/>
      <c r="V357" s="86"/>
      <c r="W357" s="86"/>
      <c r="X357" s="86"/>
      <c r="Y357" s="86"/>
      <c r="Z357" s="86"/>
      <c r="AA357" s="86"/>
    </row>
    <row r="358" spans="1:27">
      <c r="A358" s="103" t="s">
        <v>1233</v>
      </c>
      <c r="B358" s="103" t="s">
        <v>1485</v>
      </c>
      <c r="C358" s="103"/>
      <c r="D358" s="103"/>
      <c r="E358" s="103"/>
      <c r="F358" s="69" t="str">
        <f t="shared" si="5"/>
        <v>0000605</v>
      </c>
      <c r="G358" s="109">
        <v>0</v>
      </c>
      <c r="H358" s="86"/>
      <c r="I358" s="109">
        <v>0</v>
      </c>
      <c r="J358" s="86"/>
      <c r="K358" s="86"/>
      <c r="L358" s="86"/>
      <c r="M358" s="86"/>
      <c r="N358" s="109">
        <v>0</v>
      </c>
      <c r="O358" s="86"/>
      <c r="P358" s="86"/>
      <c r="Q358" s="86"/>
      <c r="R358" s="86"/>
      <c r="S358" s="86"/>
      <c r="T358" s="86"/>
      <c r="U358" s="86"/>
      <c r="V358" s="86"/>
      <c r="W358" s="86"/>
      <c r="X358" s="86"/>
      <c r="Y358" s="86"/>
      <c r="Z358" s="86"/>
      <c r="AA358" s="86"/>
    </row>
    <row r="359" spans="1:27">
      <c r="A359" s="104" t="s">
        <v>1233</v>
      </c>
      <c r="B359" s="104" t="s">
        <v>1485</v>
      </c>
      <c r="C359" s="104" t="s">
        <v>1384</v>
      </c>
      <c r="D359" s="104"/>
      <c r="E359" s="104"/>
      <c r="F359" s="69" t="str">
        <f t="shared" si="5"/>
        <v>00006050000000000</v>
      </c>
      <c r="G359" s="110">
        <v>0</v>
      </c>
      <c r="H359" s="87"/>
      <c r="I359" s="110">
        <v>0</v>
      </c>
      <c r="J359" s="87"/>
      <c r="K359" s="87"/>
      <c r="L359" s="87"/>
      <c r="M359" s="87"/>
      <c r="N359" s="110">
        <v>0</v>
      </c>
      <c r="O359" s="87"/>
      <c r="P359" s="87"/>
      <c r="Q359" s="87"/>
      <c r="R359" s="87"/>
      <c r="S359" s="87"/>
      <c r="T359" s="87"/>
      <c r="U359" s="87"/>
      <c r="V359" s="87"/>
      <c r="W359" s="87"/>
      <c r="X359" s="87"/>
      <c r="Y359" s="87"/>
      <c r="Z359" s="87"/>
      <c r="AA359" s="87"/>
    </row>
    <row r="360" spans="1:27">
      <c r="A360" s="105" t="s">
        <v>1233</v>
      </c>
      <c r="B360" s="105" t="s">
        <v>1485</v>
      </c>
      <c r="C360" s="105" t="s">
        <v>1384</v>
      </c>
      <c r="D360" s="105" t="s">
        <v>1233</v>
      </c>
      <c r="E360" s="105"/>
      <c r="F360" s="69" t="str">
        <f t="shared" si="5"/>
        <v>00006050000000000000</v>
      </c>
      <c r="G360" s="111">
        <v>0</v>
      </c>
      <c r="H360" s="88"/>
      <c r="I360" s="111">
        <v>0</v>
      </c>
      <c r="J360" s="88"/>
      <c r="K360" s="88"/>
      <c r="L360" s="88"/>
      <c r="M360" s="88"/>
      <c r="N360" s="111">
        <v>0</v>
      </c>
      <c r="O360" s="88"/>
      <c r="P360" s="88"/>
      <c r="Q360" s="88"/>
      <c r="R360" s="88"/>
      <c r="S360" s="88"/>
      <c r="T360" s="88"/>
      <c r="U360" s="88"/>
      <c r="V360" s="88"/>
      <c r="W360" s="88"/>
      <c r="X360" s="88"/>
      <c r="Y360" s="88"/>
      <c r="Z360" s="88"/>
      <c r="AA360" s="88"/>
    </row>
    <row r="361" spans="1:27">
      <c r="A361" s="105" t="s">
        <v>1233</v>
      </c>
      <c r="B361" s="105" t="s">
        <v>1485</v>
      </c>
      <c r="C361" s="105" t="s">
        <v>1384</v>
      </c>
      <c r="D361" s="105" t="s">
        <v>1414</v>
      </c>
      <c r="E361" s="105"/>
      <c r="F361" s="69" t="str">
        <f t="shared" si="5"/>
        <v>00006050000000000200</v>
      </c>
      <c r="G361" s="111">
        <v>0</v>
      </c>
      <c r="H361" s="88"/>
      <c r="I361" s="111">
        <v>0</v>
      </c>
      <c r="J361" s="88"/>
      <c r="K361" s="88"/>
      <c r="L361" s="88"/>
      <c r="M361" s="88"/>
      <c r="N361" s="111">
        <v>0</v>
      </c>
      <c r="O361" s="88"/>
      <c r="P361" s="88"/>
      <c r="Q361" s="88"/>
      <c r="R361" s="88"/>
      <c r="S361" s="88"/>
      <c r="T361" s="88"/>
      <c r="U361" s="88"/>
      <c r="V361" s="88"/>
      <c r="W361" s="88"/>
      <c r="X361" s="88"/>
      <c r="Y361" s="88"/>
      <c r="Z361" s="88"/>
      <c r="AA361" s="88"/>
    </row>
    <row r="362" spans="1:27">
      <c r="A362" s="105" t="s">
        <v>1233</v>
      </c>
      <c r="B362" s="105" t="s">
        <v>1485</v>
      </c>
      <c r="C362" s="105" t="s">
        <v>1384</v>
      </c>
      <c r="D362" s="105" t="s">
        <v>1250</v>
      </c>
      <c r="E362" s="105"/>
      <c r="F362" s="69" t="str">
        <f t="shared" si="5"/>
        <v>00006050000000000240</v>
      </c>
      <c r="G362" s="111">
        <v>0</v>
      </c>
      <c r="H362" s="88"/>
      <c r="I362" s="111">
        <v>0</v>
      </c>
      <c r="J362" s="88"/>
      <c r="K362" s="88"/>
      <c r="L362" s="88"/>
      <c r="M362" s="88"/>
      <c r="N362" s="111">
        <v>0</v>
      </c>
      <c r="O362" s="88"/>
      <c r="P362" s="88"/>
      <c r="Q362" s="88"/>
      <c r="R362" s="88"/>
      <c r="S362" s="88"/>
      <c r="T362" s="88"/>
      <c r="U362" s="88"/>
      <c r="V362" s="88"/>
      <c r="W362" s="88"/>
      <c r="X362" s="88"/>
      <c r="Y362" s="88"/>
      <c r="Z362" s="88"/>
      <c r="AA362" s="88"/>
    </row>
    <row r="363" spans="1:27">
      <c r="A363" s="105" t="s">
        <v>1233</v>
      </c>
      <c r="B363" s="105" t="s">
        <v>1485</v>
      </c>
      <c r="C363" s="105" t="s">
        <v>1384</v>
      </c>
      <c r="D363" s="105" t="s">
        <v>1239</v>
      </c>
      <c r="E363" s="105"/>
      <c r="F363" s="69" t="str">
        <f t="shared" si="5"/>
        <v>00006050000000000244</v>
      </c>
      <c r="G363" s="111">
        <v>0</v>
      </c>
      <c r="H363" s="88"/>
      <c r="I363" s="111">
        <v>0</v>
      </c>
      <c r="J363" s="88"/>
      <c r="K363" s="88"/>
      <c r="L363" s="88"/>
      <c r="M363" s="88"/>
      <c r="N363" s="111">
        <v>0</v>
      </c>
      <c r="O363" s="88"/>
      <c r="P363" s="88"/>
      <c r="Q363" s="88"/>
      <c r="R363" s="88"/>
      <c r="S363" s="88"/>
      <c r="T363" s="88"/>
      <c r="U363" s="88"/>
      <c r="V363" s="88"/>
      <c r="W363" s="88"/>
      <c r="X363" s="88"/>
      <c r="Y363" s="88"/>
      <c r="Z363" s="88"/>
      <c r="AA363" s="88"/>
    </row>
    <row r="364" spans="1:27">
      <c r="A364" s="106" t="s">
        <v>1233</v>
      </c>
      <c r="B364" s="106" t="s">
        <v>1485</v>
      </c>
      <c r="C364" s="106" t="s">
        <v>1384</v>
      </c>
      <c r="D364" s="106" t="s">
        <v>1239</v>
      </c>
      <c r="E364" s="106" t="s">
        <v>1235</v>
      </c>
      <c r="F364" s="69" t="str">
        <f t="shared" si="5"/>
        <v>00006050000000000244960</v>
      </c>
      <c r="G364" s="112">
        <v>0</v>
      </c>
      <c r="H364" s="89"/>
      <c r="I364" s="112">
        <v>0</v>
      </c>
      <c r="J364" s="89"/>
      <c r="K364" s="89"/>
      <c r="L364" s="89"/>
      <c r="M364" s="89"/>
      <c r="N364" s="112">
        <v>0</v>
      </c>
      <c r="O364" s="89"/>
      <c r="P364" s="89"/>
      <c r="Q364" s="89"/>
      <c r="R364" s="89"/>
      <c r="S364" s="89"/>
      <c r="T364" s="89"/>
      <c r="U364" s="89"/>
      <c r="V364" s="89"/>
      <c r="W364" s="89"/>
      <c r="X364" s="89"/>
      <c r="Y364" s="89"/>
      <c r="Z364" s="89"/>
      <c r="AA364" s="89"/>
    </row>
    <row r="365" spans="1:27">
      <c r="A365" s="103" t="s">
        <v>1233</v>
      </c>
      <c r="B365" s="103" t="s">
        <v>231</v>
      </c>
      <c r="C365" s="103"/>
      <c r="D365" s="103"/>
      <c r="E365" s="103"/>
      <c r="F365" s="69" t="str">
        <f t="shared" si="5"/>
        <v>0000700</v>
      </c>
      <c r="G365" s="109">
        <v>1349289124.9400001</v>
      </c>
      <c r="H365" s="86"/>
      <c r="I365" s="109">
        <v>1349289124.9400001</v>
      </c>
      <c r="J365" s="109">
        <v>2500000</v>
      </c>
      <c r="K365" s="86"/>
      <c r="L365" s="86"/>
      <c r="M365" s="86"/>
      <c r="N365" s="109">
        <v>1349035460.55</v>
      </c>
      <c r="O365" s="86"/>
      <c r="P365" s="109">
        <v>2753664.39</v>
      </c>
      <c r="Q365" s="86"/>
      <c r="R365" s="109">
        <v>1299011566.02</v>
      </c>
      <c r="S365" s="86"/>
      <c r="T365" s="109">
        <v>1299011566.02</v>
      </c>
      <c r="U365" s="109">
        <v>2274307</v>
      </c>
      <c r="V365" s="86"/>
      <c r="W365" s="86"/>
      <c r="X365" s="109">
        <v>1298757901.6300001</v>
      </c>
      <c r="Y365" s="86"/>
      <c r="Z365" s="109">
        <v>2527971.39</v>
      </c>
      <c r="AA365" s="86"/>
    </row>
    <row r="366" spans="1:27">
      <c r="A366" s="103" t="s">
        <v>1233</v>
      </c>
      <c r="B366" s="103" t="s">
        <v>206</v>
      </c>
      <c r="C366" s="103"/>
      <c r="D366" s="103"/>
      <c r="E366" s="103"/>
      <c r="F366" s="69" t="str">
        <f t="shared" si="5"/>
        <v>0000701</v>
      </c>
      <c r="G366" s="109">
        <v>402513117.26999998</v>
      </c>
      <c r="H366" s="86"/>
      <c r="I366" s="109">
        <v>402513117.26999998</v>
      </c>
      <c r="J366" s="86"/>
      <c r="K366" s="86"/>
      <c r="L366" s="86"/>
      <c r="M366" s="86"/>
      <c r="N366" s="109">
        <v>402513117.26999998</v>
      </c>
      <c r="O366" s="86"/>
      <c r="P366" s="86"/>
      <c r="Q366" s="86"/>
      <c r="R366" s="109">
        <v>382145842.83999997</v>
      </c>
      <c r="S366" s="86"/>
      <c r="T366" s="109">
        <v>382145842.83999997</v>
      </c>
      <c r="U366" s="86"/>
      <c r="V366" s="86"/>
      <c r="W366" s="86"/>
      <c r="X366" s="109">
        <v>382145842.83999997</v>
      </c>
      <c r="Y366" s="86"/>
      <c r="Z366" s="86"/>
      <c r="AA366" s="86"/>
    </row>
    <row r="367" spans="1:27">
      <c r="A367" s="104" t="s">
        <v>1233</v>
      </c>
      <c r="B367" s="104" t="s">
        <v>206</v>
      </c>
      <c r="C367" s="104" t="s">
        <v>1384</v>
      </c>
      <c r="D367" s="104"/>
      <c r="E367" s="104"/>
      <c r="F367" s="69" t="str">
        <f t="shared" si="5"/>
        <v>00007010000000000</v>
      </c>
      <c r="G367" s="110">
        <v>402513117.26999998</v>
      </c>
      <c r="H367" s="87"/>
      <c r="I367" s="110">
        <v>402513117.26999998</v>
      </c>
      <c r="J367" s="87"/>
      <c r="K367" s="87"/>
      <c r="L367" s="87"/>
      <c r="M367" s="87"/>
      <c r="N367" s="110">
        <v>402513117.26999998</v>
      </c>
      <c r="O367" s="87"/>
      <c r="P367" s="87"/>
      <c r="Q367" s="87"/>
      <c r="R367" s="110">
        <v>382145842.83999997</v>
      </c>
      <c r="S367" s="87"/>
      <c r="T367" s="110">
        <v>382145842.83999997</v>
      </c>
      <c r="U367" s="87"/>
      <c r="V367" s="87"/>
      <c r="W367" s="87"/>
      <c r="X367" s="110">
        <v>382145842.83999997</v>
      </c>
      <c r="Y367" s="87"/>
      <c r="Z367" s="87"/>
      <c r="AA367" s="87"/>
    </row>
    <row r="368" spans="1:27">
      <c r="A368" s="105" t="s">
        <v>1233</v>
      </c>
      <c r="B368" s="105" t="s">
        <v>206</v>
      </c>
      <c r="C368" s="105" t="s">
        <v>1384</v>
      </c>
      <c r="D368" s="105" t="s">
        <v>1233</v>
      </c>
      <c r="E368" s="105"/>
      <c r="F368" s="69" t="str">
        <f t="shared" si="5"/>
        <v>00007010000000000000</v>
      </c>
      <c r="G368" s="111">
        <v>402513117.26999998</v>
      </c>
      <c r="H368" s="88"/>
      <c r="I368" s="111">
        <v>402513117.26999998</v>
      </c>
      <c r="J368" s="88"/>
      <c r="K368" s="88"/>
      <c r="L368" s="88"/>
      <c r="M368" s="88"/>
      <c r="N368" s="111">
        <v>402513117.26999998</v>
      </c>
      <c r="O368" s="88"/>
      <c r="P368" s="88"/>
      <c r="Q368" s="88"/>
      <c r="R368" s="111">
        <v>382145842.83999997</v>
      </c>
      <c r="S368" s="88"/>
      <c r="T368" s="111">
        <v>382145842.83999997</v>
      </c>
      <c r="U368" s="88"/>
      <c r="V368" s="88"/>
      <c r="W368" s="88"/>
      <c r="X368" s="111">
        <v>382145842.83999997</v>
      </c>
      <c r="Y368" s="88"/>
      <c r="Z368" s="88"/>
      <c r="AA368" s="88"/>
    </row>
    <row r="369" spans="1:27">
      <c r="A369" s="105" t="s">
        <v>1233</v>
      </c>
      <c r="B369" s="105" t="s">
        <v>206</v>
      </c>
      <c r="C369" s="105" t="s">
        <v>1384</v>
      </c>
      <c r="D369" s="105" t="s">
        <v>1413</v>
      </c>
      <c r="E369" s="105"/>
      <c r="F369" s="69" t="str">
        <f t="shared" si="5"/>
        <v>00007010000000000100</v>
      </c>
      <c r="G369" s="111">
        <v>308194648.97000003</v>
      </c>
      <c r="H369" s="88"/>
      <c r="I369" s="111">
        <v>308194648.97000003</v>
      </c>
      <c r="J369" s="88"/>
      <c r="K369" s="88"/>
      <c r="L369" s="88"/>
      <c r="M369" s="88"/>
      <c r="N369" s="111">
        <v>308194648.97000003</v>
      </c>
      <c r="O369" s="88"/>
      <c r="P369" s="88"/>
      <c r="Q369" s="88"/>
      <c r="R369" s="111">
        <v>297752924.5</v>
      </c>
      <c r="S369" s="88"/>
      <c r="T369" s="111">
        <v>297752924.5</v>
      </c>
      <c r="U369" s="88"/>
      <c r="V369" s="88"/>
      <c r="W369" s="88"/>
      <c r="X369" s="111">
        <v>297752924.5</v>
      </c>
      <c r="Y369" s="88"/>
      <c r="Z369" s="88"/>
      <c r="AA369" s="88"/>
    </row>
    <row r="370" spans="1:27">
      <c r="A370" s="105" t="s">
        <v>1233</v>
      </c>
      <c r="B370" s="105" t="s">
        <v>206</v>
      </c>
      <c r="C370" s="105" t="s">
        <v>1384</v>
      </c>
      <c r="D370" s="105" t="s">
        <v>1372</v>
      </c>
      <c r="E370" s="105"/>
      <c r="F370" s="69" t="str">
        <f t="shared" si="5"/>
        <v>00007010000000000110</v>
      </c>
      <c r="G370" s="111">
        <v>308194648.97000003</v>
      </c>
      <c r="H370" s="88"/>
      <c r="I370" s="111">
        <v>308194648.97000003</v>
      </c>
      <c r="J370" s="88"/>
      <c r="K370" s="88"/>
      <c r="L370" s="88"/>
      <c r="M370" s="88"/>
      <c r="N370" s="111">
        <v>308194648.97000003</v>
      </c>
      <c r="O370" s="88"/>
      <c r="P370" s="88"/>
      <c r="Q370" s="88"/>
      <c r="R370" s="111">
        <v>297752924.5</v>
      </c>
      <c r="S370" s="88"/>
      <c r="T370" s="111">
        <v>297752924.5</v>
      </c>
      <c r="U370" s="88"/>
      <c r="V370" s="88"/>
      <c r="W370" s="88"/>
      <c r="X370" s="111">
        <v>297752924.5</v>
      </c>
      <c r="Y370" s="88"/>
      <c r="Z370" s="88"/>
      <c r="AA370" s="88"/>
    </row>
    <row r="371" spans="1:27">
      <c r="A371" s="105" t="s">
        <v>1233</v>
      </c>
      <c r="B371" s="105" t="s">
        <v>206</v>
      </c>
      <c r="C371" s="105" t="s">
        <v>1384</v>
      </c>
      <c r="D371" s="105" t="s">
        <v>1249</v>
      </c>
      <c r="E371" s="105"/>
      <c r="F371" s="69" t="str">
        <f t="shared" si="5"/>
        <v>00007010000000000111</v>
      </c>
      <c r="G371" s="111">
        <v>235857939.97999999</v>
      </c>
      <c r="H371" s="88"/>
      <c r="I371" s="111">
        <v>235857939.97999999</v>
      </c>
      <c r="J371" s="88"/>
      <c r="K371" s="88"/>
      <c r="L371" s="88"/>
      <c r="M371" s="88"/>
      <c r="N371" s="111">
        <v>235857939.97999999</v>
      </c>
      <c r="O371" s="88"/>
      <c r="P371" s="88"/>
      <c r="Q371" s="88"/>
      <c r="R371" s="111">
        <v>228335191.06</v>
      </c>
      <c r="S371" s="88"/>
      <c r="T371" s="111">
        <v>228335191.06</v>
      </c>
      <c r="U371" s="88"/>
      <c r="V371" s="88"/>
      <c r="W371" s="88"/>
      <c r="X371" s="111">
        <v>228335191.06</v>
      </c>
      <c r="Y371" s="88"/>
      <c r="Z371" s="88"/>
      <c r="AA371" s="88"/>
    </row>
    <row r="372" spans="1:27">
      <c r="A372" s="106" t="s">
        <v>1233</v>
      </c>
      <c r="B372" s="106" t="s">
        <v>206</v>
      </c>
      <c r="C372" s="106" t="s">
        <v>1384</v>
      </c>
      <c r="D372" s="106" t="s">
        <v>1249</v>
      </c>
      <c r="E372" s="106" t="s">
        <v>1235</v>
      </c>
      <c r="F372" s="69" t="str">
        <f t="shared" si="5"/>
        <v>00007010000000000111960</v>
      </c>
      <c r="G372" s="112">
        <v>235857939.97999999</v>
      </c>
      <c r="H372" s="89"/>
      <c r="I372" s="112">
        <v>235857939.97999999</v>
      </c>
      <c r="J372" s="89"/>
      <c r="K372" s="89"/>
      <c r="L372" s="89"/>
      <c r="M372" s="89"/>
      <c r="N372" s="112">
        <v>235857939.97999999</v>
      </c>
      <c r="O372" s="89"/>
      <c r="P372" s="89"/>
      <c r="Q372" s="89"/>
      <c r="R372" s="112">
        <v>228335191.06</v>
      </c>
      <c r="S372" s="89"/>
      <c r="T372" s="112">
        <v>228335191.06</v>
      </c>
      <c r="U372" s="89"/>
      <c r="V372" s="89"/>
      <c r="W372" s="89"/>
      <c r="X372" s="112">
        <v>228335191.06</v>
      </c>
      <c r="Y372" s="89"/>
      <c r="Z372" s="89"/>
      <c r="AA372" s="89"/>
    </row>
    <row r="373" spans="1:27">
      <c r="A373" s="105" t="s">
        <v>1233</v>
      </c>
      <c r="B373" s="105" t="s">
        <v>206</v>
      </c>
      <c r="C373" s="105" t="s">
        <v>1384</v>
      </c>
      <c r="D373" s="105" t="s">
        <v>1256</v>
      </c>
      <c r="E373" s="105"/>
      <c r="F373" s="69" t="str">
        <f t="shared" si="5"/>
        <v>00007010000000000112</v>
      </c>
      <c r="G373" s="111">
        <v>1365266.73</v>
      </c>
      <c r="H373" s="88"/>
      <c r="I373" s="111">
        <v>1365266.73</v>
      </c>
      <c r="J373" s="88"/>
      <c r="K373" s="88"/>
      <c r="L373" s="88"/>
      <c r="M373" s="88"/>
      <c r="N373" s="111">
        <v>1365266.73</v>
      </c>
      <c r="O373" s="88"/>
      <c r="P373" s="88"/>
      <c r="Q373" s="88"/>
      <c r="R373" s="111">
        <v>1158947.46</v>
      </c>
      <c r="S373" s="88"/>
      <c r="T373" s="111">
        <v>1158947.46</v>
      </c>
      <c r="U373" s="88"/>
      <c r="V373" s="88"/>
      <c r="W373" s="88"/>
      <c r="X373" s="111">
        <v>1158947.46</v>
      </c>
      <c r="Y373" s="88"/>
      <c r="Z373" s="88"/>
      <c r="AA373" s="88"/>
    </row>
    <row r="374" spans="1:27">
      <c r="A374" s="106" t="s">
        <v>1233</v>
      </c>
      <c r="B374" s="106" t="s">
        <v>206</v>
      </c>
      <c r="C374" s="106" t="s">
        <v>1384</v>
      </c>
      <c r="D374" s="106" t="s">
        <v>1256</v>
      </c>
      <c r="E374" s="106" t="s">
        <v>1235</v>
      </c>
      <c r="F374" s="69" t="str">
        <f t="shared" si="5"/>
        <v>00007010000000000112960</v>
      </c>
      <c r="G374" s="112">
        <v>1365266.73</v>
      </c>
      <c r="H374" s="89"/>
      <c r="I374" s="112">
        <v>1365266.73</v>
      </c>
      <c r="J374" s="89"/>
      <c r="K374" s="89"/>
      <c r="L374" s="89"/>
      <c r="M374" s="89"/>
      <c r="N374" s="112">
        <v>1365266.73</v>
      </c>
      <c r="O374" s="89"/>
      <c r="P374" s="89"/>
      <c r="Q374" s="89"/>
      <c r="R374" s="112">
        <v>1158947.46</v>
      </c>
      <c r="S374" s="89"/>
      <c r="T374" s="112">
        <v>1158947.46</v>
      </c>
      <c r="U374" s="89"/>
      <c r="V374" s="89"/>
      <c r="W374" s="89"/>
      <c r="X374" s="112">
        <v>1158947.46</v>
      </c>
      <c r="Y374" s="89"/>
      <c r="Z374" s="89"/>
      <c r="AA374" s="89"/>
    </row>
    <row r="375" spans="1:27">
      <c r="A375" s="105" t="s">
        <v>1233</v>
      </c>
      <c r="B375" s="105" t="s">
        <v>206</v>
      </c>
      <c r="C375" s="105" t="s">
        <v>1384</v>
      </c>
      <c r="D375" s="105" t="s">
        <v>1386</v>
      </c>
      <c r="E375" s="105"/>
      <c r="F375" s="69" t="str">
        <f t="shared" si="5"/>
        <v>00007010000000000119</v>
      </c>
      <c r="G375" s="111">
        <v>70971442.260000005</v>
      </c>
      <c r="H375" s="88"/>
      <c r="I375" s="111">
        <v>70971442.260000005</v>
      </c>
      <c r="J375" s="88"/>
      <c r="K375" s="88"/>
      <c r="L375" s="88"/>
      <c r="M375" s="88"/>
      <c r="N375" s="111">
        <v>70971442.260000005</v>
      </c>
      <c r="O375" s="88"/>
      <c r="P375" s="88"/>
      <c r="Q375" s="88"/>
      <c r="R375" s="111">
        <v>68258785.980000004</v>
      </c>
      <c r="S375" s="88"/>
      <c r="T375" s="111">
        <v>68258785.980000004</v>
      </c>
      <c r="U375" s="88"/>
      <c r="V375" s="88"/>
      <c r="W375" s="88"/>
      <c r="X375" s="111">
        <v>68258785.980000004</v>
      </c>
      <c r="Y375" s="88"/>
      <c r="Z375" s="88"/>
      <c r="AA375" s="88"/>
    </row>
    <row r="376" spans="1:27">
      <c r="A376" s="106" t="s">
        <v>1233</v>
      </c>
      <c r="B376" s="106" t="s">
        <v>206</v>
      </c>
      <c r="C376" s="106" t="s">
        <v>1384</v>
      </c>
      <c r="D376" s="106" t="s">
        <v>1386</v>
      </c>
      <c r="E376" s="106" t="s">
        <v>1235</v>
      </c>
      <c r="F376" s="69" t="str">
        <f t="shared" si="5"/>
        <v>00007010000000000119960</v>
      </c>
      <c r="G376" s="112">
        <v>70971442.260000005</v>
      </c>
      <c r="H376" s="89"/>
      <c r="I376" s="112">
        <v>70971442.260000005</v>
      </c>
      <c r="J376" s="89"/>
      <c r="K376" s="89"/>
      <c r="L376" s="89"/>
      <c r="M376" s="89"/>
      <c r="N376" s="112">
        <v>70971442.260000005</v>
      </c>
      <c r="O376" s="89"/>
      <c r="P376" s="89"/>
      <c r="Q376" s="89"/>
      <c r="R376" s="112">
        <v>68258785.980000004</v>
      </c>
      <c r="S376" s="89"/>
      <c r="T376" s="112">
        <v>68258785.980000004</v>
      </c>
      <c r="U376" s="89"/>
      <c r="V376" s="89"/>
      <c r="W376" s="89"/>
      <c r="X376" s="112">
        <v>68258785.980000004</v>
      </c>
      <c r="Y376" s="89"/>
      <c r="Z376" s="89"/>
      <c r="AA376" s="89"/>
    </row>
    <row r="377" spans="1:27">
      <c r="A377" s="105" t="s">
        <v>1233</v>
      </c>
      <c r="B377" s="105" t="s">
        <v>206</v>
      </c>
      <c r="C377" s="105" t="s">
        <v>1384</v>
      </c>
      <c r="D377" s="105" t="s">
        <v>1414</v>
      </c>
      <c r="E377" s="105"/>
      <c r="F377" s="69" t="str">
        <f t="shared" si="5"/>
        <v>00007010000000000200</v>
      </c>
      <c r="G377" s="111">
        <v>93458994.780000001</v>
      </c>
      <c r="H377" s="88"/>
      <c r="I377" s="111">
        <v>93458994.780000001</v>
      </c>
      <c r="J377" s="88"/>
      <c r="K377" s="88"/>
      <c r="L377" s="88"/>
      <c r="M377" s="88"/>
      <c r="N377" s="111">
        <v>93458994.780000001</v>
      </c>
      <c r="O377" s="88"/>
      <c r="P377" s="88"/>
      <c r="Q377" s="88"/>
      <c r="R377" s="111">
        <v>83568918.629999995</v>
      </c>
      <c r="S377" s="88"/>
      <c r="T377" s="111">
        <v>83568918.629999995</v>
      </c>
      <c r="U377" s="88"/>
      <c r="V377" s="88"/>
      <c r="W377" s="88"/>
      <c r="X377" s="111">
        <v>83568918.629999995</v>
      </c>
      <c r="Y377" s="88"/>
      <c r="Z377" s="88"/>
      <c r="AA377" s="88"/>
    </row>
    <row r="378" spans="1:27">
      <c r="A378" s="105" t="s">
        <v>1233</v>
      </c>
      <c r="B378" s="105" t="s">
        <v>206</v>
      </c>
      <c r="C378" s="105" t="s">
        <v>1384</v>
      </c>
      <c r="D378" s="105" t="s">
        <v>1250</v>
      </c>
      <c r="E378" s="105"/>
      <c r="F378" s="69" t="str">
        <f t="shared" si="5"/>
        <v>00007010000000000240</v>
      </c>
      <c r="G378" s="111">
        <v>93458994.780000001</v>
      </c>
      <c r="H378" s="88"/>
      <c r="I378" s="111">
        <v>93458994.780000001</v>
      </c>
      <c r="J378" s="88"/>
      <c r="K378" s="88"/>
      <c r="L378" s="88"/>
      <c r="M378" s="88"/>
      <c r="N378" s="111">
        <v>93458994.780000001</v>
      </c>
      <c r="O378" s="88"/>
      <c r="P378" s="88"/>
      <c r="Q378" s="88"/>
      <c r="R378" s="111">
        <v>83568918.629999995</v>
      </c>
      <c r="S378" s="88"/>
      <c r="T378" s="111">
        <v>83568918.629999995</v>
      </c>
      <c r="U378" s="88"/>
      <c r="V378" s="88"/>
      <c r="W378" s="88"/>
      <c r="X378" s="111">
        <v>83568918.629999995</v>
      </c>
      <c r="Y378" s="88"/>
      <c r="Z378" s="88"/>
      <c r="AA378" s="88"/>
    </row>
    <row r="379" spans="1:27">
      <c r="A379" s="105" t="s">
        <v>1233</v>
      </c>
      <c r="B379" s="105" t="s">
        <v>206</v>
      </c>
      <c r="C379" s="105" t="s">
        <v>1384</v>
      </c>
      <c r="D379" s="105" t="s">
        <v>1239</v>
      </c>
      <c r="E379" s="105"/>
      <c r="F379" s="69" t="str">
        <f t="shared" si="5"/>
        <v>00007010000000000244</v>
      </c>
      <c r="G379" s="111">
        <v>93458994.780000001</v>
      </c>
      <c r="H379" s="88"/>
      <c r="I379" s="111">
        <v>93458994.780000001</v>
      </c>
      <c r="J379" s="88"/>
      <c r="K379" s="88"/>
      <c r="L379" s="88"/>
      <c r="M379" s="88"/>
      <c r="N379" s="111">
        <v>93458994.780000001</v>
      </c>
      <c r="O379" s="88"/>
      <c r="P379" s="88"/>
      <c r="Q379" s="88"/>
      <c r="R379" s="111">
        <v>83568918.629999995</v>
      </c>
      <c r="S379" s="88"/>
      <c r="T379" s="111">
        <v>83568918.629999995</v>
      </c>
      <c r="U379" s="88"/>
      <c r="V379" s="88"/>
      <c r="W379" s="88"/>
      <c r="X379" s="111">
        <v>83568918.629999995</v>
      </c>
      <c r="Y379" s="88"/>
      <c r="Z379" s="88"/>
      <c r="AA379" s="88"/>
    </row>
    <row r="380" spans="1:27">
      <c r="A380" s="106" t="s">
        <v>1233</v>
      </c>
      <c r="B380" s="106" t="s">
        <v>206</v>
      </c>
      <c r="C380" s="106" t="s">
        <v>1384</v>
      </c>
      <c r="D380" s="106" t="s">
        <v>1239</v>
      </c>
      <c r="E380" s="106" t="s">
        <v>1235</v>
      </c>
      <c r="F380" s="69" t="str">
        <f t="shared" si="5"/>
        <v>00007010000000000244960</v>
      </c>
      <c r="G380" s="112">
        <v>93458994.780000001</v>
      </c>
      <c r="H380" s="89"/>
      <c r="I380" s="112">
        <v>93458994.780000001</v>
      </c>
      <c r="J380" s="89"/>
      <c r="K380" s="89"/>
      <c r="L380" s="89"/>
      <c r="M380" s="89"/>
      <c r="N380" s="112">
        <v>93458994.780000001</v>
      </c>
      <c r="O380" s="89"/>
      <c r="P380" s="89"/>
      <c r="Q380" s="89"/>
      <c r="R380" s="112">
        <v>83568918.629999995</v>
      </c>
      <c r="S380" s="89"/>
      <c r="T380" s="112">
        <v>83568918.629999995</v>
      </c>
      <c r="U380" s="89"/>
      <c r="V380" s="89"/>
      <c r="W380" s="89"/>
      <c r="X380" s="112">
        <v>83568918.629999995</v>
      </c>
      <c r="Y380" s="89"/>
      <c r="Z380" s="89"/>
      <c r="AA380" s="89"/>
    </row>
    <row r="381" spans="1:27">
      <c r="A381" s="105" t="s">
        <v>1233</v>
      </c>
      <c r="B381" s="105" t="s">
        <v>206</v>
      </c>
      <c r="C381" s="105" t="s">
        <v>1384</v>
      </c>
      <c r="D381" s="105" t="s">
        <v>1371</v>
      </c>
      <c r="E381" s="105"/>
      <c r="F381" s="69" t="str">
        <f t="shared" si="5"/>
        <v>00007010000000000800</v>
      </c>
      <c r="G381" s="111">
        <v>859473.52</v>
      </c>
      <c r="H381" s="88"/>
      <c r="I381" s="111">
        <v>859473.52</v>
      </c>
      <c r="J381" s="88"/>
      <c r="K381" s="88"/>
      <c r="L381" s="88"/>
      <c r="M381" s="88"/>
      <c r="N381" s="111">
        <v>859473.52</v>
      </c>
      <c r="O381" s="88"/>
      <c r="P381" s="88"/>
      <c r="Q381" s="88"/>
      <c r="R381" s="111">
        <v>823999.71</v>
      </c>
      <c r="S381" s="88"/>
      <c r="T381" s="111">
        <v>823999.71</v>
      </c>
      <c r="U381" s="88"/>
      <c r="V381" s="88"/>
      <c r="W381" s="88"/>
      <c r="X381" s="111">
        <v>823999.71</v>
      </c>
      <c r="Y381" s="88"/>
      <c r="Z381" s="88"/>
      <c r="AA381" s="88"/>
    </row>
    <row r="382" spans="1:27">
      <c r="A382" s="105" t="s">
        <v>1233</v>
      </c>
      <c r="B382" s="105" t="s">
        <v>206</v>
      </c>
      <c r="C382" s="105" t="s">
        <v>1384</v>
      </c>
      <c r="D382" s="105" t="s">
        <v>1375</v>
      </c>
      <c r="E382" s="105"/>
      <c r="F382" s="69" t="str">
        <f t="shared" si="5"/>
        <v>00007010000000000830</v>
      </c>
      <c r="G382" s="111">
        <v>677184.37</v>
      </c>
      <c r="H382" s="88"/>
      <c r="I382" s="111">
        <v>677184.37</v>
      </c>
      <c r="J382" s="88"/>
      <c r="K382" s="88"/>
      <c r="L382" s="88"/>
      <c r="M382" s="88"/>
      <c r="N382" s="111">
        <v>677184.37</v>
      </c>
      <c r="O382" s="88"/>
      <c r="P382" s="88"/>
      <c r="Q382" s="88"/>
      <c r="R382" s="111">
        <v>677184.37</v>
      </c>
      <c r="S382" s="88"/>
      <c r="T382" s="111">
        <v>677184.37</v>
      </c>
      <c r="U382" s="88"/>
      <c r="V382" s="88"/>
      <c r="W382" s="88"/>
      <c r="X382" s="111">
        <v>677184.37</v>
      </c>
      <c r="Y382" s="88"/>
      <c r="Z382" s="88"/>
      <c r="AA382" s="88"/>
    </row>
    <row r="383" spans="1:27">
      <c r="A383" s="105" t="s">
        <v>1233</v>
      </c>
      <c r="B383" s="105" t="s">
        <v>206</v>
      </c>
      <c r="C383" s="105" t="s">
        <v>1384</v>
      </c>
      <c r="D383" s="105" t="s">
        <v>1366</v>
      </c>
      <c r="E383" s="105"/>
      <c r="F383" s="69" t="str">
        <f t="shared" si="5"/>
        <v>00007010000000000831</v>
      </c>
      <c r="G383" s="111">
        <v>677184.37</v>
      </c>
      <c r="H383" s="88"/>
      <c r="I383" s="111">
        <v>677184.37</v>
      </c>
      <c r="J383" s="88"/>
      <c r="K383" s="88"/>
      <c r="L383" s="88"/>
      <c r="M383" s="88"/>
      <c r="N383" s="111">
        <v>677184.37</v>
      </c>
      <c r="O383" s="88"/>
      <c r="P383" s="88"/>
      <c r="Q383" s="88"/>
      <c r="R383" s="111">
        <v>677184.37</v>
      </c>
      <c r="S383" s="88"/>
      <c r="T383" s="111">
        <v>677184.37</v>
      </c>
      <c r="U383" s="88"/>
      <c r="V383" s="88"/>
      <c r="W383" s="88"/>
      <c r="X383" s="111">
        <v>677184.37</v>
      </c>
      <c r="Y383" s="88"/>
      <c r="Z383" s="88"/>
      <c r="AA383" s="88"/>
    </row>
    <row r="384" spans="1:27">
      <c r="A384" s="106" t="s">
        <v>1233</v>
      </c>
      <c r="B384" s="106" t="s">
        <v>206</v>
      </c>
      <c r="C384" s="106" t="s">
        <v>1384</v>
      </c>
      <c r="D384" s="106" t="s">
        <v>1366</v>
      </c>
      <c r="E384" s="106" t="s">
        <v>1235</v>
      </c>
      <c r="F384" s="69" t="str">
        <f t="shared" si="5"/>
        <v>00007010000000000831960</v>
      </c>
      <c r="G384" s="112">
        <v>677184.37</v>
      </c>
      <c r="H384" s="89"/>
      <c r="I384" s="112">
        <v>677184.37</v>
      </c>
      <c r="J384" s="89"/>
      <c r="K384" s="89"/>
      <c r="L384" s="89"/>
      <c r="M384" s="89"/>
      <c r="N384" s="112">
        <v>677184.37</v>
      </c>
      <c r="O384" s="89"/>
      <c r="P384" s="89"/>
      <c r="Q384" s="89"/>
      <c r="R384" s="112">
        <v>677184.37</v>
      </c>
      <c r="S384" s="89"/>
      <c r="T384" s="112">
        <v>677184.37</v>
      </c>
      <c r="U384" s="89"/>
      <c r="V384" s="89"/>
      <c r="W384" s="89"/>
      <c r="X384" s="112">
        <v>677184.37</v>
      </c>
      <c r="Y384" s="89"/>
      <c r="Z384" s="89"/>
      <c r="AA384" s="89"/>
    </row>
    <row r="385" spans="1:27">
      <c r="A385" s="105" t="s">
        <v>1233</v>
      </c>
      <c r="B385" s="105" t="s">
        <v>206</v>
      </c>
      <c r="C385" s="105" t="s">
        <v>1384</v>
      </c>
      <c r="D385" s="105" t="s">
        <v>1368</v>
      </c>
      <c r="E385" s="105"/>
      <c r="F385" s="69" t="str">
        <f t="shared" si="5"/>
        <v>00007010000000000850</v>
      </c>
      <c r="G385" s="111">
        <v>182289.15</v>
      </c>
      <c r="H385" s="88"/>
      <c r="I385" s="111">
        <v>182289.15</v>
      </c>
      <c r="J385" s="88"/>
      <c r="K385" s="88"/>
      <c r="L385" s="88"/>
      <c r="M385" s="88"/>
      <c r="N385" s="111">
        <v>182289.15</v>
      </c>
      <c r="O385" s="88"/>
      <c r="P385" s="88"/>
      <c r="Q385" s="88"/>
      <c r="R385" s="111">
        <v>146815.34</v>
      </c>
      <c r="S385" s="88"/>
      <c r="T385" s="111">
        <v>146815.34</v>
      </c>
      <c r="U385" s="88"/>
      <c r="V385" s="88"/>
      <c r="W385" s="88"/>
      <c r="X385" s="111">
        <v>146815.34</v>
      </c>
      <c r="Y385" s="88"/>
      <c r="Z385" s="88"/>
      <c r="AA385" s="88"/>
    </row>
    <row r="386" spans="1:27">
      <c r="A386" s="105" t="s">
        <v>1233</v>
      </c>
      <c r="B386" s="105" t="s">
        <v>206</v>
      </c>
      <c r="C386" s="105" t="s">
        <v>1384</v>
      </c>
      <c r="D386" s="105" t="s">
        <v>1243</v>
      </c>
      <c r="E386" s="105"/>
      <c r="F386" s="69" t="str">
        <f t="shared" ref="F386:F449" si="6">CONCATENATE(A386,B386,C386,D386,E386)</f>
        <v>00007010000000000853</v>
      </c>
      <c r="G386" s="111">
        <v>182289.15</v>
      </c>
      <c r="H386" s="88"/>
      <c r="I386" s="111">
        <v>182289.15</v>
      </c>
      <c r="J386" s="88"/>
      <c r="K386" s="88"/>
      <c r="L386" s="88"/>
      <c r="M386" s="88"/>
      <c r="N386" s="111">
        <v>182289.15</v>
      </c>
      <c r="O386" s="88"/>
      <c r="P386" s="88"/>
      <c r="Q386" s="88"/>
      <c r="R386" s="111">
        <v>146815.34</v>
      </c>
      <c r="S386" s="88"/>
      <c r="T386" s="111">
        <v>146815.34</v>
      </c>
      <c r="U386" s="88"/>
      <c r="V386" s="88"/>
      <c r="W386" s="88"/>
      <c r="X386" s="111">
        <v>146815.34</v>
      </c>
      <c r="Y386" s="88"/>
      <c r="Z386" s="88"/>
      <c r="AA386" s="88"/>
    </row>
    <row r="387" spans="1:27">
      <c r="A387" s="106" t="s">
        <v>1233</v>
      </c>
      <c r="B387" s="106" t="s">
        <v>206</v>
      </c>
      <c r="C387" s="106" t="s">
        <v>1384</v>
      </c>
      <c r="D387" s="106" t="s">
        <v>1243</v>
      </c>
      <c r="E387" s="106" t="s">
        <v>1235</v>
      </c>
      <c r="F387" s="69" t="str">
        <f t="shared" si="6"/>
        <v>00007010000000000853960</v>
      </c>
      <c r="G387" s="112">
        <v>182289.15</v>
      </c>
      <c r="H387" s="89"/>
      <c r="I387" s="112">
        <v>182289.15</v>
      </c>
      <c r="J387" s="89"/>
      <c r="K387" s="89"/>
      <c r="L387" s="89"/>
      <c r="M387" s="89"/>
      <c r="N387" s="112">
        <v>182289.15</v>
      </c>
      <c r="O387" s="89"/>
      <c r="P387" s="89"/>
      <c r="Q387" s="89"/>
      <c r="R387" s="112">
        <v>146815.34</v>
      </c>
      <c r="S387" s="89"/>
      <c r="T387" s="112">
        <v>146815.34</v>
      </c>
      <c r="U387" s="89"/>
      <c r="V387" s="89"/>
      <c r="W387" s="89"/>
      <c r="X387" s="112">
        <v>146815.34</v>
      </c>
      <c r="Y387" s="89"/>
      <c r="Z387" s="89"/>
      <c r="AA387" s="89"/>
    </row>
    <row r="388" spans="1:27">
      <c r="A388" s="103" t="s">
        <v>1233</v>
      </c>
      <c r="B388" s="103" t="s">
        <v>207</v>
      </c>
      <c r="C388" s="103"/>
      <c r="D388" s="103"/>
      <c r="E388" s="103"/>
      <c r="F388" s="69" t="str">
        <f t="shared" si="6"/>
        <v>0000702</v>
      </c>
      <c r="G388" s="109">
        <v>739544464.13999999</v>
      </c>
      <c r="H388" s="86"/>
      <c r="I388" s="109">
        <v>739544464.13999999</v>
      </c>
      <c r="J388" s="86"/>
      <c r="K388" s="86"/>
      <c r="L388" s="86"/>
      <c r="M388" s="86"/>
      <c r="N388" s="109">
        <v>739544464.13999999</v>
      </c>
      <c r="O388" s="86"/>
      <c r="P388" s="86"/>
      <c r="Q388" s="86"/>
      <c r="R388" s="109">
        <v>714802256.26999998</v>
      </c>
      <c r="S388" s="86"/>
      <c r="T388" s="109">
        <v>714802256.26999998</v>
      </c>
      <c r="U388" s="86"/>
      <c r="V388" s="86"/>
      <c r="W388" s="86"/>
      <c r="X388" s="109">
        <v>714802256.26999998</v>
      </c>
      <c r="Y388" s="86"/>
      <c r="Z388" s="86"/>
      <c r="AA388" s="86"/>
    </row>
    <row r="389" spans="1:27">
      <c r="A389" s="104" t="s">
        <v>1233</v>
      </c>
      <c r="B389" s="104" t="s">
        <v>207</v>
      </c>
      <c r="C389" s="104" t="s">
        <v>1384</v>
      </c>
      <c r="D389" s="104"/>
      <c r="E389" s="104"/>
      <c r="F389" s="69" t="str">
        <f t="shared" si="6"/>
        <v>00007020000000000</v>
      </c>
      <c r="G389" s="110">
        <v>739544464.13999999</v>
      </c>
      <c r="H389" s="87"/>
      <c r="I389" s="110">
        <v>739544464.13999999</v>
      </c>
      <c r="J389" s="87"/>
      <c r="K389" s="87"/>
      <c r="L389" s="87"/>
      <c r="M389" s="87"/>
      <c r="N389" s="110">
        <v>739544464.13999999</v>
      </c>
      <c r="O389" s="87"/>
      <c r="P389" s="87"/>
      <c r="Q389" s="87"/>
      <c r="R389" s="110">
        <v>714802256.26999998</v>
      </c>
      <c r="S389" s="87"/>
      <c r="T389" s="110">
        <v>714802256.26999998</v>
      </c>
      <c r="U389" s="87"/>
      <c r="V389" s="87"/>
      <c r="W389" s="87"/>
      <c r="X389" s="110">
        <v>714802256.26999998</v>
      </c>
      <c r="Y389" s="87"/>
      <c r="Z389" s="87"/>
      <c r="AA389" s="87"/>
    </row>
    <row r="390" spans="1:27">
      <c r="A390" s="105" t="s">
        <v>1233</v>
      </c>
      <c r="B390" s="105" t="s">
        <v>207</v>
      </c>
      <c r="C390" s="105" t="s">
        <v>1384</v>
      </c>
      <c r="D390" s="105" t="s">
        <v>1233</v>
      </c>
      <c r="E390" s="105"/>
      <c r="F390" s="69" t="str">
        <f t="shared" si="6"/>
        <v>00007020000000000000</v>
      </c>
      <c r="G390" s="111">
        <v>739544464.13999999</v>
      </c>
      <c r="H390" s="88"/>
      <c r="I390" s="111">
        <v>739544464.13999999</v>
      </c>
      <c r="J390" s="88"/>
      <c r="K390" s="88"/>
      <c r="L390" s="88"/>
      <c r="M390" s="88"/>
      <c r="N390" s="111">
        <v>739544464.13999999</v>
      </c>
      <c r="O390" s="88"/>
      <c r="P390" s="88"/>
      <c r="Q390" s="88"/>
      <c r="R390" s="111">
        <v>714802256.26999998</v>
      </c>
      <c r="S390" s="88"/>
      <c r="T390" s="111">
        <v>714802256.26999998</v>
      </c>
      <c r="U390" s="88"/>
      <c r="V390" s="88"/>
      <c r="W390" s="88"/>
      <c r="X390" s="111">
        <v>714802256.26999998</v>
      </c>
      <c r="Y390" s="88"/>
      <c r="Z390" s="88"/>
      <c r="AA390" s="88"/>
    </row>
    <row r="391" spans="1:27">
      <c r="A391" s="105" t="s">
        <v>1233</v>
      </c>
      <c r="B391" s="105" t="s">
        <v>207</v>
      </c>
      <c r="C391" s="105" t="s">
        <v>1384</v>
      </c>
      <c r="D391" s="105" t="s">
        <v>1413</v>
      </c>
      <c r="E391" s="105"/>
      <c r="F391" s="69" t="str">
        <f t="shared" si="6"/>
        <v>00007020000000000100</v>
      </c>
      <c r="G391" s="111">
        <v>566305748.60000002</v>
      </c>
      <c r="H391" s="88"/>
      <c r="I391" s="111">
        <v>566305748.60000002</v>
      </c>
      <c r="J391" s="88"/>
      <c r="K391" s="88"/>
      <c r="L391" s="88"/>
      <c r="M391" s="88"/>
      <c r="N391" s="111">
        <v>566305748.60000002</v>
      </c>
      <c r="O391" s="88"/>
      <c r="P391" s="88"/>
      <c r="Q391" s="88"/>
      <c r="R391" s="111">
        <v>558575365.98000002</v>
      </c>
      <c r="S391" s="88"/>
      <c r="T391" s="111">
        <v>558575365.98000002</v>
      </c>
      <c r="U391" s="88"/>
      <c r="V391" s="88"/>
      <c r="W391" s="88"/>
      <c r="X391" s="111">
        <v>558575365.98000002</v>
      </c>
      <c r="Y391" s="88"/>
      <c r="Z391" s="88"/>
      <c r="AA391" s="88"/>
    </row>
    <row r="392" spans="1:27">
      <c r="A392" s="105" t="s">
        <v>1233</v>
      </c>
      <c r="B392" s="105" t="s">
        <v>207</v>
      </c>
      <c r="C392" s="105" t="s">
        <v>1384</v>
      </c>
      <c r="D392" s="105" t="s">
        <v>1372</v>
      </c>
      <c r="E392" s="105"/>
      <c r="F392" s="69" t="str">
        <f t="shared" si="6"/>
        <v>00007020000000000110</v>
      </c>
      <c r="G392" s="111">
        <v>566305748.60000002</v>
      </c>
      <c r="H392" s="88"/>
      <c r="I392" s="111">
        <v>566305748.60000002</v>
      </c>
      <c r="J392" s="88"/>
      <c r="K392" s="88"/>
      <c r="L392" s="88"/>
      <c r="M392" s="88"/>
      <c r="N392" s="111">
        <v>566305748.60000002</v>
      </c>
      <c r="O392" s="88"/>
      <c r="P392" s="88"/>
      <c r="Q392" s="88"/>
      <c r="R392" s="111">
        <v>558575365.98000002</v>
      </c>
      <c r="S392" s="88"/>
      <c r="T392" s="111">
        <v>558575365.98000002</v>
      </c>
      <c r="U392" s="88"/>
      <c r="V392" s="88"/>
      <c r="W392" s="88"/>
      <c r="X392" s="111">
        <v>558575365.98000002</v>
      </c>
      <c r="Y392" s="88"/>
      <c r="Z392" s="88"/>
      <c r="AA392" s="88"/>
    </row>
    <row r="393" spans="1:27">
      <c r="A393" s="105" t="s">
        <v>1233</v>
      </c>
      <c r="B393" s="105" t="s">
        <v>207</v>
      </c>
      <c r="C393" s="105" t="s">
        <v>1384</v>
      </c>
      <c r="D393" s="105" t="s">
        <v>1249</v>
      </c>
      <c r="E393" s="105"/>
      <c r="F393" s="69" t="str">
        <f t="shared" si="6"/>
        <v>00007020000000000111</v>
      </c>
      <c r="G393" s="111">
        <v>432292577.91000003</v>
      </c>
      <c r="H393" s="88"/>
      <c r="I393" s="111">
        <v>432292577.91000003</v>
      </c>
      <c r="J393" s="88"/>
      <c r="K393" s="88"/>
      <c r="L393" s="88"/>
      <c r="M393" s="88"/>
      <c r="N393" s="111">
        <v>432292577.91000003</v>
      </c>
      <c r="O393" s="88"/>
      <c r="P393" s="88"/>
      <c r="Q393" s="88"/>
      <c r="R393" s="111">
        <v>427608547.50999999</v>
      </c>
      <c r="S393" s="88"/>
      <c r="T393" s="111">
        <v>427608547.50999999</v>
      </c>
      <c r="U393" s="88"/>
      <c r="V393" s="88"/>
      <c r="W393" s="88"/>
      <c r="X393" s="111">
        <v>427608547.50999999</v>
      </c>
      <c r="Y393" s="88"/>
      <c r="Z393" s="88"/>
      <c r="AA393" s="88"/>
    </row>
    <row r="394" spans="1:27">
      <c r="A394" s="106" t="s">
        <v>1233</v>
      </c>
      <c r="B394" s="106" t="s">
        <v>207</v>
      </c>
      <c r="C394" s="106" t="s">
        <v>1384</v>
      </c>
      <c r="D394" s="106" t="s">
        <v>1249</v>
      </c>
      <c r="E394" s="106" t="s">
        <v>1235</v>
      </c>
      <c r="F394" s="69" t="str">
        <f t="shared" si="6"/>
        <v>00007020000000000111960</v>
      </c>
      <c r="G394" s="112">
        <v>432292577.91000003</v>
      </c>
      <c r="H394" s="89"/>
      <c r="I394" s="112">
        <v>432292577.91000003</v>
      </c>
      <c r="J394" s="89"/>
      <c r="K394" s="89"/>
      <c r="L394" s="89"/>
      <c r="M394" s="89"/>
      <c r="N394" s="112">
        <v>432292577.91000003</v>
      </c>
      <c r="O394" s="89"/>
      <c r="P394" s="89"/>
      <c r="Q394" s="89"/>
      <c r="R394" s="112">
        <v>427608547.50999999</v>
      </c>
      <c r="S394" s="89"/>
      <c r="T394" s="112">
        <v>427608547.50999999</v>
      </c>
      <c r="U394" s="89"/>
      <c r="V394" s="89"/>
      <c r="W394" s="89"/>
      <c r="X394" s="112">
        <v>427608547.50999999</v>
      </c>
      <c r="Y394" s="89"/>
      <c r="Z394" s="89"/>
      <c r="AA394" s="89"/>
    </row>
    <row r="395" spans="1:27">
      <c r="A395" s="105" t="s">
        <v>1233</v>
      </c>
      <c r="B395" s="105" t="s">
        <v>207</v>
      </c>
      <c r="C395" s="105" t="s">
        <v>1384</v>
      </c>
      <c r="D395" s="105" t="s">
        <v>1256</v>
      </c>
      <c r="E395" s="105"/>
      <c r="F395" s="69" t="str">
        <f t="shared" si="6"/>
        <v>00007020000000000112</v>
      </c>
      <c r="G395" s="111">
        <v>3851864.98</v>
      </c>
      <c r="H395" s="88"/>
      <c r="I395" s="111">
        <v>3851864.98</v>
      </c>
      <c r="J395" s="88"/>
      <c r="K395" s="88"/>
      <c r="L395" s="88"/>
      <c r="M395" s="88"/>
      <c r="N395" s="111">
        <v>3851864.98</v>
      </c>
      <c r="O395" s="88"/>
      <c r="P395" s="88"/>
      <c r="Q395" s="88"/>
      <c r="R395" s="111">
        <v>2425820.85</v>
      </c>
      <c r="S395" s="88"/>
      <c r="T395" s="111">
        <v>2425820.85</v>
      </c>
      <c r="U395" s="88"/>
      <c r="V395" s="88"/>
      <c r="W395" s="88"/>
      <c r="X395" s="111">
        <v>2425820.85</v>
      </c>
      <c r="Y395" s="88"/>
      <c r="Z395" s="88"/>
      <c r="AA395" s="88"/>
    </row>
    <row r="396" spans="1:27">
      <c r="A396" s="106" t="s">
        <v>1233</v>
      </c>
      <c r="B396" s="106" t="s">
        <v>207</v>
      </c>
      <c r="C396" s="106" t="s">
        <v>1384</v>
      </c>
      <c r="D396" s="106" t="s">
        <v>1256</v>
      </c>
      <c r="E396" s="106" t="s">
        <v>1235</v>
      </c>
      <c r="F396" s="69" t="str">
        <f t="shared" si="6"/>
        <v>00007020000000000112960</v>
      </c>
      <c r="G396" s="112">
        <v>3851864.98</v>
      </c>
      <c r="H396" s="89"/>
      <c r="I396" s="112">
        <v>3851864.98</v>
      </c>
      <c r="J396" s="89"/>
      <c r="K396" s="89"/>
      <c r="L396" s="89"/>
      <c r="M396" s="89"/>
      <c r="N396" s="112">
        <v>3851864.98</v>
      </c>
      <c r="O396" s="89"/>
      <c r="P396" s="89"/>
      <c r="Q396" s="89"/>
      <c r="R396" s="112">
        <v>2425820.85</v>
      </c>
      <c r="S396" s="89"/>
      <c r="T396" s="112">
        <v>2425820.85</v>
      </c>
      <c r="U396" s="89"/>
      <c r="V396" s="89"/>
      <c r="W396" s="89"/>
      <c r="X396" s="112">
        <v>2425820.85</v>
      </c>
      <c r="Y396" s="89"/>
      <c r="Z396" s="89"/>
      <c r="AA396" s="89"/>
    </row>
    <row r="397" spans="1:27">
      <c r="A397" s="105" t="s">
        <v>1233</v>
      </c>
      <c r="B397" s="105" t="s">
        <v>207</v>
      </c>
      <c r="C397" s="105" t="s">
        <v>1384</v>
      </c>
      <c r="D397" s="105" t="s">
        <v>1391</v>
      </c>
      <c r="E397" s="105"/>
      <c r="F397" s="69" t="str">
        <f t="shared" si="6"/>
        <v>00007020000000000113</v>
      </c>
      <c r="G397" s="111">
        <v>180000</v>
      </c>
      <c r="H397" s="88"/>
      <c r="I397" s="111">
        <v>180000</v>
      </c>
      <c r="J397" s="88"/>
      <c r="K397" s="88"/>
      <c r="L397" s="88"/>
      <c r="M397" s="88"/>
      <c r="N397" s="111">
        <v>180000</v>
      </c>
      <c r="O397" s="88"/>
      <c r="P397" s="88"/>
      <c r="Q397" s="88"/>
      <c r="R397" s="111">
        <v>4502</v>
      </c>
      <c r="S397" s="88"/>
      <c r="T397" s="111">
        <v>4502</v>
      </c>
      <c r="U397" s="88"/>
      <c r="V397" s="88"/>
      <c r="W397" s="88"/>
      <c r="X397" s="111">
        <v>4502</v>
      </c>
      <c r="Y397" s="88"/>
      <c r="Z397" s="88"/>
      <c r="AA397" s="88"/>
    </row>
    <row r="398" spans="1:27">
      <c r="A398" s="106" t="s">
        <v>1233</v>
      </c>
      <c r="B398" s="106" t="s">
        <v>207</v>
      </c>
      <c r="C398" s="106" t="s">
        <v>1384</v>
      </c>
      <c r="D398" s="106" t="s">
        <v>1391</v>
      </c>
      <c r="E398" s="106" t="s">
        <v>1235</v>
      </c>
      <c r="F398" s="69" t="str">
        <f t="shared" si="6"/>
        <v>00007020000000000113960</v>
      </c>
      <c r="G398" s="112">
        <v>180000</v>
      </c>
      <c r="H398" s="89"/>
      <c r="I398" s="112">
        <v>180000</v>
      </c>
      <c r="J398" s="89"/>
      <c r="K398" s="89"/>
      <c r="L398" s="89"/>
      <c r="M398" s="89"/>
      <c r="N398" s="112">
        <v>180000</v>
      </c>
      <c r="O398" s="89"/>
      <c r="P398" s="89"/>
      <c r="Q398" s="89"/>
      <c r="R398" s="112">
        <v>4502</v>
      </c>
      <c r="S398" s="89"/>
      <c r="T398" s="112">
        <v>4502</v>
      </c>
      <c r="U398" s="89"/>
      <c r="V398" s="89"/>
      <c r="W398" s="89"/>
      <c r="X398" s="112">
        <v>4502</v>
      </c>
      <c r="Y398" s="89"/>
      <c r="Z398" s="89"/>
      <c r="AA398" s="89"/>
    </row>
    <row r="399" spans="1:27">
      <c r="A399" s="105" t="s">
        <v>1233</v>
      </c>
      <c r="B399" s="105" t="s">
        <v>207</v>
      </c>
      <c r="C399" s="105" t="s">
        <v>1384</v>
      </c>
      <c r="D399" s="105" t="s">
        <v>1386</v>
      </c>
      <c r="E399" s="105"/>
      <c r="F399" s="69" t="str">
        <f t="shared" si="6"/>
        <v>00007020000000000119</v>
      </c>
      <c r="G399" s="111">
        <v>129981305.70999999</v>
      </c>
      <c r="H399" s="88"/>
      <c r="I399" s="111">
        <v>129981305.70999999</v>
      </c>
      <c r="J399" s="88"/>
      <c r="K399" s="88"/>
      <c r="L399" s="88"/>
      <c r="M399" s="88"/>
      <c r="N399" s="111">
        <v>129981305.70999999</v>
      </c>
      <c r="O399" s="88"/>
      <c r="P399" s="88"/>
      <c r="Q399" s="88"/>
      <c r="R399" s="111">
        <v>128536495.62</v>
      </c>
      <c r="S399" s="88"/>
      <c r="T399" s="111">
        <v>128536495.62</v>
      </c>
      <c r="U399" s="88"/>
      <c r="V399" s="88"/>
      <c r="W399" s="88"/>
      <c r="X399" s="111">
        <v>128536495.62</v>
      </c>
      <c r="Y399" s="88"/>
      <c r="Z399" s="88"/>
      <c r="AA399" s="88"/>
    </row>
    <row r="400" spans="1:27">
      <c r="A400" s="106" t="s">
        <v>1233</v>
      </c>
      <c r="B400" s="106" t="s">
        <v>207</v>
      </c>
      <c r="C400" s="106" t="s">
        <v>1384</v>
      </c>
      <c r="D400" s="106" t="s">
        <v>1386</v>
      </c>
      <c r="E400" s="106" t="s">
        <v>1235</v>
      </c>
      <c r="F400" s="69" t="str">
        <f t="shared" si="6"/>
        <v>00007020000000000119960</v>
      </c>
      <c r="G400" s="112">
        <v>129981305.70999999</v>
      </c>
      <c r="H400" s="89"/>
      <c r="I400" s="112">
        <v>129981305.70999999</v>
      </c>
      <c r="J400" s="89"/>
      <c r="K400" s="89"/>
      <c r="L400" s="89"/>
      <c r="M400" s="89"/>
      <c r="N400" s="112">
        <v>129981305.70999999</v>
      </c>
      <c r="O400" s="89"/>
      <c r="P400" s="89"/>
      <c r="Q400" s="89"/>
      <c r="R400" s="112">
        <v>128536495.62</v>
      </c>
      <c r="S400" s="89"/>
      <c r="T400" s="112">
        <v>128536495.62</v>
      </c>
      <c r="U400" s="89"/>
      <c r="V400" s="89"/>
      <c r="W400" s="89"/>
      <c r="X400" s="112">
        <v>128536495.62</v>
      </c>
      <c r="Y400" s="89"/>
      <c r="Z400" s="89"/>
      <c r="AA400" s="89"/>
    </row>
    <row r="401" spans="1:27">
      <c r="A401" s="105" t="s">
        <v>1233</v>
      </c>
      <c r="B401" s="105" t="s">
        <v>207</v>
      </c>
      <c r="C401" s="105" t="s">
        <v>1384</v>
      </c>
      <c r="D401" s="105" t="s">
        <v>1414</v>
      </c>
      <c r="E401" s="105"/>
      <c r="F401" s="69" t="str">
        <f t="shared" si="6"/>
        <v>00007020000000000200</v>
      </c>
      <c r="G401" s="111">
        <v>171566306.59</v>
      </c>
      <c r="H401" s="88"/>
      <c r="I401" s="111">
        <v>171566306.59</v>
      </c>
      <c r="J401" s="88"/>
      <c r="K401" s="88"/>
      <c r="L401" s="88"/>
      <c r="M401" s="88"/>
      <c r="N401" s="111">
        <v>171566306.59</v>
      </c>
      <c r="O401" s="88"/>
      <c r="P401" s="88"/>
      <c r="Q401" s="88"/>
      <c r="R401" s="111">
        <v>154579033.59</v>
      </c>
      <c r="S401" s="88"/>
      <c r="T401" s="111">
        <v>154579033.59</v>
      </c>
      <c r="U401" s="88"/>
      <c r="V401" s="88"/>
      <c r="W401" s="88"/>
      <c r="X401" s="111">
        <v>154579033.59</v>
      </c>
      <c r="Y401" s="88"/>
      <c r="Z401" s="88"/>
      <c r="AA401" s="88"/>
    </row>
    <row r="402" spans="1:27">
      <c r="A402" s="105" t="s">
        <v>1233</v>
      </c>
      <c r="B402" s="105" t="s">
        <v>207</v>
      </c>
      <c r="C402" s="105" t="s">
        <v>1384</v>
      </c>
      <c r="D402" s="105" t="s">
        <v>1250</v>
      </c>
      <c r="E402" s="105"/>
      <c r="F402" s="69" t="str">
        <f t="shared" si="6"/>
        <v>00007020000000000240</v>
      </c>
      <c r="G402" s="111">
        <v>171566306.59</v>
      </c>
      <c r="H402" s="88"/>
      <c r="I402" s="111">
        <v>171566306.59</v>
      </c>
      <c r="J402" s="88"/>
      <c r="K402" s="88"/>
      <c r="L402" s="88"/>
      <c r="M402" s="88"/>
      <c r="N402" s="111">
        <v>171566306.59</v>
      </c>
      <c r="O402" s="88"/>
      <c r="P402" s="88"/>
      <c r="Q402" s="88"/>
      <c r="R402" s="111">
        <v>154579033.59</v>
      </c>
      <c r="S402" s="88"/>
      <c r="T402" s="111">
        <v>154579033.59</v>
      </c>
      <c r="U402" s="88"/>
      <c r="V402" s="88"/>
      <c r="W402" s="88"/>
      <c r="X402" s="111">
        <v>154579033.59</v>
      </c>
      <c r="Y402" s="88"/>
      <c r="Z402" s="88"/>
      <c r="AA402" s="88"/>
    </row>
    <row r="403" spans="1:27">
      <c r="A403" s="105" t="s">
        <v>1233</v>
      </c>
      <c r="B403" s="105" t="s">
        <v>207</v>
      </c>
      <c r="C403" s="105" t="s">
        <v>1384</v>
      </c>
      <c r="D403" s="105" t="s">
        <v>1239</v>
      </c>
      <c r="E403" s="105"/>
      <c r="F403" s="69" t="str">
        <f t="shared" si="6"/>
        <v>00007020000000000244</v>
      </c>
      <c r="G403" s="111">
        <v>171566306.59</v>
      </c>
      <c r="H403" s="88"/>
      <c r="I403" s="111">
        <v>171566306.59</v>
      </c>
      <c r="J403" s="88"/>
      <c r="K403" s="88"/>
      <c r="L403" s="88"/>
      <c r="M403" s="88"/>
      <c r="N403" s="111">
        <v>171566306.59</v>
      </c>
      <c r="O403" s="88"/>
      <c r="P403" s="88"/>
      <c r="Q403" s="88"/>
      <c r="R403" s="111">
        <v>154579033.59</v>
      </c>
      <c r="S403" s="88"/>
      <c r="T403" s="111">
        <v>154579033.59</v>
      </c>
      <c r="U403" s="88"/>
      <c r="V403" s="88"/>
      <c r="W403" s="88"/>
      <c r="X403" s="111">
        <v>154579033.59</v>
      </c>
      <c r="Y403" s="88"/>
      <c r="Z403" s="88"/>
      <c r="AA403" s="88"/>
    </row>
    <row r="404" spans="1:27">
      <c r="A404" s="106" t="s">
        <v>1233</v>
      </c>
      <c r="B404" s="106" t="s">
        <v>207</v>
      </c>
      <c r="C404" s="106" t="s">
        <v>1384</v>
      </c>
      <c r="D404" s="106" t="s">
        <v>1239</v>
      </c>
      <c r="E404" s="106" t="s">
        <v>1235</v>
      </c>
      <c r="F404" s="69" t="str">
        <f t="shared" si="6"/>
        <v>00007020000000000244960</v>
      </c>
      <c r="G404" s="112">
        <v>171566306.59</v>
      </c>
      <c r="H404" s="89"/>
      <c r="I404" s="112">
        <v>171566306.59</v>
      </c>
      <c r="J404" s="89"/>
      <c r="K404" s="89"/>
      <c r="L404" s="89"/>
      <c r="M404" s="89"/>
      <c r="N404" s="112">
        <v>171566306.59</v>
      </c>
      <c r="O404" s="89"/>
      <c r="P404" s="89"/>
      <c r="Q404" s="89"/>
      <c r="R404" s="112">
        <v>154579033.59</v>
      </c>
      <c r="S404" s="89"/>
      <c r="T404" s="112">
        <v>154579033.59</v>
      </c>
      <c r="U404" s="89"/>
      <c r="V404" s="89"/>
      <c r="W404" s="89"/>
      <c r="X404" s="112">
        <v>154579033.59</v>
      </c>
      <c r="Y404" s="89"/>
      <c r="Z404" s="89"/>
      <c r="AA404" s="89"/>
    </row>
    <row r="405" spans="1:27">
      <c r="A405" s="105" t="s">
        <v>1233</v>
      </c>
      <c r="B405" s="105" t="s">
        <v>207</v>
      </c>
      <c r="C405" s="105" t="s">
        <v>1384</v>
      </c>
      <c r="D405" s="105" t="s">
        <v>1237</v>
      </c>
      <c r="E405" s="105"/>
      <c r="F405" s="69" t="str">
        <f t="shared" si="6"/>
        <v>00007020000000000300</v>
      </c>
      <c r="G405" s="111">
        <v>156000</v>
      </c>
      <c r="H405" s="88"/>
      <c r="I405" s="111">
        <v>156000</v>
      </c>
      <c r="J405" s="88"/>
      <c r="K405" s="88"/>
      <c r="L405" s="88"/>
      <c r="M405" s="88"/>
      <c r="N405" s="111">
        <v>156000</v>
      </c>
      <c r="O405" s="88"/>
      <c r="P405" s="88"/>
      <c r="Q405" s="88"/>
      <c r="R405" s="111">
        <v>154869</v>
      </c>
      <c r="S405" s="88"/>
      <c r="T405" s="111">
        <v>154869</v>
      </c>
      <c r="U405" s="88"/>
      <c r="V405" s="88"/>
      <c r="W405" s="88"/>
      <c r="X405" s="111">
        <v>154869</v>
      </c>
      <c r="Y405" s="88"/>
      <c r="Z405" s="88"/>
      <c r="AA405" s="88"/>
    </row>
    <row r="406" spans="1:27">
      <c r="A406" s="105" t="s">
        <v>1233</v>
      </c>
      <c r="B406" s="105" t="s">
        <v>207</v>
      </c>
      <c r="C406" s="105" t="s">
        <v>1384</v>
      </c>
      <c r="D406" s="105" t="s">
        <v>1254</v>
      </c>
      <c r="E406" s="105"/>
      <c r="F406" s="69" t="str">
        <f t="shared" si="6"/>
        <v>00007020000000000360</v>
      </c>
      <c r="G406" s="111">
        <v>156000</v>
      </c>
      <c r="H406" s="88"/>
      <c r="I406" s="111">
        <v>156000</v>
      </c>
      <c r="J406" s="88"/>
      <c r="K406" s="88"/>
      <c r="L406" s="88"/>
      <c r="M406" s="88"/>
      <c r="N406" s="111">
        <v>156000</v>
      </c>
      <c r="O406" s="88"/>
      <c r="P406" s="88"/>
      <c r="Q406" s="88"/>
      <c r="R406" s="111">
        <v>154869</v>
      </c>
      <c r="S406" s="88"/>
      <c r="T406" s="111">
        <v>154869</v>
      </c>
      <c r="U406" s="88"/>
      <c r="V406" s="88"/>
      <c r="W406" s="88"/>
      <c r="X406" s="111">
        <v>154869</v>
      </c>
      <c r="Y406" s="88"/>
      <c r="Z406" s="88"/>
      <c r="AA406" s="88"/>
    </row>
    <row r="407" spans="1:27">
      <c r="A407" s="106" t="s">
        <v>1233</v>
      </c>
      <c r="B407" s="106" t="s">
        <v>207</v>
      </c>
      <c r="C407" s="106" t="s">
        <v>1384</v>
      </c>
      <c r="D407" s="106" t="s">
        <v>1254</v>
      </c>
      <c r="E407" s="106" t="s">
        <v>1235</v>
      </c>
      <c r="F407" s="69" t="str">
        <f t="shared" si="6"/>
        <v>00007020000000000360960</v>
      </c>
      <c r="G407" s="112">
        <v>156000</v>
      </c>
      <c r="H407" s="89"/>
      <c r="I407" s="112">
        <v>156000</v>
      </c>
      <c r="J407" s="89"/>
      <c r="K407" s="89"/>
      <c r="L407" s="89"/>
      <c r="M407" s="89"/>
      <c r="N407" s="112">
        <v>156000</v>
      </c>
      <c r="O407" s="89"/>
      <c r="P407" s="89"/>
      <c r="Q407" s="89"/>
      <c r="R407" s="112">
        <v>154869</v>
      </c>
      <c r="S407" s="89"/>
      <c r="T407" s="112">
        <v>154869</v>
      </c>
      <c r="U407" s="89"/>
      <c r="V407" s="89"/>
      <c r="W407" s="89"/>
      <c r="X407" s="112">
        <v>154869</v>
      </c>
      <c r="Y407" s="89"/>
      <c r="Z407" s="89"/>
      <c r="AA407" s="89"/>
    </row>
    <row r="408" spans="1:27">
      <c r="A408" s="105" t="s">
        <v>1233</v>
      </c>
      <c r="B408" s="105" t="s">
        <v>207</v>
      </c>
      <c r="C408" s="105" t="s">
        <v>1384</v>
      </c>
      <c r="D408" s="105" t="s">
        <v>1371</v>
      </c>
      <c r="E408" s="105"/>
      <c r="F408" s="69" t="str">
        <f t="shared" si="6"/>
        <v>00007020000000000800</v>
      </c>
      <c r="G408" s="111">
        <v>1516408.95</v>
      </c>
      <c r="H408" s="88"/>
      <c r="I408" s="111">
        <v>1516408.95</v>
      </c>
      <c r="J408" s="88"/>
      <c r="K408" s="88"/>
      <c r="L408" s="88"/>
      <c r="M408" s="88"/>
      <c r="N408" s="111">
        <v>1516408.95</v>
      </c>
      <c r="O408" s="88"/>
      <c r="P408" s="88"/>
      <c r="Q408" s="88"/>
      <c r="R408" s="111">
        <v>1492987.7</v>
      </c>
      <c r="S408" s="88"/>
      <c r="T408" s="111">
        <v>1492987.7</v>
      </c>
      <c r="U408" s="88"/>
      <c r="V408" s="88"/>
      <c r="W408" s="88"/>
      <c r="X408" s="111">
        <v>1492987.7</v>
      </c>
      <c r="Y408" s="88"/>
      <c r="Z408" s="88"/>
      <c r="AA408" s="88"/>
    </row>
    <row r="409" spans="1:27">
      <c r="A409" s="105" t="s">
        <v>1233</v>
      </c>
      <c r="B409" s="105" t="s">
        <v>207</v>
      </c>
      <c r="C409" s="105" t="s">
        <v>1384</v>
      </c>
      <c r="D409" s="105" t="s">
        <v>1375</v>
      </c>
      <c r="E409" s="105"/>
      <c r="F409" s="69" t="str">
        <f t="shared" si="6"/>
        <v>00007020000000000830</v>
      </c>
      <c r="G409" s="111">
        <v>1205869.05</v>
      </c>
      <c r="H409" s="88"/>
      <c r="I409" s="111">
        <v>1205869.05</v>
      </c>
      <c r="J409" s="88"/>
      <c r="K409" s="88"/>
      <c r="L409" s="88"/>
      <c r="M409" s="88"/>
      <c r="N409" s="111">
        <v>1205869.05</v>
      </c>
      <c r="O409" s="88"/>
      <c r="P409" s="88"/>
      <c r="Q409" s="88"/>
      <c r="R409" s="111">
        <v>1205869.05</v>
      </c>
      <c r="S409" s="88"/>
      <c r="T409" s="111">
        <v>1205869.05</v>
      </c>
      <c r="U409" s="88"/>
      <c r="V409" s="88"/>
      <c r="W409" s="88"/>
      <c r="X409" s="111">
        <v>1205869.05</v>
      </c>
      <c r="Y409" s="88"/>
      <c r="Z409" s="88"/>
      <c r="AA409" s="88"/>
    </row>
    <row r="410" spans="1:27">
      <c r="A410" s="105" t="s">
        <v>1233</v>
      </c>
      <c r="B410" s="105" t="s">
        <v>207</v>
      </c>
      <c r="C410" s="105" t="s">
        <v>1384</v>
      </c>
      <c r="D410" s="105" t="s">
        <v>1366</v>
      </c>
      <c r="E410" s="105"/>
      <c r="F410" s="69" t="str">
        <f t="shared" si="6"/>
        <v>00007020000000000831</v>
      </c>
      <c r="G410" s="111">
        <v>1205869.05</v>
      </c>
      <c r="H410" s="88"/>
      <c r="I410" s="111">
        <v>1205869.05</v>
      </c>
      <c r="J410" s="88"/>
      <c r="K410" s="88"/>
      <c r="L410" s="88"/>
      <c r="M410" s="88"/>
      <c r="N410" s="111">
        <v>1205869.05</v>
      </c>
      <c r="O410" s="88"/>
      <c r="P410" s="88"/>
      <c r="Q410" s="88"/>
      <c r="R410" s="111">
        <v>1205869.05</v>
      </c>
      <c r="S410" s="88"/>
      <c r="T410" s="111">
        <v>1205869.05</v>
      </c>
      <c r="U410" s="88"/>
      <c r="V410" s="88"/>
      <c r="W410" s="88"/>
      <c r="X410" s="111">
        <v>1205869.05</v>
      </c>
      <c r="Y410" s="88"/>
      <c r="Z410" s="88"/>
      <c r="AA410" s="88"/>
    </row>
    <row r="411" spans="1:27">
      <c r="A411" s="106" t="s">
        <v>1233</v>
      </c>
      <c r="B411" s="106" t="s">
        <v>207</v>
      </c>
      <c r="C411" s="106" t="s">
        <v>1384</v>
      </c>
      <c r="D411" s="106" t="s">
        <v>1366</v>
      </c>
      <c r="E411" s="106" t="s">
        <v>1235</v>
      </c>
      <c r="F411" s="69" t="str">
        <f t="shared" si="6"/>
        <v>00007020000000000831960</v>
      </c>
      <c r="G411" s="112">
        <v>1205869.05</v>
      </c>
      <c r="H411" s="89"/>
      <c r="I411" s="112">
        <v>1205869.05</v>
      </c>
      <c r="J411" s="89"/>
      <c r="K411" s="89"/>
      <c r="L411" s="89"/>
      <c r="M411" s="89"/>
      <c r="N411" s="112">
        <v>1205869.05</v>
      </c>
      <c r="O411" s="89"/>
      <c r="P411" s="89"/>
      <c r="Q411" s="89"/>
      <c r="R411" s="112">
        <v>1205869.05</v>
      </c>
      <c r="S411" s="89"/>
      <c r="T411" s="112">
        <v>1205869.05</v>
      </c>
      <c r="U411" s="89"/>
      <c r="V411" s="89"/>
      <c r="W411" s="89"/>
      <c r="X411" s="112">
        <v>1205869.05</v>
      </c>
      <c r="Y411" s="89"/>
      <c r="Z411" s="89"/>
      <c r="AA411" s="89"/>
    </row>
    <row r="412" spans="1:27">
      <c r="A412" s="105" t="s">
        <v>1233</v>
      </c>
      <c r="B412" s="105" t="s">
        <v>207</v>
      </c>
      <c r="C412" s="105" t="s">
        <v>1384</v>
      </c>
      <c r="D412" s="105" t="s">
        <v>1368</v>
      </c>
      <c r="E412" s="105"/>
      <c r="F412" s="69" t="str">
        <f t="shared" si="6"/>
        <v>00007020000000000850</v>
      </c>
      <c r="G412" s="111">
        <v>310539.90000000002</v>
      </c>
      <c r="H412" s="88"/>
      <c r="I412" s="111">
        <v>310539.90000000002</v>
      </c>
      <c r="J412" s="88"/>
      <c r="K412" s="88"/>
      <c r="L412" s="88"/>
      <c r="M412" s="88"/>
      <c r="N412" s="111">
        <v>310539.90000000002</v>
      </c>
      <c r="O412" s="88"/>
      <c r="P412" s="88"/>
      <c r="Q412" s="88"/>
      <c r="R412" s="111">
        <v>287118.65000000002</v>
      </c>
      <c r="S412" s="88"/>
      <c r="T412" s="111">
        <v>287118.65000000002</v>
      </c>
      <c r="U412" s="88"/>
      <c r="V412" s="88"/>
      <c r="W412" s="88"/>
      <c r="X412" s="111">
        <v>287118.65000000002</v>
      </c>
      <c r="Y412" s="88"/>
      <c r="Z412" s="88"/>
      <c r="AA412" s="88"/>
    </row>
    <row r="413" spans="1:27">
      <c r="A413" s="105" t="s">
        <v>1233</v>
      </c>
      <c r="B413" s="105" t="s">
        <v>207</v>
      </c>
      <c r="C413" s="105" t="s">
        <v>1384</v>
      </c>
      <c r="D413" s="105" t="s">
        <v>1242</v>
      </c>
      <c r="E413" s="105"/>
      <c r="F413" s="69" t="str">
        <f t="shared" si="6"/>
        <v>00007020000000000852</v>
      </c>
      <c r="G413" s="111">
        <v>13166.2</v>
      </c>
      <c r="H413" s="88"/>
      <c r="I413" s="111">
        <v>13166.2</v>
      </c>
      <c r="J413" s="88"/>
      <c r="K413" s="88"/>
      <c r="L413" s="88"/>
      <c r="M413" s="88"/>
      <c r="N413" s="111">
        <v>13166.2</v>
      </c>
      <c r="O413" s="88"/>
      <c r="P413" s="88"/>
      <c r="Q413" s="88"/>
      <c r="R413" s="111">
        <v>13090</v>
      </c>
      <c r="S413" s="88"/>
      <c r="T413" s="111">
        <v>13090</v>
      </c>
      <c r="U413" s="88"/>
      <c r="V413" s="88"/>
      <c r="W413" s="88"/>
      <c r="X413" s="111">
        <v>13090</v>
      </c>
      <c r="Y413" s="88"/>
      <c r="Z413" s="88"/>
      <c r="AA413" s="88"/>
    </row>
    <row r="414" spans="1:27">
      <c r="A414" s="106" t="s">
        <v>1233</v>
      </c>
      <c r="B414" s="106" t="s">
        <v>207</v>
      </c>
      <c r="C414" s="106" t="s">
        <v>1384</v>
      </c>
      <c r="D414" s="106" t="s">
        <v>1242</v>
      </c>
      <c r="E414" s="106" t="s">
        <v>1235</v>
      </c>
      <c r="F414" s="69" t="str">
        <f t="shared" si="6"/>
        <v>00007020000000000852960</v>
      </c>
      <c r="G414" s="112">
        <v>13166.2</v>
      </c>
      <c r="H414" s="89"/>
      <c r="I414" s="112">
        <v>13166.2</v>
      </c>
      <c r="J414" s="89"/>
      <c r="K414" s="89"/>
      <c r="L414" s="89"/>
      <c r="M414" s="89"/>
      <c r="N414" s="112">
        <v>13166.2</v>
      </c>
      <c r="O414" s="89"/>
      <c r="P414" s="89"/>
      <c r="Q414" s="89"/>
      <c r="R414" s="112">
        <v>13090</v>
      </c>
      <c r="S414" s="89"/>
      <c r="T414" s="112">
        <v>13090</v>
      </c>
      <c r="U414" s="89"/>
      <c r="V414" s="89"/>
      <c r="W414" s="89"/>
      <c r="X414" s="112">
        <v>13090</v>
      </c>
      <c r="Y414" s="89"/>
      <c r="Z414" s="89"/>
      <c r="AA414" s="89"/>
    </row>
    <row r="415" spans="1:27">
      <c r="A415" s="105" t="s">
        <v>1233</v>
      </c>
      <c r="B415" s="105" t="s">
        <v>207</v>
      </c>
      <c r="C415" s="105" t="s">
        <v>1384</v>
      </c>
      <c r="D415" s="105" t="s">
        <v>1243</v>
      </c>
      <c r="E415" s="105"/>
      <c r="F415" s="69" t="str">
        <f t="shared" si="6"/>
        <v>00007020000000000853</v>
      </c>
      <c r="G415" s="111">
        <v>297373.7</v>
      </c>
      <c r="H415" s="88"/>
      <c r="I415" s="111">
        <v>297373.7</v>
      </c>
      <c r="J415" s="88"/>
      <c r="K415" s="88"/>
      <c r="L415" s="88"/>
      <c r="M415" s="88"/>
      <c r="N415" s="111">
        <v>297373.7</v>
      </c>
      <c r="O415" s="88"/>
      <c r="P415" s="88"/>
      <c r="Q415" s="88"/>
      <c r="R415" s="111">
        <v>274028.65000000002</v>
      </c>
      <c r="S415" s="88"/>
      <c r="T415" s="111">
        <v>274028.65000000002</v>
      </c>
      <c r="U415" s="88"/>
      <c r="V415" s="88"/>
      <c r="W415" s="88"/>
      <c r="X415" s="111">
        <v>274028.65000000002</v>
      </c>
      <c r="Y415" s="88"/>
      <c r="Z415" s="88"/>
      <c r="AA415" s="88"/>
    </row>
    <row r="416" spans="1:27">
      <c r="A416" s="106" t="s">
        <v>1233</v>
      </c>
      <c r="B416" s="106" t="s">
        <v>207</v>
      </c>
      <c r="C416" s="106" t="s">
        <v>1384</v>
      </c>
      <c r="D416" s="106" t="s">
        <v>1243</v>
      </c>
      <c r="E416" s="106" t="s">
        <v>1235</v>
      </c>
      <c r="F416" s="69" t="str">
        <f t="shared" si="6"/>
        <v>00007020000000000853960</v>
      </c>
      <c r="G416" s="112">
        <v>297373.7</v>
      </c>
      <c r="H416" s="89"/>
      <c r="I416" s="112">
        <v>297373.7</v>
      </c>
      <c r="J416" s="89"/>
      <c r="K416" s="89"/>
      <c r="L416" s="89"/>
      <c r="M416" s="89"/>
      <c r="N416" s="112">
        <v>297373.7</v>
      </c>
      <c r="O416" s="89"/>
      <c r="P416" s="89"/>
      <c r="Q416" s="89"/>
      <c r="R416" s="112">
        <v>274028.65000000002</v>
      </c>
      <c r="S416" s="89"/>
      <c r="T416" s="112">
        <v>274028.65000000002</v>
      </c>
      <c r="U416" s="89"/>
      <c r="V416" s="89"/>
      <c r="W416" s="89"/>
      <c r="X416" s="112">
        <v>274028.65000000002</v>
      </c>
      <c r="Y416" s="89"/>
      <c r="Z416" s="89"/>
      <c r="AA416" s="89"/>
    </row>
    <row r="417" spans="1:27">
      <c r="A417" s="103" t="s">
        <v>1233</v>
      </c>
      <c r="B417" s="103" t="s">
        <v>1423</v>
      </c>
      <c r="C417" s="103"/>
      <c r="D417" s="103"/>
      <c r="E417" s="103"/>
      <c r="F417" s="69" t="str">
        <f t="shared" si="6"/>
        <v>0000703</v>
      </c>
      <c r="G417" s="109">
        <v>101959191.06999999</v>
      </c>
      <c r="H417" s="86"/>
      <c r="I417" s="109">
        <v>101959191.06999999</v>
      </c>
      <c r="J417" s="86"/>
      <c r="K417" s="86"/>
      <c r="L417" s="86"/>
      <c r="M417" s="86"/>
      <c r="N417" s="109">
        <v>101959191.06999999</v>
      </c>
      <c r="O417" s="86"/>
      <c r="P417" s="86"/>
      <c r="Q417" s="86"/>
      <c r="R417" s="109">
        <v>99845926.790000007</v>
      </c>
      <c r="S417" s="86"/>
      <c r="T417" s="109">
        <v>99845926.790000007</v>
      </c>
      <c r="U417" s="86"/>
      <c r="V417" s="86"/>
      <c r="W417" s="86"/>
      <c r="X417" s="109">
        <v>99845926.790000007</v>
      </c>
      <c r="Y417" s="86"/>
      <c r="Z417" s="86"/>
      <c r="AA417" s="86"/>
    </row>
    <row r="418" spans="1:27">
      <c r="A418" s="104" t="s">
        <v>1233</v>
      </c>
      <c r="B418" s="104" t="s">
        <v>1423</v>
      </c>
      <c r="C418" s="104" t="s">
        <v>1384</v>
      </c>
      <c r="D418" s="104"/>
      <c r="E418" s="104"/>
      <c r="F418" s="69" t="str">
        <f t="shared" si="6"/>
        <v>00007030000000000</v>
      </c>
      <c r="G418" s="110">
        <v>101959191.06999999</v>
      </c>
      <c r="H418" s="87"/>
      <c r="I418" s="110">
        <v>101959191.06999999</v>
      </c>
      <c r="J418" s="87"/>
      <c r="K418" s="87"/>
      <c r="L418" s="87"/>
      <c r="M418" s="87"/>
      <c r="N418" s="110">
        <v>101959191.06999999</v>
      </c>
      <c r="O418" s="87"/>
      <c r="P418" s="87"/>
      <c r="Q418" s="87"/>
      <c r="R418" s="110">
        <v>99845926.790000007</v>
      </c>
      <c r="S418" s="87"/>
      <c r="T418" s="110">
        <v>99845926.790000007</v>
      </c>
      <c r="U418" s="87"/>
      <c r="V418" s="87"/>
      <c r="W418" s="87"/>
      <c r="X418" s="110">
        <v>99845926.790000007</v>
      </c>
      <c r="Y418" s="87"/>
      <c r="Z418" s="87"/>
      <c r="AA418" s="87"/>
    </row>
    <row r="419" spans="1:27">
      <c r="A419" s="105" t="s">
        <v>1233</v>
      </c>
      <c r="B419" s="105" t="s">
        <v>1423</v>
      </c>
      <c r="C419" s="105" t="s">
        <v>1384</v>
      </c>
      <c r="D419" s="105" t="s">
        <v>1233</v>
      </c>
      <c r="E419" s="105"/>
      <c r="F419" s="69" t="str">
        <f t="shared" si="6"/>
        <v>00007030000000000000</v>
      </c>
      <c r="G419" s="111">
        <v>101959191.06999999</v>
      </c>
      <c r="H419" s="88"/>
      <c r="I419" s="111">
        <v>101959191.06999999</v>
      </c>
      <c r="J419" s="88"/>
      <c r="K419" s="88"/>
      <c r="L419" s="88"/>
      <c r="M419" s="88"/>
      <c r="N419" s="111">
        <v>101959191.06999999</v>
      </c>
      <c r="O419" s="88"/>
      <c r="P419" s="88"/>
      <c r="Q419" s="88"/>
      <c r="R419" s="111">
        <v>99845926.790000007</v>
      </c>
      <c r="S419" s="88"/>
      <c r="T419" s="111">
        <v>99845926.790000007</v>
      </c>
      <c r="U419" s="88"/>
      <c r="V419" s="88"/>
      <c r="W419" s="88"/>
      <c r="X419" s="111">
        <v>99845926.790000007</v>
      </c>
      <c r="Y419" s="88"/>
      <c r="Z419" s="88"/>
      <c r="AA419" s="88"/>
    </row>
    <row r="420" spans="1:27">
      <c r="A420" s="105" t="s">
        <v>1233</v>
      </c>
      <c r="B420" s="105" t="s">
        <v>1423</v>
      </c>
      <c r="C420" s="105" t="s">
        <v>1384</v>
      </c>
      <c r="D420" s="105" t="s">
        <v>1413</v>
      </c>
      <c r="E420" s="105"/>
      <c r="F420" s="69" t="str">
        <f t="shared" si="6"/>
        <v>00007030000000000100</v>
      </c>
      <c r="G420" s="111">
        <v>25639538.100000001</v>
      </c>
      <c r="H420" s="88"/>
      <c r="I420" s="111">
        <v>25639538.100000001</v>
      </c>
      <c r="J420" s="88"/>
      <c r="K420" s="88"/>
      <c r="L420" s="88"/>
      <c r="M420" s="88"/>
      <c r="N420" s="111">
        <v>25639538.100000001</v>
      </c>
      <c r="O420" s="88"/>
      <c r="P420" s="88"/>
      <c r="Q420" s="88"/>
      <c r="R420" s="111">
        <v>24157176.829999998</v>
      </c>
      <c r="S420" s="88"/>
      <c r="T420" s="111">
        <v>24157176.829999998</v>
      </c>
      <c r="U420" s="88"/>
      <c r="V420" s="88"/>
      <c r="W420" s="88"/>
      <c r="X420" s="111">
        <v>24157176.829999998</v>
      </c>
      <c r="Y420" s="88"/>
      <c r="Z420" s="88"/>
      <c r="AA420" s="88"/>
    </row>
    <row r="421" spans="1:27">
      <c r="A421" s="105" t="s">
        <v>1233</v>
      </c>
      <c r="B421" s="105" t="s">
        <v>1423</v>
      </c>
      <c r="C421" s="105" t="s">
        <v>1384</v>
      </c>
      <c r="D421" s="105" t="s">
        <v>1372</v>
      </c>
      <c r="E421" s="105"/>
      <c r="F421" s="69" t="str">
        <f t="shared" si="6"/>
        <v>00007030000000000110</v>
      </c>
      <c r="G421" s="111">
        <v>25639538.100000001</v>
      </c>
      <c r="H421" s="88"/>
      <c r="I421" s="111">
        <v>25639538.100000001</v>
      </c>
      <c r="J421" s="88"/>
      <c r="K421" s="88"/>
      <c r="L421" s="88"/>
      <c r="M421" s="88"/>
      <c r="N421" s="111">
        <v>25639538.100000001</v>
      </c>
      <c r="O421" s="88"/>
      <c r="P421" s="88"/>
      <c r="Q421" s="88"/>
      <c r="R421" s="111">
        <v>24157176.829999998</v>
      </c>
      <c r="S421" s="88"/>
      <c r="T421" s="111">
        <v>24157176.829999998</v>
      </c>
      <c r="U421" s="88"/>
      <c r="V421" s="88"/>
      <c r="W421" s="88"/>
      <c r="X421" s="111">
        <v>24157176.829999998</v>
      </c>
      <c r="Y421" s="88"/>
      <c r="Z421" s="88"/>
      <c r="AA421" s="88"/>
    </row>
    <row r="422" spans="1:27">
      <c r="A422" s="105" t="s">
        <v>1233</v>
      </c>
      <c r="B422" s="105" t="s">
        <v>1423</v>
      </c>
      <c r="C422" s="105" t="s">
        <v>1384</v>
      </c>
      <c r="D422" s="105" t="s">
        <v>1249</v>
      </c>
      <c r="E422" s="105"/>
      <c r="F422" s="69" t="str">
        <f t="shared" si="6"/>
        <v>00007030000000000111</v>
      </c>
      <c r="G422" s="111">
        <v>19611188.68</v>
      </c>
      <c r="H422" s="88"/>
      <c r="I422" s="111">
        <v>19611188.68</v>
      </c>
      <c r="J422" s="88"/>
      <c r="K422" s="88"/>
      <c r="L422" s="88"/>
      <c r="M422" s="88"/>
      <c r="N422" s="111">
        <v>19611188.68</v>
      </c>
      <c r="O422" s="88"/>
      <c r="P422" s="88"/>
      <c r="Q422" s="88"/>
      <c r="R422" s="111">
        <v>18521819.02</v>
      </c>
      <c r="S422" s="88"/>
      <c r="T422" s="111">
        <v>18521819.02</v>
      </c>
      <c r="U422" s="88"/>
      <c r="V422" s="88"/>
      <c r="W422" s="88"/>
      <c r="X422" s="111">
        <v>18521819.02</v>
      </c>
      <c r="Y422" s="88"/>
      <c r="Z422" s="88"/>
      <c r="AA422" s="88"/>
    </row>
    <row r="423" spans="1:27">
      <c r="A423" s="106" t="s">
        <v>1233</v>
      </c>
      <c r="B423" s="106" t="s">
        <v>1423</v>
      </c>
      <c r="C423" s="106" t="s">
        <v>1384</v>
      </c>
      <c r="D423" s="106" t="s">
        <v>1249</v>
      </c>
      <c r="E423" s="106" t="s">
        <v>1235</v>
      </c>
      <c r="F423" s="69" t="str">
        <f t="shared" si="6"/>
        <v>00007030000000000111960</v>
      </c>
      <c r="G423" s="112">
        <v>19611188.68</v>
      </c>
      <c r="H423" s="89"/>
      <c r="I423" s="112">
        <v>19611188.68</v>
      </c>
      <c r="J423" s="89"/>
      <c r="K423" s="89"/>
      <c r="L423" s="89"/>
      <c r="M423" s="89"/>
      <c r="N423" s="112">
        <v>19611188.68</v>
      </c>
      <c r="O423" s="89"/>
      <c r="P423" s="89"/>
      <c r="Q423" s="89"/>
      <c r="R423" s="112">
        <v>18521819.02</v>
      </c>
      <c r="S423" s="89"/>
      <c r="T423" s="112">
        <v>18521819.02</v>
      </c>
      <c r="U423" s="89"/>
      <c r="V423" s="89"/>
      <c r="W423" s="89"/>
      <c r="X423" s="112">
        <v>18521819.02</v>
      </c>
      <c r="Y423" s="89"/>
      <c r="Z423" s="89"/>
      <c r="AA423" s="89"/>
    </row>
    <row r="424" spans="1:27">
      <c r="A424" s="105" t="s">
        <v>1233</v>
      </c>
      <c r="B424" s="105" t="s">
        <v>1423</v>
      </c>
      <c r="C424" s="105" t="s">
        <v>1384</v>
      </c>
      <c r="D424" s="105" t="s">
        <v>1256</v>
      </c>
      <c r="E424" s="105"/>
      <c r="F424" s="69" t="str">
        <f t="shared" si="6"/>
        <v>00007030000000000112</v>
      </c>
      <c r="G424" s="111">
        <v>147313.1</v>
      </c>
      <c r="H424" s="88"/>
      <c r="I424" s="111">
        <v>147313.1</v>
      </c>
      <c r="J424" s="88"/>
      <c r="K424" s="88"/>
      <c r="L424" s="88"/>
      <c r="M424" s="88"/>
      <c r="N424" s="111">
        <v>147313.1</v>
      </c>
      <c r="O424" s="88"/>
      <c r="P424" s="88"/>
      <c r="Q424" s="88"/>
      <c r="R424" s="111">
        <v>115306.42</v>
      </c>
      <c r="S424" s="88"/>
      <c r="T424" s="111">
        <v>115306.42</v>
      </c>
      <c r="U424" s="88"/>
      <c r="V424" s="88"/>
      <c r="W424" s="88"/>
      <c r="X424" s="111">
        <v>115306.42</v>
      </c>
      <c r="Y424" s="88"/>
      <c r="Z424" s="88"/>
      <c r="AA424" s="88"/>
    </row>
    <row r="425" spans="1:27">
      <c r="A425" s="106" t="s">
        <v>1233</v>
      </c>
      <c r="B425" s="106" t="s">
        <v>1423</v>
      </c>
      <c r="C425" s="106" t="s">
        <v>1384</v>
      </c>
      <c r="D425" s="106" t="s">
        <v>1256</v>
      </c>
      <c r="E425" s="106" t="s">
        <v>1235</v>
      </c>
      <c r="F425" s="69" t="str">
        <f t="shared" si="6"/>
        <v>00007030000000000112960</v>
      </c>
      <c r="G425" s="112">
        <v>147313.1</v>
      </c>
      <c r="H425" s="89"/>
      <c r="I425" s="112">
        <v>147313.1</v>
      </c>
      <c r="J425" s="89"/>
      <c r="K425" s="89"/>
      <c r="L425" s="89"/>
      <c r="M425" s="89"/>
      <c r="N425" s="112">
        <v>147313.1</v>
      </c>
      <c r="O425" s="89"/>
      <c r="P425" s="89"/>
      <c r="Q425" s="89"/>
      <c r="R425" s="112">
        <v>115306.42</v>
      </c>
      <c r="S425" s="89"/>
      <c r="T425" s="112">
        <v>115306.42</v>
      </c>
      <c r="U425" s="89"/>
      <c r="V425" s="89"/>
      <c r="W425" s="89"/>
      <c r="X425" s="112">
        <v>115306.42</v>
      </c>
      <c r="Y425" s="89"/>
      <c r="Z425" s="89"/>
      <c r="AA425" s="89"/>
    </row>
    <row r="426" spans="1:27">
      <c r="A426" s="105" t="s">
        <v>1233</v>
      </c>
      <c r="B426" s="105" t="s">
        <v>1423</v>
      </c>
      <c r="C426" s="105" t="s">
        <v>1384</v>
      </c>
      <c r="D426" s="105" t="s">
        <v>1386</v>
      </c>
      <c r="E426" s="105"/>
      <c r="F426" s="69" t="str">
        <f t="shared" si="6"/>
        <v>00007030000000000119</v>
      </c>
      <c r="G426" s="111">
        <v>5881036.3200000003</v>
      </c>
      <c r="H426" s="88"/>
      <c r="I426" s="111">
        <v>5881036.3200000003</v>
      </c>
      <c r="J426" s="88"/>
      <c r="K426" s="88"/>
      <c r="L426" s="88"/>
      <c r="M426" s="88"/>
      <c r="N426" s="111">
        <v>5881036.3200000003</v>
      </c>
      <c r="O426" s="88"/>
      <c r="P426" s="88"/>
      <c r="Q426" s="88"/>
      <c r="R426" s="111">
        <v>5520051.3899999997</v>
      </c>
      <c r="S426" s="88"/>
      <c r="T426" s="111">
        <v>5520051.3899999997</v>
      </c>
      <c r="U426" s="88"/>
      <c r="V426" s="88"/>
      <c r="W426" s="88"/>
      <c r="X426" s="111">
        <v>5520051.3899999997</v>
      </c>
      <c r="Y426" s="88"/>
      <c r="Z426" s="88"/>
      <c r="AA426" s="88"/>
    </row>
    <row r="427" spans="1:27">
      <c r="A427" s="106" t="s">
        <v>1233</v>
      </c>
      <c r="B427" s="106" t="s">
        <v>1423</v>
      </c>
      <c r="C427" s="106" t="s">
        <v>1384</v>
      </c>
      <c r="D427" s="106" t="s">
        <v>1386</v>
      </c>
      <c r="E427" s="106" t="s">
        <v>1235</v>
      </c>
      <c r="F427" s="69" t="str">
        <f t="shared" si="6"/>
        <v>00007030000000000119960</v>
      </c>
      <c r="G427" s="112">
        <v>5881036.3200000003</v>
      </c>
      <c r="H427" s="89"/>
      <c r="I427" s="112">
        <v>5881036.3200000003</v>
      </c>
      <c r="J427" s="89"/>
      <c r="K427" s="89"/>
      <c r="L427" s="89"/>
      <c r="M427" s="89"/>
      <c r="N427" s="112">
        <v>5881036.3200000003</v>
      </c>
      <c r="O427" s="89"/>
      <c r="P427" s="89"/>
      <c r="Q427" s="89"/>
      <c r="R427" s="112">
        <v>5520051.3899999997</v>
      </c>
      <c r="S427" s="89"/>
      <c r="T427" s="112">
        <v>5520051.3899999997</v>
      </c>
      <c r="U427" s="89"/>
      <c r="V427" s="89"/>
      <c r="W427" s="89"/>
      <c r="X427" s="112">
        <v>5520051.3899999997</v>
      </c>
      <c r="Y427" s="89"/>
      <c r="Z427" s="89"/>
      <c r="AA427" s="89"/>
    </row>
    <row r="428" spans="1:27">
      <c r="A428" s="105" t="s">
        <v>1233</v>
      </c>
      <c r="B428" s="105" t="s">
        <v>1423</v>
      </c>
      <c r="C428" s="105" t="s">
        <v>1384</v>
      </c>
      <c r="D428" s="105" t="s">
        <v>1414</v>
      </c>
      <c r="E428" s="105"/>
      <c r="F428" s="69" t="str">
        <f t="shared" si="6"/>
        <v>00007030000000000200</v>
      </c>
      <c r="G428" s="111">
        <v>4655003.6399999997</v>
      </c>
      <c r="H428" s="88"/>
      <c r="I428" s="111">
        <v>4655003.6399999997</v>
      </c>
      <c r="J428" s="88"/>
      <c r="K428" s="88"/>
      <c r="L428" s="88"/>
      <c r="M428" s="88"/>
      <c r="N428" s="111">
        <v>4655003.6399999997</v>
      </c>
      <c r="O428" s="88"/>
      <c r="P428" s="88"/>
      <c r="Q428" s="88"/>
      <c r="R428" s="111">
        <v>4028787.98</v>
      </c>
      <c r="S428" s="88"/>
      <c r="T428" s="111">
        <v>4028787.98</v>
      </c>
      <c r="U428" s="88"/>
      <c r="V428" s="88"/>
      <c r="W428" s="88"/>
      <c r="X428" s="111">
        <v>4028787.98</v>
      </c>
      <c r="Y428" s="88"/>
      <c r="Z428" s="88"/>
      <c r="AA428" s="88"/>
    </row>
    <row r="429" spans="1:27">
      <c r="A429" s="105" t="s">
        <v>1233</v>
      </c>
      <c r="B429" s="105" t="s">
        <v>1423</v>
      </c>
      <c r="C429" s="105" t="s">
        <v>1384</v>
      </c>
      <c r="D429" s="105" t="s">
        <v>1250</v>
      </c>
      <c r="E429" s="105"/>
      <c r="F429" s="69" t="str">
        <f t="shared" si="6"/>
        <v>00007030000000000240</v>
      </c>
      <c r="G429" s="111">
        <v>4655003.6399999997</v>
      </c>
      <c r="H429" s="88"/>
      <c r="I429" s="111">
        <v>4655003.6399999997</v>
      </c>
      <c r="J429" s="88"/>
      <c r="K429" s="88"/>
      <c r="L429" s="88"/>
      <c r="M429" s="88"/>
      <c r="N429" s="111">
        <v>4655003.6399999997</v>
      </c>
      <c r="O429" s="88"/>
      <c r="P429" s="88"/>
      <c r="Q429" s="88"/>
      <c r="R429" s="111">
        <v>4028787.98</v>
      </c>
      <c r="S429" s="88"/>
      <c r="T429" s="111">
        <v>4028787.98</v>
      </c>
      <c r="U429" s="88"/>
      <c r="V429" s="88"/>
      <c r="W429" s="88"/>
      <c r="X429" s="111">
        <v>4028787.98</v>
      </c>
      <c r="Y429" s="88"/>
      <c r="Z429" s="88"/>
      <c r="AA429" s="88"/>
    </row>
    <row r="430" spans="1:27">
      <c r="A430" s="105" t="s">
        <v>1233</v>
      </c>
      <c r="B430" s="105" t="s">
        <v>1423</v>
      </c>
      <c r="C430" s="105" t="s">
        <v>1384</v>
      </c>
      <c r="D430" s="105" t="s">
        <v>1239</v>
      </c>
      <c r="E430" s="105"/>
      <c r="F430" s="69" t="str">
        <f t="shared" si="6"/>
        <v>00007030000000000244</v>
      </c>
      <c r="G430" s="111">
        <v>4655003.6399999997</v>
      </c>
      <c r="H430" s="88"/>
      <c r="I430" s="111">
        <v>4655003.6399999997</v>
      </c>
      <c r="J430" s="88"/>
      <c r="K430" s="88"/>
      <c r="L430" s="88"/>
      <c r="M430" s="88"/>
      <c r="N430" s="111">
        <v>4655003.6399999997</v>
      </c>
      <c r="O430" s="88"/>
      <c r="P430" s="88"/>
      <c r="Q430" s="88"/>
      <c r="R430" s="111">
        <v>4028787.98</v>
      </c>
      <c r="S430" s="88"/>
      <c r="T430" s="111">
        <v>4028787.98</v>
      </c>
      <c r="U430" s="88"/>
      <c r="V430" s="88"/>
      <c r="W430" s="88"/>
      <c r="X430" s="111">
        <v>4028787.98</v>
      </c>
      <c r="Y430" s="88"/>
      <c r="Z430" s="88"/>
      <c r="AA430" s="88"/>
    </row>
    <row r="431" spans="1:27">
      <c r="A431" s="106" t="s">
        <v>1233</v>
      </c>
      <c r="B431" s="106" t="s">
        <v>1423</v>
      </c>
      <c r="C431" s="106" t="s">
        <v>1384</v>
      </c>
      <c r="D431" s="106" t="s">
        <v>1239</v>
      </c>
      <c r="E431" s="106" t="s">
        <v>1235</v>
      </c>
      <c r="F431" s="69" t="str">
        <f t="shared" si="6"/>
        <v>00007030000000000244960</v>
      </c>
      <c r="G431" s="112">
        <v>4655003.6399999997</v>
      </c>
      <c r="H431" s="89"/>
      <c r="I431" s="112">
        <v>4655003.6399999997</v>
      </c>
      <c r="J431" s="89"/>
      <c r="K431" s="89"/>
      <c r="L431" s="89"/>
      <c r="M431" s="89"/>
      <c r="N431" s="112">
        <v>4655003.6399999997</v>
      </c>
      <c r="O431" s="89"/>
      <c r="P431" s="89"/>
      <c r="Q431" s="89"/>
      <c r="R431" s="112">
        <v>4028787.98</v>
      </c>
      <c r="S431" s="89"/>
      <c r="T431" s="112">
        <v>4028787.98</v>
      </c>
      <c r="U431" s="89"/>
      <c r="V431" s="89"/>
      <c r="W431" s="89"/>
      <c r="X431" s="112">
        <v>4028787.98</v>
      </c>
      <c r="Y431" s="89"/>
      <c r="Z431" s="89"/>
      <c r="AA431" s="89"/>
    </row>
    <row r="432" spans="1:27">
      <c r="A432" s="105" t="s">
        <v>1233</v>
      </c>
      <c r="B432" s="105" t="s">
        <v>1423</v>
      </c>
      <c r="C432" s="105" t="s">
        <v>1384</v>
      </c>
      <c r="D432" s="105" t="s">
        <v>1376</v>
      </c>
      <c r="E432" s="105"/>
      <c r="F432" s="69" t="str">
        <f t="shared" si="6"/>
        <v>00007030000000000600</v>
      </c>
      <c r="G432" s="111">
        <v>71639192.25</v>
      </c>
      <c r="H432" s="88"/>
      <c r="I432" s="111">
        <v>71639192.25</v>
      </c>
      <c r="J432" s="88"/>
      <c r="K432" s="88"/>
      <c r="L432" s="88"/>
      <c r="M432" s="88"/>
      <c r="N432" s="111">
        <v>71639192.25</v>
      </c>
      <c r="O432" s="88"/>
      <c r="P432" s="88"/>
      <c r="Q432" s="88"/>
      <c r="R432" s="111">
        <v>71636192.25</v>
      </c>
      <c r="S432" s="88"/>
      <c r="T432" s="111">
        <v>71636192.25</v>
      </c>
      <c r="U432" s="88"/>
      <c r="V432" s="88"/>
      <c r="W432" s="88"/>
      <c r="X432" s="111">
        <v>71636192.25</v>
      </c>
      <c r="Y432" s="88"/>
      <c r="Z432" s="88"/>
      <c r="AA432" s="88"/>
    </row>
    <row r="433" spans="1:27">
      <c r="A433" s="105" t="s">
        <v>1233</v>
      </c>
      <c r="B433" s="105" t="s">
        <v>1423</v>
      </c>
      <c r="C433" s="105" t="s">
        <v>1384</v>
      </c>
      <c r="D433" s="105" t="s">
        <v>1373</v>
      </c>
      <c r="E433" s="105"/>
      <c r="F433" s="69" t="str">
        <f t="shared" si="6"/>
        <v>00007030000000000610</v>
      </c>
      <c r="G433" s="111">
        <v>71639192.25</v>
      </c>
      <c r="H433" s="88"/>
      <c r="I433" s="111">
        <v>71639192.25</v>
      </c>
      <c r="J433" s="88"/>
      <c r="K433" s="88"/>
      <c r="L433" s="88"/>
      <c r="M433" s="88"/>
      <c r="N433" s="111">
        <v>71639192.25</v>
      </c>
      <c r="O433" s="88"/>
      <c r="P433" s="88"/>
      <c r="Q433" s="88"/>
      <c r="R433" s="111">
        <v>71636192.25</v>
      </c>
      <c r="S433" s="88"/>
      <c r="T433" s="111">
        <v>71636192.25</v>
      </c>
      <c r="U433" s="88"/>
      <c r="V433" s="88"/>
      <c r="W433" s="88"/>
      <c r="X433" s="111">
        <v>71636192.25</v>
      </c>
      <c r="Y433" s="88"/>
      <c r="Z433" s="88"/>
      <c r="AA433" s="88"/>
    </row>
    <row r="434" spans="1:27">
      <c r="A434" s="105" t="s">
        <v>1233</v>
      </c>
      <c r="B434" s="105" t="s">
        <v>1423</v>
      </c>
      <c r="C434" s="105" t="s">
        <v>1384</v>
      </c>
      <c r="D434" s="105" t="s">
        <v>1251</v>
      </c>
      <c r="E434" s="105"/>
      <c r="F434" s="69" t="str">
        <f t="shared" si="6"/>
        <v>00007030000000000611</v>
      </c>
      <c r="G434" s="111">
        <v>69848990.950000003</v>
      </c>
      <c r="H434" s="88"/>
      <c r="I434" s="111">
        <v>69848990.950000003</v>
      </c>
      <c r="J434" s="88"/>
      <c r="K434" s="88"/>
      <c r="L434" s="88"/>
      <c r="M434" s="88"/>
      <c r="N434" s="111">
        <v>69848990.950000003</v>
      </c>
      <c r="O434" s="88"/>
      <c r="P434" s="88"/>
      <c r="Q434" s="88"/>
      <c r="R434" s="111">
        <v>69845990.950000003</v>
      </c>
      <c r="S434" s="88"/>
      <c r="T434" s="111">
        <v>69845990.950000003</v>
      </c>
      <c r="U434" s="88"/>
      <c r="V434" s="88"/>
      <c r="W434" s="88"/>
      <c r="X434" s="111">
        <v>69845990.950000003</v>
      </c>
      <c r="Y434" s="88"/>
      <c r="Z434" s="88"/>
      <c r="AA434" s="88"/>
    </row>
    <row r="435" spans="1:27">
      <c r="A435" s="106" t="s">
        <v>1233</v>
      </c>
      <c r="B435" s="106" t="s">
        <v>1423</v>
      </c>
      <c r="C435" s="106" t="s">
        <v>1384</v>
      </c>
      <c r="D435" s="106" t="s">
        <v>1251</v>
      </c>
      <c r="E435" s="106" t="s">
        <v>1235</v>
      </c>
      <c r="F435" s="69" t="str">
        <f t="shared" si="6"/>
        <v>00007030000000000611960</v>
      </c>
      <c r="G435" s="112">
        <v>69848990.950000003</v>
      </c>
      <c r="H435" s="89"/>
      <c r="I435" s="112">
        <v>69848990.950000003</v>
      </c>
      <c r="J435" s="89"/>
      <c r="K435" s="89"/>
      <c r="L435" s="89"/>
      <c r="M435" s="89"/>
      <c r="N435" s="112">
        <v>69848990.950000003</v>
      </c>
      <c r="O435" s="89"/>
      <c r="P435" s="89"/>
      <c r="Q435" s="89"/>
      <c r="R435" s="112">
        <v>69845990.950000003</v>
      </c>
      <c r="S435" s="89"/>
      <c r="T435" s="112">
        <v>69845990.950000003</v>
      </c>
      <c r="U435" s="89"/>
      <c r="V435" s="89"/>
      <c r="W435" s="89"/>
      <c r="X435" s="112">
        <v>69845990.950000003</v>
      </c>
      <c r="Y435" s="89"/>
      <c r="Z435" s="89"/>
      <c r="AA435" s="89"/>
    </row>
    <row r="436" spans="1:27">
      <c r="A436" s="105" t="s">
        <v>1233</v>
      </c>
      <c r="B436" s="105" t="s">
        <v>1423</v>
      </c>
      <c r="C436" s="105" t="s">
        <v>1384</v>
      </c>
      <c r="D436" s="105" t="s">
        <v>1252</v>
      </c>
      <c r="E436" s="105"/>
      <c r="F436" s="69" t="str">
        <f t="shared" si="6"/>
        <v>00007030000000000612</v>
      </c>
      <c r="G436" s="111">
        <v>1790201.3</v>
      </c>
      <c r="H436" s="88"/>
      <c r="I436" s="111">
        <v>1790201.3</v>
      </c>
      <c r="J436" s="88"/>
      <c r="K436" s="88"/>
      <c r="L436" s="88"/>
      <c r="M436" s="88"/>
      <c r="N436" s="111">
        <v>1790201.3</v>
      </c>
      <c r="O436" s="88"/>
      <c r="P436" s="88"/>
      <c r="Q436" s="88"/>
      <c r="R436" s="111">
        <v>1790201.3</v>
      </c>
      <c r="S436" s="88"/>
      <c r="T436" s="111">
        <v>1790201.3</v>
      </c>
      <c r="U436" s="88"/>
      <c r="V436" s="88"/>
      <c r="W436" s="88"/>
      <c r="X436" s="111">
        <v>1790201.3</v>
      </c>
      <c r="Y436" s="88"/>
      <c r="Z436" s="88"/>
      <c r="AA436" s="88"/>
    </row>
    <row r="437" spans="1:27">
      <c r="A437" s="106" t="s">
        <v>1233</v>
      </c>
      <c r="B437" s="106" t="s">
        <v>1423</v>
      </c>
      <c r="C437" s="106" t="s">
        <v>1384</v>
      </c>
      <c r="D437" s="106" t="s">
        <v>1252</v>
      </c>
      <c r="E437" s="106" t="s">
        <v>1235</v>
      </c>
      <c r="F437" s="69" t="str">
        <f t="shared" si="6"/>
        <v>00007030000000000612960</v>
      </c>
      <c r="G437" s="112">
        <v>1790201.3</v>
      </c>
      <c r="H437" s="89"/>
      <c r="I437" s="112">
        <v>1790201.3</v>
      </c>
      <c r="J437" s="89"/>
      <c r="K437" s="89"/>
      <c r="L437" s="89"/>
      <c r="M437" s="89"/>
      <c r="N437" s="112">
        <v>1790201.3</v>
      </c>
      <c r="O437" s="89"/>
      <c r="P437" s="89"/>
      <c r="Q437" s="89"/>
      <c r="R437" s="112">
        <v>1790201.3</v>
      </c>
      <c r="S437" s="89"/>
      <c r="T437" s="112">
        <v>1790201.3</v>
      </c>
      <c r="U437" s="89"/>
      <c r="V437" s="89"/>
      <c r="W437" s="89"/>
      <c r="X437" s="112">
        <v>1790201.3</v>
      </c>
      <c r="Y437" s="89"/>
      <c r="Z437" s="89"/>
      <c r="AA437" s="89"/>
    </row>
    <row r="438" spans="1:27">
      <c r="A438" s="105" t="s">
        <v>1233</v>
      </c>
      <c r="B438" s="105" t="s">
        <v>1423</v>
      </c>
      <c r="C438" s="105" t="s">
        <v>1384</v>
      </c>
      <c r="D438" s="105" t="s">
        <v>1371</v>
      </c>
      <c r="E438" s="105"/>
      <c r="F438" s="69" t="str">
        <f t="shared" si="6"/>
        <v>00007030000000000800</v>
      </c>
      <c r="G438" s="111">
        <v>25457.08</v>
      </c>
      <c r="H438" s="88"/>
      <c r="I438" s="111">
        <v>25457.08</v>
      </c>
      <c r="J438" s="88"/>
      <c r="K438" s="88"/>
      <c r="L438" s="88"/>
      <c r="M438" s="88"/>
      <c r="N438" s="111">
        <v>25457.08</v>
      </c>
      <c r="O438" s="88"/>
      <c r="P438" s="88"/>
      <c r="Q438" s="88"/>
      <c r="R438" s="111">
        <v>23769.73</v>
      </c>
      <c r="S438" s="88"/>
      <c r="T438" s="111">
        <v>23769.73</v>
      </c>
      <c r="U438" s="88"/>
      <c r="V438" s="88"/>
      <c r="W438" s="88"/>
      <c r="X438" s="111">
        <v>23769.73</v>
      </c>
      <c r="Y438" s="88"/>
      <c r="Z438" s="88"/>
      <c r="AA438" s="88"/>
    </row>
    <row r="439" spans="1:27">
      <c r="A439" s="105" t="s">
        <v>1233</v>
      </c>
      <c r="B439" s="105" t="s">
        <v>1423</v>
      </c>
      <c r="C439" s="105" t="s">
        <v>1384</v>
      </c>
      <c r="D439" s="105" t="s">
        <v>1375</v>
      </c>
      <c r="E439" s="105"/>
      <c r="F439" s="69" t="str">
        <f t="shared" si="6"/>
        <v>00007030000000000830</v>
      </c>
      <c r="G439" s="111">
        <v>23457.08</v>
      </c>
      <c r="H439" s="88"/>
      <c r="I439" s="111">
        <v>23457.08</v>
      </c>
      <c r="J439" s="88"/>
      <c r="K439" s="88"/>
      <c r="L439" s="88"/>
      <c r="M439" s="88"/>
      <c r="N439" s="111">
        <v>23457.08</v>
      </c>
      <c r="O439" s="88"/>
      <c r="P439" s="88"/>
      <c r="Q439" s="88"/>
      <c r="R439" s="111">
        <v>23457.08</v>
      </c>
      <c r="S439" s="88"/>
      <c r="T439" s="111">
        <v>23457.08</v>
      </c>
      <c r="U439" s="88"/>
      <c r="V439" s="88"/>
      <c r="W439" s="88"/>
      <c r="X439" s="111">
        <v>23457.08</v>
      </c>
      <c r="Y439" s="88"/>
      <c r="Z439" s="88"/>
      <c r="AA439" s="88"/>
    </row>
    <row r="440" spans="1:27">
      <c r="A440" s="105" t="s">
        <v>1233</v>
      </c>
      <c r="B440" s="105" t="s">
        <v>1423</v>
      </c>
      <c r="C440" s="105" t="s">
        <v>1384</v>
      </c>
      <c r="D440" s="105" t="s">
        <v>1366</v>
      </c>
      <c r="E440" s="105"/>
      <c r="F440" s="69" t="str">
        <f t="shared" si="6"/>
        <v>00007030000000000831</v>
      </c>
      <c r="G440" s="111">
        <v>23457.08</v>
      </c>
      <c r="H440" s="88"/>
      <c r="I440" s="111">
        <v>23457.08</v>
      </c>
      <c r="J440" s="88"/>
      <c r="K440" s="88"/>
      <c r="L440" s="88"/>
      <c r="M440" s="88"/>
      <c r="N440" s="111">
        <v>23457.08</v>
      </c>
      <c r="O440" s="88"/>
      <c r="P440" s="88"/>
      <c r="Q440" s="88"/>
      <c r="R440" s="111">
        <v>23457.08</v>
      </c>
      <c r="S440" s="88"/>
      <c r="T440" s="111">
        <v>23457.08</v>
      </c>
      <c r="U440" s="88"/>
      <c r="V440" s="88"/>
      <c r="W440" s="88"/>
      <c r="X440" s="111">
        <v>23457.08</v>
      </c>
      <c r="Y440" s="88"/>
      <c r="Z440" s="88"/>
      <c r="AA440" s="88"/>
    </row>
    <row r="441" spans="1:27">
      <c r="A441" s="106" t="s">
        <v>1233</v>
      </c>
      <c r="B441" s="106" t="s">
        <v>1423</v>
      </c>
      <c r="C441" s="106" t="s">
        <v>1384</v>
      </c>
      <c r="D441" s="106" t="s">
        <v>1366</v>
      </c>
      <c r="E441" s="106" t="s">
        <v>1235</v>
      </c>
      <c r="F441" s="69" t="str">
        <f t="shared" si="6"/>
        <v>00007030000000000831960</v>
      </c>
      <c r="G441" s="112">
        <v>23457.08</v>
      </c>
      <c r="H441" s="89"/>
      <c r="I441" s="112">
        <v>23457.08</v>
      </c>
      <c r="J441" s="89"/>
      <c r="K441" s="89"/>
      <c r="L441" s="89"/>
      <c r="M441" s="89"/>
      <c r="N441" s="112">
        <v>23457.08</v>
      </c>
      <c r="O441" s="89"/>
      <c r="P441" s="89"/>
      <c r="Q441" s="89"/>
      <c r="R441" s="112">
        <v>23457.08</v>
      </c>
      <c r="S441" s="89"/>
      <c r="T441" s="112">
        <v>23457.08</v>
      </c>
      <c r="U441" s="89"/>
      <c r="V441" s="89"/>
      <c r="W441" s="89"/>
      <c r="X441" s="112">
        <v>23457.08</v>
      </c>
      <c r="Y441" s="89"/>
      <c r="Z441" s="89"/>
      <c r="AA441" s="89"/>
    </row>
    <row r="442" spans="1:27">
      <c r="A442" s="105" t="s">
        <v>1233</v>
      </c>
      <c r="B442" s="105" t="s">
        <v>1423</v>
      </c>
      <c r="C442" s="105" t="s">
        <v>1384</v>
      </c>
      <c r="D442" s="105" t="s">
        <v>1368</v>
      </c>
      <c r="E442" s="105"/>
      <c r="F442" s="69" t="str">
        <f t="shared" si="6"/>
        <v>00007030000000000850</v>
      </c>
      <c r="G442" s="111">
        <v>2000</v>
      </c>
      <c r="H442" s="88"/>
      <c r="I442" s="111">
        <v>2000</v>
      </c>
      <c r="J442" s="88"/>
      <c r="K442" s="88"/>
      <c r="L442" s="88"/>
      <c r="M442" s="88"/>
      <c r="N442" s="111">
        <v>2000</v>
      </c>
      <c r="O442" s="88"/>
      <c r="P442" s="88"/>
      <c r="Q442" s="88"/>
      <c r="R442" s="111">
        <v>312.64999999999998</v>
      </c>
      <c r="S442" s="88"/>
      <c r="T442" s="111">
        <v>312.64999999999998</v>
      </c>
      <c r="U442" s="88"/>
      <c r="V442" s="88"/>
      <c r="W442" s="88"/>
      <c r="X442" s="111">
        <v>312.64999999999998</v>
      </c>
      <c r="Y442" s="88"/>
      <c r="Z442" s="88"/>
      <c r="AA442" s="88"/>
    </row>
    <row r="443" spans="1:27">
      <c r="A443" s="105" t="s">
        <v>1233</v>
      </c>
      <c r="B443" s="105" t="s">
        <v>1423</v>
      </c>
      <c r="C443" s="105" t="s">
        <v>1384</v>
      </c>
      <c r="D443" s="105" t="s">
        <v>1243</v>
      </c>
      <c r="E443" s="105"/>
      <c r="F443" s="69" t="str">
        <f t="shared" si="6"/>
        <v>00007030000000000853</v>
      </c>
      <c r="G443" s="111">
        <v>2000</v>
      </c>
      <c r="H443" s="88"/>
      <c r="I443" s="111">
        <v>2000</v>
      </c>
      <c r="J443" s="88"/>
      <c r="K443" s="88"/>
      <c r="L443" s="88"/>
      <c r="M443" s="88"/>
      <c r="N443" s="111">
        <v>2000</v>
      </c>
      <c r="O443" s="88"/>
      <c r="P443" s="88"/>
      <c r="Q443" s="88"/>
      <c r="R443" s="111">
        <v>312.64999999999998</v>
      </c>
      <c r="S443" s="88"/>
      <c r="T443" s="111">
        <v>312.64999999999998</v>
      </c>
      <c r="U443" s="88"/>
      <c r="V443" s="88"/>
      <c r="W443" s="88"/>
      <c r="X443" s="111">
        <v>312.64999999999998</v>
      </c>
      <c r="Y443" s="88"/>
      <c r="Z443" s="88"/>
      <c r="AA443" s="88"/>
    </row>
    <row r="444" spans="1:27">
      <c r="A444" s="106" t="s">
        <v>1233</v>
      </c>
      <c r="B444" s="106" t="s">
        <v>1423</v>
      </c>
      <c r="C444" s="106" t="s">
        <v>1384</v>
      </c>
      <c r="D444" s="106" t="s">
        <v>1243</v>
      </c>
      <c r="E444" s="106" t="s">
        <v>1235</v>
      </c>
      <c r="F444" s="69" t="str">
        <f t="shared" si="6"/>
        <v>00007030000000000853960</v>
      </c>
      <c r="G444" s="112">
        <v>2000</v>
      </c>
      <c r="H444" s="89"/>
      <c r="I444" s="112">
        <v>2000</v>
      </c>
      <c r="J444" s="89"/>
      <c r="K444" s="89"/>
      <c r="L444" s="89"/>
      <c r="M444" s="89"/>
      <c r="N444" s="112">
        <v>2000</v>
      </c>
      <c r="O444" s="89"/>
      <c r="P444" s="89"/>
      <c r="Q444" s="89"/>
      <c r="R444" s="112">
        <v>312.64999999999998</v>
      </c>
      <c r="S444" s="89"/>
      <c r="T444" s="112">
        <v>312.64999999999998</v>
      </c>
      <c r="U444" s="89"/>
      <c r="V444" s="89"/>
      <c r="W444" s="89"/>
      <c r="X444" s="112">
        <v>312.64999999999998</v>
      </c>
      <c r="Y444" s="89"/>
      <c r="Z444" s="89"/>
      <c r="AA444" s="89"/>
    </row>
    <row r="445" spans="1:27">
      <c r="A445" s="103" t="s">
        <v>1233</v>
      </c>
      <c r="B445" s="103" t="s">
        <v>208</v>
      </c>
      <c r="C445" s="103"/>
      <c r="D445" s="103"/>
      <c r="E445" s="103"/>
      <c r="F445" s="69" t="str">
        <f t="shared" si="6"/>
        <v>0000707</v>
      </c>
      <c r="G445" s="109">
        <v>17786484.02</v>
      </c>
      <c r="H445" s="86"/>
      <c r="I445" s="109">
        <v>17786484.02</v>
      </c>
      <c r="J445" s="109">
        <v>2500000</v>
      </c>
      <c r="K445" s="86"/>
      <c r="L445" s="86"/>
      <c r="M445" s="86"/>
      <c r="N445" s="109">
        <v>17532819.629999999</v>
      </c>
      <c r="O445" s="86"/>
      <c r="P445" s="109">
        <v>2753664.39</v>
      </c>
      <c r="Q445" s="86"/>
      <c r="R445" s="109">
        <v>16633047.199999999</v>
      </c>
      <c r="S445" s="86"/>
      <c r="T445" s="109">
        <v>16633047.199999999</v>
      </c>
      <c r="U445" s="109">
        <v>2274307</v>
      </c>
      <c r="V445" s="86"/>
      <c r="W445" s="86"/>
      <c r="X445" s="109">
        <v>16379382.810000001</v>
      </c>
      <c r="Y445" s="86"/>
      <c r="Z445" s="109">
        <v>2527971.39</v>
      </c>
      <c r="AA445" s="86"/>
    </row>
    <row r="446" spans="1:27">
      <c r="A446" s="104" t="s">
        <v>1233</v>
      </c>
      <c r="B446" s="104" t="s">
        <v>208</v>
      </c>
      <c r="C446" s="104" t="s">
        <v>1384</v>
      </c>
      <c r="D446" s="104"/>
      <c r="E446" s="104"/>
      <c r="F446" s="69" t="str">
        <f t="shared" si="6"/>
        <v>00007070000000000</v>
      </c>
      <c r="G446" s="110">
        <v>17786484.02</v>
      </c>
      <c r="H446" s="87"/>
      <c r="I446" s="110">
        <v>17786484.02</v>
      </c>
      <c r="J446" s="110">
        <v>2500000</v>
      </c>
      <c r="K446" s="87"/>
      <c r="L446" s="87"/>
      <c r="M446" s="87"/>
      <c r="N446" s="110">
        <v>17532819.629999999</v>
      </c>
      <c r="O446" s="87"/>
      <c r="P446" s="110">
        <v>2753664.39</v>
      </c>
      <c r="Q446" s="87"/>
      <c r="R446" s="110">
        <v>16633047.199999999</v>
      </c>
      <c r="S446" s="87"/>
      <c r="T446" s="110">
        <v>16633047.199999999</v>
      </c>
      <c r="U446" s="110">
        <v>2274307</v>
      </c>
      <c r="V446" s="87"/>
      <c r="W446" s="87"/>
      <c r="X446" s="110">
        <v>16379382.810000001</v>
      </c>
      <c r="Y446" s="87"/>
      <c r="Z446" s="110">
        <v>2527971.39</v>
      </c>
      <c r="AA446" s="87"/>
    </row>
    <row r="447" spans="1:27">
      <c r="A447" s="105" t="s">
        <v>1233</v>
      </c>
      <c r="B447" s="105" t="s">
        <v>208</v>
      </c>
      <c r="C447" s="105" t="s">
        <v>1384</v>
      </c>
      <c r="D447" s="105" t="s">
        <v>1233</v>
      </c>
      <c r="E447" s="105"/>
      <c r="F447" s="69" t="str">
        <f t="shared" si="6"/>
        <v>00007070000000000000</v>
      </c>
      <c r="G447" s="111">
        <v>17786484.02</v>
      </c>
      <c r="H447" s="88"/>
      <c r="I447" s="111">
        <v>17786484.02</v>
      </c>
      <c r="J447" s="111">
        <v>2500000</v>
      </c>
      <c r="K447" s="88"/>
      <c r="L447" s="88"/>
      <c r="M447" s="88"/>
      <c r="N447" s="111">
        <v>17532819.629999999</v>
      </c>
      <c r="O447" s="88"/>
      <c r="P447" s="111">
        <v>2753664.39</v>
      </c>
      <c r="Q447" s="88"/>
      <c r="R447" s="111">
        <v>16633047.199999999</v>
      </c>
      <c r="S447" s="88"/>
      <c r="T447" s="111">
        <v>16633047.199999999</v>
      </c>
      <c r="U447" s="111">
        <v>2274307</v>
      </c>
      <c r="V447" s="88"/>
      <c r="W447" s="88"/>
      <c r="X447" s="111">
        <v>16379382.810000001</v>
      </c>
      <c r="Y447" s="88"/>
      <c r="Z447" s="111">
        <v>2527971.39</v>
      </c>
      <c r="AA447" s="88"/>
    </row>
    <row r="448" spans="1:27">
      <c r="A448" s="105" t="s">
        <v>1233</v>
      </c>
      <c r="B448" s="105" t="s">
        <v>208</v>
      </c>
      <c r="C448" s="105" t="s">
        <v>1384</v>
      </c>
      <c r="D448" s="105" t="s">
        <v>1413</v>
      </c>
      <c r="E448" s="105"/>
      <c r="F448" s="69" t="str">
        <f t="shared" si="6"/>
        <v>00007070000000000100</v>
      </c>
      <c r="G448" s="111">
        <v>2699592.73</v>
      </c>
      <c r="H448" s="88"/>
      <c r="I448" s="111">
        <v>2699592.73</v>
      </c>
      <c r="J448" s="88"/>
      <c r="K448" s="88"/>
      <c r="L448" s="88"/>
      <c r="M448" s="88"/>
      <c r="N448" s="88"/>
      <c r="O448" s="88"/>
      <c r="P448" s="111">
        <v>2699592.73</v>
      </c>
      <c r="Q448" s="88"/>
      <c r="R448" s="111">
        <v>2473899.73</v>
      </c>
      <c r="S448" s="88"/>
      <c r="T448" s="111">
        <v>2473899.73</v>
      </c>
      <c r="U448" s="88"/>
      <c r="V448" s="88"/>
      <c r="W448" s="88"/>
      <c r="X448" s="88"/>
      <c r="Y448" s="88"/>
      <c r="Z448" s="111">
        <v>2473899.73</v>
      </c>
      <c r="AA448" s="88"/>
    </row>
    <row r="449" spans="1:27">
      <c r="A449" s="105" t="s">
        <v>1233</v>
      </c>
      <c r="B449" s="105" t="s">
        <v>208</v>
      </c>
      <c r="C449" s="105" t="s">
        <v>1384</v>
      </c>
      <c r="D449" s="105" t="s">
        <v>1372</v>
      </c>
      <c r="E449" s="105"/>
      <c r="F449" s="69" t="str">
        <f t="shared" si="6"/>
        <v>00007070000000000110</v>
      </c>
      <c r="G449" s="111">
        <v>2699592.73</v>
      </c>
      <c r="H449" s="88"/>
      <c r="I449" s="111">
        <v>2699592.73</v>
      </c>
      <c r="J449" s="88"/>
      <c r="K449" s="88"/>
      <c r="L449" s="88"/>
      <c r="M449" s="88"/>
      <c r="N449" s="88"/>
      <c r="O449" s="88"/>
      <c r="P449" s="111">
        <v>2699592.73</v>
      </c>
      <c r="Q449" s="88"/>
      <c r="R449" s="111">
        <v>2473899.73</v>
      </c>
      <c r="S449" s="88"/>
      <c r="T449" s="111">
        <v>2473899.73</v>
      </c>
      <c r="U449" s="88"/>
      <c r="V449" s="88"/>
      <c r="W449" s="88"/>
      <c r="X449" s="88"/>
      <c r="Y449" s="88"/>
      <c r="Z449" s="111">
        <v>2473899.73</v>
      </c>
      <c r="AA449" s="88"/>
    </row>
    <row r="450" spans="1:27">
      <c r="A450" s="105" t="s">
        <v>1233</v>
      </c>
      <c r="B450" s="105" t="s">
        <v>208</v>
      </c>
      <c r="C450" s="105" t="s">
        <v>1384</v>
      </c>
      <c r="D450" s="105" t="s">
        <v>1249</v>
      </c>
      <c r="E450" s="105"/>
      <c r="F450" s="69" t="str">
        <f t="shared" ref="F450:F513" si="7">CONCATENATE(A450,B450,C450,D450,E450)</f>
        <v>00007070000000000111</v>
      </c>
      <c r="G450" s="111">
        <v>2073719.97</v>
      </c>
      <c r="H450" s="88"/>
      <c r="I450" s="111">
        <v>2073719.97</v>
      </c>
      <c r="J450" s="88"/>
      <c r="K450" s="88"/>
      <c r="L450" s="88"/>
      <c r="M450" s="88"/>
      <c r="N450" s="88"/>
      <c r="O450" s="88"/>
      <c r="P450" s="111">
        <v>2073719.97</v>
      </c>
      <c r="Q450" s="88"/>
      <c r="R450" s="111">
        <v>1900375.97</v>
      </c>
      <c r="S450" s="88"/>
      <c r="T450" s="111">
        <v>1900375.97</v>
      </c>
      <c r="U450" s="88"/>
      <c r="V450" s="88"/>
      <c r="W450" s="88"/>
      <c r="X450" s="88"/>
      <c r="Y450" s="88"/>
      <c r="Z450" s="111">
        <v>1900375.97</v>
      </c>
      <c r="AA450" s="88"/>
    </row>
    <row r="451" spans="1:27">
      <c r="A451" s="106" t="s">
        <v>1233</v>
      </c>
      <c r="B451" s="106" t="s">
        <v>208</v>
      </c>
      <c r="C451" s="106" t="s">
        <v>1384</v>
      </c>
      <c r="D451" s="106" t="s">
        <v>1249</v>
      </c>
      <c r="E451" s="106" t="s">
        <v>1235</v>
      </c>
      <c r="F451" s="69" t="str">
        <f t="shared" si="7"/>
        <v>00007070000000000111960</v>
      </c>
      <c r="G451" s="112">
        <v>2073719.97</v>
      </c>
      <c r="H451" s="89"/>
      <c r="I451" s="112">
        <v>2073719.97</v>
      </c>
      <c r="J451" s="89"/>
      <c r="K451" s="89"/>
      <c r="L451" s="89"/>
      <c r="M451" s="89"/>
      <c r="N451" s="89"/>
      <c r="O451" s="89"/>
      <c r="P451" s="112">
        <v>2073719.97</v>
      </c>
      <c r="Q451" s="89"/>
      <c r="R451" s="112">
        <v>1900375.97</v>
      </c>
      <c r="S451" s="89"/>
      <c r="T451" s="112">
        <v>1900375.97</v>
      </c>
      <c r="U451" s="89"/>
      <c r="V451" s="89"/>
      <c r="W451" s="89"/>
      <c r="X451" s="89"/>
      <c r="Y451" s="89"/>
      <c r="Z451" s="112">
        <v>1900375.97</v>
      </c>
      <c r="AA451" s="89"/>
    </row>
    <row r="452" spans="1:27">
      <c r="A452" s="105" t="s">
        <v>1233</v>
      </c>
      <c r="B452" s="105" t="s">
        <v>208</v>
      </c>
      <c r="C452" s="105" t="s">
        <v>1384</v>
      </c>
      <c r="D452" s="105" t="s">
        <v>1386</v>
      </c>
      <c r="E452" s="105"/>
      <c r="F452" s="69" t="str">
        <f t="shared" si="7"/>
        <v>00007070000000000119</v>
      </c>
      <c r="G452" s="111">
        <v>625872.76</v>
      </c>
      <c r="H452" s="88"/>
      <c r="I452" s="111">
        <v>625872.76</v>
      </c>
      <c r="J452" s="88"/>
      <c r="K452" s="88"/>
      <c r="L452" s="88"/>
      <c r="M452" s="88"/>
      <c r="N452" s="88"/>
      <c r="O452" s="88"/>
      <c r="P452" s="111">
        <v>625872.76</v>
      </c>
      <c r="Q452" s="88"/>
      <c r="R452" s="111">
        <v>573523.76</v>
      </c>
      <c r="S452" s="88"/>
      <c r="T452" s="111">
        <v>573523.76</v>
      </c>
      <c r="U452" s="88"/>
      <c r="V452" s="88"/>
      <c r="W452" s="88"/>
      <c r="X452" s="88"/>
      <c r="Y452" s="88"/>
      <c r="Z452" s="111">
        <v>573523.76</v>
      </c>
      <c r="AA452" s="88"/>
    </row>
    <row r="453" spans="1:27">
      <c r="A453" s="106" t="s">
        <v>1233</v>
      </c>
      <c r="B453" s="106" t="s">
        <v>208</v>
      </c>
      <c r="C453" s="106" t="s">
        <v>1384</v>
      </c>
      <c r="D453" s="106" t="s">
        <v>1386</v>
      </c>
      <c r="E453" s="106" t="s">
        <v>1235</v>
      </c>
      <c r="F453" s="69" t="str">
        <f t="shared" si="7"/>
        <v>00007070000000000119960</v>
      </c>
      <c r="G453" s="112">
        <v>625872.76</v>
      </c>
      <c r="H453" s="89"/>
      <c r="I453" s="112">
        <v>625872.76</v>
      </c>
      <c r="J453" s="89"/>
      <c r="K453" s="89"/>
      <c r="L453" s="89"/>
      <c r="M453" s="89"/>
      <c r="N453" s="89"/>
      <c r="O453" s="89"/>
      <c r="P453" s="112">
        <v>625872.76</v>
      </c>
      <c r="Q453" s="89"/>
      <c r="R453" s="112">
        <v>573523.76</v>
      </c>
      <c r="S453" s="89"/>
      <c r="T453" s="112">
        <v>573523.76</v>
      </c>
      <c r="U453" s="89"/>
      <c r="V453" s="89"/>
      <c r="W453" s="89"/>
      <c r="X453" s="89"/>
      <c r="Y453" s="89"/>
      <c r="Z453" s="112">
        <v>573523.76</v>
      </c>
      <c r="AA453" s="89"/>
    </row>
    <row r="454" spans="1:27">
      <c r="A454" s="105" t="s">
        <v>1233</v>
      </c>
      <c r="B454" s="105" t="s">
        <v>208</v>
      </c>
      <c r="C454" s="105" t="s">
        <v>1384</v>
      </c>
      <c r="D454" s="105" t="s">
        <v>1414</v>
      </c>
      <c r="E454" s="105"/>
      <c r="F454" s="69" t="str">
        <f t="shared" si="7"/>
        <v>00007070000000000200</v>
      </c>
      <c r="G454" s="111">
        <v>54065</v>
      </c>
      <c r="H454" s="88"/>
      <c r="I454" s="111">
        <v>54065</v>
      </c>
      <c r="J454" s="88"/>
      <c r="K454" s="88"/>
      <c r="L454" s="88"/>
      <c r="M454" s="88"/>
      <c r="N454" s="88"/>
      <c r="O454" s="88"/>
      <c r="P454" s="111">
        <v>54065</v>
      </c>
      <c r="Q454" s="88"/>
      <c r="R454" s="111">
        <v>54065</v>
      </c>
      <c r="S454" s="88"/>
      <c r="T454" s="111">
        <v>54065</v>
      </c>
      <c r="U454" s="88"/>
      <c r="V454" s="88"/>
      <c r="W454" s="88"/>
      <c r="X454" s="88"/>
      <c r="Y454" s="88"/>
      <c r="Z454" s="111">
        <v>54065</v>
      </c>
      <c r="AA454" s="88"/>
    </row>
    <row r="455" spans="1:27">
      <c r="A455" s="105" t="s">
        <v>1233</v>
      </c>
      <c r="B455" s="105" t="s">
        <v>208</v>
      </c>
      <c r="C455" s="105" t="s">
        <v>1384</v>
      </c>
      <c r="D455" s="105" t="s">
        <v>1250</v>
      </c>
      <c r="E455" s="105"/>
      <c r="F455" s="69" t="str">
        <f t="shared" si="7"/>
        <v>00007070000000000240</v>
      </c>
      <c r="G455" s="111">
        <v>54065</v>
      </c>
      <c r="H455" s="88"/>
      <c r="I455" s="111">
        <v>54065</v>
      </c>
      <c r="J455" s="88"/>
      <c r="K455" s="88"/>
      <c r="L455" s="88"/>
      <c r="M455" s="88"/>
      <c r="N455" s="88"/>
      <c r="O455" s="88"/>
      <c r="P455" s="111">
        <v>54065</v>
      </c>
      <c r="Q455" s="88"/>
      <c r="R455" s="111">
        <v>54065</v>
      </c>
      <c r="S455" s="88"/>
      <c r="T455" s="111">
        <v>54065</v>
      </c>
      <c r="U455" s="88"/>
      <c r="V455" s="88"/>
      <c r="W455" s="88"/>
      <c r="X455" s="88"/>
      <c r="Y455" s="88"/>
      <c r="Z455" s="111">
        <v>54065</v>
      </c>
      <c r="AA455" s="88"/>
    </row>
    <row r="456" spans="1:27">
      <c r="A456" s="105" t="s">
        <v>1233</v>
      </c>
      <c r="B456" s="105" t="s">
        <v>208</v>
      </c>
      <c r="C456" s="105" t="s">
        <v>1384</v>
      </c>
      <c r="D456" s="105" t="s">
        <v>1239</v>
      </c>
      <c r="E456" s="105"/>
      <c r="F456" s="69" t="str">
        <f t="shared" si="7"/>
        <v>00007070000000000244</v>
      </c>
      <c r="G456" s="111">
        <v>54065</v>
      </c>
      <c r="H456" s="88"/>
      <c r="I456" s="111">
        <v>54065</v>
      </c>
      <c r="J456" s="88"/>
      <c r="K456" s="88"/>
      <c r="L456" s="88"/>
      <c r="M456" s="88"/>
      <c r="N456" s="88"/>
      <c r="O456" s="88"/>
      <c r="P456" s="111">
        <v>54065</v>
      </c>
      <c r="Q456" s="88"/>
      <c r="R456" s="111">
        <v>54065</v>
      </c>
      <c r="S456" s="88"/>
      <c r="T456" s="111">
        <v>54065</v>
      </c>
      <c r="U456" s="88"/>
      <c r="V456" s="88"/>
      <c r="W456" s="88"/>
      <c r="X456" s="88"/>
      <c r="Y456" s="88"/>
      <c r="Z456" s="111">
        <v>54065</v>
      </c>
      <c r="AA456" s="88"/>
    </row>
    <row r="457" spans="1:27">
      <c r="A457" s="106" t="s">
        <v>1233</v>
      </c>
      <c r="B457" s="106" t="s">
        <v>208</v>
      </c>
      <c r="C457" s="106" t="s">
        <v>1384</v>
      </c>
      <c r="D457" s="106" t="s">
        <v>1239</v>
      </c>
      <c r="E457" s="106" t="s">
        <v>1235</v>
      </c>
      <c r="F457" s="69" t="str">
        <f t="shared" si="7"/>
        <v>00007070000000000244960</v>
      </c>
      <c r="G457" s="112">
        <v>54065</v>
      </c>
      <c r="H457" s="89"/>
      <c r="I457" s="112">
        <v>54065</v>
      </c>
      <c r="J457" s="89"/>
      <c r="K457" s="89"/>
      <c r="L457" s="89"/>
      <c r="M457" s="89"/>
      <c r="N457" s="89"/>
      <c r="O457" s="89"/>
      <c r="P457" s="112">
        <v>54065</v>
      </c>
      <c r="Q457" s="89"/>
      <c r="R457" s="112">
        <v>54065</v>
      </c>
      <c r="S457" s="89"/>
      <c r="T457" s="112">
        <v>54065</v>
      </c>
      <c r="U457" s="89"/>
      <c r="V457" s="89"/>
      <c r="W457" s="89"/>
      <c r="X457" s="89"/>
      <c r="Y457" s="89"/>
      <c r="Z457" s="112">
        <v>54065</v>
      </c>
      <c r="AA457" s="89"/>
    </row>
    <row r="458" spans="1:27">
      <c r="A458" s="105" t="s">
        <v>1233</v>
      </c>
      <c r="B458" s="105" t="s">
        <v>208</v>
      </c>
      <c r="C458" s="105" t="s">
        <v>1384</v>
      </c>
      <c r="D458" s="105" t="s">
        <v>1369</v>
      </c>
      <c r="E458" s="105"/>
      <c r="F458" s="69" t="str">
        <f t="shared" si="7"/>
        <v>00007070000000000500</v>
      </c>
      <c r="G458" s="111">
        <v>0</v>
      </c>
      <c r="H458" s="88"/>
      <c r="I458" s="111">
        <v>0</v>
      </c>
      <c r="J458" s="111">
        <v>2500000</v>
      </c>
      <c r="K458" s="88"/>
      <c r="L458" s="88"/>
      <c r="M458" s="88"/>
      <c r="N458" s="111">
        <v>2500000</v>
      </c>
      <c r="O458" s="88"/>
      <c r="P458" s="88"/>
      <c r="Q458" s="88"/>
      <c r="R458" s="111">
        <v>0</v>
      </c>
      <c r="S458" s="88"/>
      <c r="T458" s="111">
        <v>0</v>
      </c>
      <c r="U458" s="111">
        <v>2274307</v>
      </c>
      <c r="V458" s="88"/>
      <c r="W458" s="88"/>
      <c r="X458" s="111">
        <v>2274307</v>
      </c>
      <c r="Y458" s="88"/>
      <c r="Z458" s="88"/>
      <c r="AA458" s="88"/>
    </row>
    <row r="459" spans="1:27">
      <c r="A459" s="105" t="s">
        <v>1233</v>
      </c>
      <c r="B459" s="105" t="s">
        <v>208</v>
      </c>
      <c r="C459" s="105" t="s">
        <v>1384</v>
      </c>
      <c r="D459" s="105" t="s">
        <v>1241</v>
      </c>
      <c r="E459" s="105"/>
      <c r="F459" s="69" t="str">
        <f t="shared" si="7"/>
        <v>00007070000000000540</v>
      </c>
      <c r="G459" s="111">
        <v>0</v>
      </c>
      <c r="H459" s="88"/>
      <c r="I459" s="111">
        <v>0</v>
      </c>
      <c r="J459" s="111">
        <v>2500000</v>
      </c>
      <c r="K459" s="88"/>
      <c r="L459" s="88"/>
      <c r="M459" s="88"/>
      <c r="N459" s="111">
        <v>2500000</v>
      </c>
      <c r="O459" s="88"/>
      <c r="P459" s="88"/>
      <c r="Q459" s="88"/>
      <c r="R459" s="111">
        <v>0</v>
      </c>
      <c r="S459" s="88"/>
      <c r="T459" s="111">
        <v>0</v>
      </c>
      <c r="U459" s="111">
        <v>2274307</v>
      </c>
      <c r="V459" s="88"/>
      <c r="W459" s="88"/>
      <c r="X459" s="111">
        <v>2274307</v>
      </c>
      <c r="Y459" s="88"/>
      <c r="Z459" s="88"/>
      <c r="AA459" s="88"/>
    </row>
    <row r="460" spans="1:27">
      <c r="A460" s="106" t="s">
        <v>1233</v>
      </c>
      <c r="B460" s="106" t="s">
        <v>208</v>
      </c>
      <c r="C460" s="106" t="s">
        <v>1384</v>
      </c>
      <c r="D460" s="106" t="s">
        <v>1241</v>
      </c>
      <c r="E460" s="106" t="s">
        <v>1235</v>
      </c>
      <c r="F460" s="69" t="str">
        <f t="shared" si="7"/>
        <v>00007070000000000540960</v>
      </c>
      <c r="G460" s="112">
        <v>0</v>
      </c>
      <c r="H460" s="89"/>
      <c r="I460" s="112">
        <v>0</v>
      </c>
      <c r="J460" s="112">
        <v>2500000</v>
      </c>
      <c r="K460" s="89"/>
      <c r="L460" s="89"/>
      <c r="M460" s="89"/>
      <c r="N460" s="112">
        <v>2500000</v>
      </c>
      <c r="O460" s="89"/>
      <c r="P460" s="89"/>
      <c r="Q460" s="89"/>
      <c r="R460" s="112">
        <v>0</v>
      </c>
      <c r="S460" s="89"/>
      <c r="T460" s="112">
        <v>0</v>
      </c>
      <c r="U460" s="112">
        <v>2274307</v>
      </c>
      <c r="V460" s="89"/>
      <c r="W460" s="89"/>
      <c r="X460" s="112">
        <v>2274307</v>
      </c>
      <c r="Y460" s="89"/>
      <c r="Z460" s="89"/>
      <c r="AA460" s="89"/>
    </row>
    <row r="461" spans="1:27">
      <c r="A461" s="105" t="s">
        <v>1233</v>
      </c>
      <c r="B461" s="105" t="s">
        <v>208</v>
      </c>
      <c r="C461" s="105" t="s">
        <v>1384</v>
      </c>
      <c r="D461" s="105" t="s">
        <v>1376</v>
      </c>
      <c r="E461" s="105"/>
      <c r="F461" s="69" t="str">
        <f t="shared" si="7"/>
        <v>00007070000000000600</v>
      </c>
      <c r="G461" s="111">
        <v>15032819.630000001</v>
      </c>
      <c r="H461" s="88"/>
      <c r="I461" s="111">
        <v>15032819.630000001</v>
      </c>
      <c r="J461" s="88"/>
      <c r="K461" s="88"/>
      <c r="L461" s="88"/>
      <c r="M461" s="88"/>
      <c r="N461" s="111">
        <v>15032819.630000001</v>
      </c>
      <c r="O461" s="88"/>
      <c r="P461" s="88"/>
      <c r="Q461" s="88"/>
      <c r="R461" s="111">
        <v>14105075.810000001</v>
      </c>
      <c r="S461" s="88"/>
      <c r="T461" s="111">
        <v>14105075.810000001</v>
      </c>
      <c r="U461" s="88"/>
      <c r="V461" s="88"/>
      <c r="W461" s="88"/>
      <c r="X461" s="111">
        <v>14105075.810000001</v>
      </c>
      <c r="Y461" s="88"/>
      <c r="Z461" s="88"/>
      <c r="AA461" s="88"/>
    </row>
    <row r="462" spans="1:27">
      <c r="A462" s="105" t="s">
        <v>1233</v>
      </c>
      <c r="B462" s="105" t="s">
        <v>208</v>
      </c>
      <c r="C462" s="105" t="s">
        <v>1384</v>
      </c>
      <c r="D462" s="105" t="s">
        <v>1373</v>
      </c>
      <c r="E462" s="105"/>
      <c r="F462" s="69" t="str">
        <f t="shared" si="7"/>
        <v>00007070000000000610</v>
      </c>
      <c r="G462" s="111">
        <v>15032819.630000001</v>
      </c>
      <c r="H462" s="88"/>
      <c r="I462" s="111">
        <v>15032819.630000001</v>
      </c>
      <c r="J462" s="88"/>
      <c r="K462" s="88"/>
      <c r="L462" s="88"/>
      <c r="M462" s="88"/>
      <c r="N462" s="111">
        <v>15032819.630000001</v>
      </c>
      <c r="O462" s="88"/>
      <c r="P462" s="88"/>
      <c r="Q462" s="88"/>
      <c r="R462" s="111">
        <v>14105075.810000001</v>
      </c>
      <c r="S462" s="88"/>
      <c r="T462" s="111">
        <v>14105075.810000001</v>
      </c>
      <c r="U462" s="88"/>
      <c r="V462" s="88"/>
      <c r="W462" s="88"/>
      <c r="X462" s="111">
        <v>14105075.810000001</v>
      </c>
      <c r="Y462" s="88"/>
      <c r="Z462" s="88"/>
      <c r="AA462" s="88"/>
    </row>
    <row r="463" spans="1:27">
      <c r="A463" s="105" t="s">
        <v>1233</v>
      </c>
      <c r="B463" s="105" t="s">
        <v>208</v>
      </c>
      <c r="C463" s="105" t="s">
        <v>1384</v>
      </c>
      <c r="D463" s="105" t="s">
        <v>1251</v>
      </c>
      <c r="E463" s="105"/>
      <c r="F463" s="69" t="str">
        <f t="shared" si="7"/>
        <v>00007070000000000611</v>
      </c>
      <c r="G463" s="111">
        <v>12708065</v>
      </c>
      <c r="H463" s="88"/>
      <c r="I463" s="111">
        <v>12708065</v>
      </c>
      <c r="J463" s="88"/>
      <c r="K463" s="88"/>
      <c r="L463" s="88"/>
      <c r="M463" s="88"/>
      <c r="N463" s="111">
        <v>12708065</v>
      </c>
      <c r="O463" s="88"/>
      <c r="P463" s="88"/>
      <c r="Q463" s="88"/>
      <c r="R463" s="111">
        <v>12023770.18</v>
      </c>
      <c r="S463" s="88"/>
      <c r="T463" s="111">
        <v>12023770.18</v>
      </c>
      <c r="U463" s="88"/>
      <c r="V463" s="88"/>
      <c r="W463" s="88"/>
      <c r="X463" s="111">
        <v>12023770.18</v>
      </c>
      <c r="Y463" s="88"/>
      <c r="Z463" s="88"/>
      <c r="AA463" s="88"/>
    </row>
    <row r="464" spans="1:27">
      <c r="A464" s="106" t="s">
        <v>1233</v>
      </c>
      <c r="B464" s="106" t="s">
        <v>208</v>
      </c>
      <c r="C464" s="106" t="s">
        <v>1384</v>
      </c>
      <c r="D464" s="106" t="s">
        <v>1251</v>
      </c>
      <c r="E464" s="106" t="s">
        <v>1235</v>
      </c>
      <c r="F464" s="69" t="str">
        <f t="shared" si="7"/>
        <v>00007070000000000611960</v>
      </c>
      <c r="G464" s="112">
        <v>12708065</v>
      </c>
      <c r="H464" s="89"/>
      <c r="I464" s="112">
        <v>12708065</v>
      </c>
      <c r="J464" s="89"/>
      <c r="K464" s="89"/>
      <c r="L464" s="89"/>
      <c r="M464" s="89"/>
      <c r="N464" s="112">
        <v>12708065</v>
      </c>
      <c r="O464" s="89"/>
      <c r="P464" s="89"/>
      <c r="Q464" s="89"/>
      <c r="R464" s="112">
        <v>12023770.18</v>
      </c>
      <c r="S464" s="89"/>
      <c r="T464" s="112">
        <v>12023770.18</v>
      </c>
      <c r="U464" s="89"/>
      <c r="V464" s="89"/>
      <c r="W464" s="89"/>
      <c r="X464" s="112">
        <v>12023770.18</v>
      </c>
      <c r="Y464" s="89"/>
      <c r="Z464" s="89"/>
      <c r="AA464" s="89"/>
    </row>
    <row r="465" spans="1:27">
      <c r="A465" s="105" t="s">
        <v>1233</v>
      </c>
      <c r="B465" s="105" t="s">
        <v>208</v>
      </c>
      <c r="C465" s="105" t="s">
        <v>1384</v>
      </c>
      <c r="D465" s="105" t="s">
        <v>1252</v>
      </c>
      <c r="E465" s="105"/>
      <c r="F465" s="69" t="str">
        <f t="shared" si="7"/>
        <v>00007070000000000612</v>
      </c>
      <c r="G465" s="111">
        <v>2324754.63</v>
      </c>
      <c r="H465" s="88"/>
      <c r="I465" s="111">
        <v>2324754.63</v>
      </c>
      <c r="J465" s="88"/>
      <c r="K465" s="88"/>
      <c r="L465" s="88"/>
      <c r="M465" s="88"/>
      <c r="N465" s="111">
        <v>2324754.63</v>
      </c>
      <c r="O465" s="88"/>
      <c r="P465" s="88"/>
      <c r="Q465" s="88"/>
      <c r="R465" s="111">
        <v>2081305.63</v>
      </c>
      <c r="S465" s="88"/>
      <c r="T465" s="111">
        <v>2081305.63</v>
      </c>
      <c r="U465" s="88"/>
      <c r="V465" s="88"/>
      <c r="W465" s="88"/>
      <c r="X465" s="111">
        <v>2081305.63</v>
      </c>
      <c r="Y465" s="88"/>
      <c r="Z465" s="88"/>
      <c r="AA465" s="88"/>
    </row>
    <row r="466" spans="1:27">
      <c r="A466" s="106" t="s">
        <v>1233</v>
      </c>
      <c r="B466" s="106" t="s">
        <v>208</v>
      </c>
      <c r="C466" s="106" t="s">
        <v>1384</v>
      </c>
      <c r="D466" s="106" t="s">
        <v>1252</v>
      </c>
      <c r="E466" s="106" t="s">
        <v>1235</v>
      </c>
      <c r="F466" s="69" t="str">
        <f t="shared" si="7"/>
        <v>00007070000000000612960</v>
      </c>
      <c r="G466" s="112">
        <v>2324754.63</v>
      </c>
      <c r="H466" s="89"/>
      <c r="I466" s="112">
        <v>2324754.63</v>
      </c>
      <c r="J466" s="89"/>
      <c r="K466" s="89"/>
      <c r="L466" s="89"/>
      <c r="M466" s="89"/>
      <c r="N466" s="112">
        <v>2324754.63</v>
      </c>
      <c r="O466" s="89"/>
      <c r="P466" s="89"/>
      <c r="Q466" s="89"/>
      <c r="R466" s="112">
        <v>2081305.63</v>
      </c>
      <c r="S466" s="89"/>
      <c r="T466" s="112">
        <v>2081305.63</v>
      </c>
      <c r="U466" s="89"/>
      <c r="V466" s="89"/>
      <c r="W466" s="89"/>
      <c r="X466" s="112">
        <v>2081305.63</v>
      </c>
      <c r="Y466" s="89"/>
      <c r="Z466" s="89"/>
      <c r="AA466" s="89"/>
    </row>
    <row r="467" spans="1:27">
      <c r="A467" s="105" t="s">
        <v>1233</v>
      </c>
      <c r="B467" s="105" t="s">
        <v>208</v>
      </c>
      <c r="C467" s="105" t="s">
        <v>1384</v>
      </c>
      <c r="D467" s="105" t="s">
        <v>1371</v>
      </c>
      <c r="E467" s="105"/>
      <c r="F467" s="69" t="str">
        <f t="shared" si="7"/>
        <v>00007070000000000800</v>
      </c>
      <c r="G467" s="111">
        <v>6.66</v>
      </c>
      <c r="H467" s="88"/>
      <c r="I467" s="111">
        <v>6.66</v>
      </c>
      <c r="J467" s="88"/>
      <c r="K467" s="88"/>
      <c r="L467" s="88"/>
      <c r="M467" s="88"/>
      <c r="N467" s="88"/>
      <c r="O467" s="88"/>
      <c r="P467" s="111">
        <v>6.66</v>
      </c>
      <c r="Q467" s="88"/>
      <c r="R467" s="111">
        <v>6.66</v>
      </c>
      <c r="S467" s="88"/>
      <c r="T467" s="111">
        <v>6.66</v>
      </c>
      <c r="U467" s="88"/>
      <c r="V467" s="88"/>
      <c r="W467" s="88"/>
      <c r="X467" s="88"/>
      <c r="Y467" s="88"/>
      <c r="Z467" s="111">
        <v>6.66</v>
      </c>
      <c r="AA467" s="88"/>
    </row>
    <row r="468" spans="1:27">
      <c r="A468" s="105" t="s">
        <v>1233</v>
      </c>
      <c r="B468" s="105" t="s">
        <v>208</v>
      </c>
      <c r="C468" s="105" t="s">
        <v>1384</v>
      </c>
      <c r="D468" s="105" t="s">
        <v>1368</v>
      </c>
      <c r="E468" s="105"/>
      <c r="F468" s="69" t="str">
        <f t="shared" si="7"/>
        <v>00007070000000000850</v>
      </c>
      <c r="G468" s="111">
        <v>6.66</v>
      </c>
      <c r="H468" s="88"/>
      <c r="I468" s="111">
        <v>6.66</v>
      </c>
      <c r="J468" s="88"/>
      <c r="K468" s="88"/>
      <c r="L468" s="88"/>
      <c r="M468" s="88"/>
      <c r="N468" s="88"/>
      <c r="O468" s="88"/>
      <c r="P468" s="111">
        <v>6.66</v>
      </c>
      <c r="Q468" s="88"/>
      <c r="R468" s="111">
        <v>6.66</v>
      </c>
      <c r="S468" s="88"/>
      <c r="T468" s="111">
        <v>6.66</v>
      </c>
      <c r="U468" s="88"/>
      <c r="V468" s="88"/>
      <c r="W468" s="88"/>
      <c r="X468" s="88"/>
      <c r="Y468" s="88"/>
      <c r="Z468" s="111">
        <v>6.66</v>
      </c>
      <c r="AA468" s="88"/>
    </row>
    <row r="469" spans="1:27">
      <c r="A469" s="105" t="s">
        <v>1233</v>
      </c>
      <c r="B469" s="105" t="s">
        <v>208</v>
      </c>
      <c r="C469" s="105" t="s">
        <v>1384</v>
      </c>
      <c r="D469" s="105" t="s">
        <v>1243</v>
      </c>
      <c r="E469" s="105"/>
      <c r="F469" s="69" t="str">
        <f t="shared" si="7"/>
        <v>00007070000000000853</v>
      </c>
      <c r="G469" s="111">
        <v>6.66</v>
      </c>
      <c r="H469" s="88"/>
      <c r="I469" s="111">
        <v>6.66</v>
      </c>
      <c r="J469" s="88"/>
      <c r="K469" s="88"/>
      <c r="L469" s="88"/>
      <c r="M469" s="88"/>
      <c r="N469" s="88"/>
      <c r="O469" s="88"/>
      <c r="P469" s="111">
        <v>6.66</v>
      </c>
      <c r="Q469" s="88"/>
      <c r="R469" s="111">
        <v>6.66</v>
      </c>
      <c r="S469" s="88"/>
      <c r="T469" s="111">
        <v>6.66</v>
      </c>
      <c r="U469" s="88"/>
      <c r="V469" s="88"/>
      <c r="W469" s="88"/>
      <c r="X469" s="88"/>
      <c r="Y469" s="88"/>
      <c r="Z469" s="111">
        <v>6.66</v>
      </c>
      <c r="AA469" s="88"/>
    </row>
    <row r="470" spans="1:27">
      <c r="A470" s="106" t="s">
        <v>1233</v>
      </c>
      <c r="B470" s="106" t="s">
        <v>208</v>
      </c>
      <c r="C470" s="106" t="s">
        <v>1384</v>
      </c>
      <c r="D470" s="106" t="s">
        <v>1243</v>
      </c>
      <c r="E470" s="106" t="s">
        <v>1235</v>
      </c>
      <c r="F470" s="69" t="str">
        <f t="shared" si="7"/>
        <v>00007070000000000853960</v>
      </c>
      <c r="G470" s="112">
        <v>6.66</v>
      </c>
      <c r="H470" s="89"/>
      <c r="I470" s="112">
        <v>6.66</v>
      </c>
      <c r="J470" s="89"/>
      <c r="K470" s="89"/>
      <c r="L470" s="89"/>
      <c r="M470" s="89"/>
      <c r="N470" s="89"/>
      <c r="O470" s="89"/>
      <c r="P470" s="112">
        <v>6.66</v>
      </c>
      <c r="Q470" s="89"/>
      <c r="R470" s="112">
        <v>6.66</v>
      </c>
      <c r="S470" s="89"/>
      <c r="T470" s="112">
        <v>6.66</v>
      </c>
      <c r="U470" s="89"/>
      <c r="V470" s="89"/>
      <c r="W470" s="89"/>
      <c r="X470" s="89"/>
      <c r="Y470" s="89"/>
      <c r="Z470" s="112">
        <v>6.66</v>
      </c>
      <c r="AA470" s="89"/>
    </row>
    <row r="471" spans="1:27">
      <c r="A471" s="103" t="s">
        <v>1233</v>
      </c>
      <c r="B471" s="103" t="s">
        <v>209</v>
      </c>
      <c r="C471" s="103"/>
      <c r="D471" s="103"/>
      <c r="E471" s="103"/>
      <c r="F471" s="69" t="str">
        <f t="shared" si="7"/>
        <v>0000709</v>
      </c>
      <c r="G471" s="109">
        <v>87485868.439999998</v>
      </c>
      <c r="H471" s="86"/>
      <c r="I471" s="109">
        <v>87485868.439999998</v>
      </c>
      <c r="J471" s="86"/>
      <c r="K471" s="86"/>
      <c r="L471" s="86"/>
      <c r="M471" s="86"/>
      <c r="N471" s="109">
        <v>87485868.439999998</v>
      </c>
      <c r="O471" s="86"/>
      <c r="P471" s="86"/>
      <c r="Q471" s="86"/>
      <c r="R471" s="109">
        <v>85584492.920000002</v>
      </c>
      <c r="S471" s="86"/>
      <c r="T471" s="109">
        <v>85584492.920000002</v>
      </c>
      <c r="U471" s="86"/>
      <c r="V471" s="86"/>
      <c r="W471" s="86"/>
      <c r="X471" s="109">
        <v>85584492.920000002</v>
      </c>
      <c r="Y471" s="86"/>
      <c r="Z471" s="86"/>
      <c r="AA471" s="86"/>
    </row>
    <row r="472" spans="1:27">
      <c r="A472" s="104" t="s">
        <v>1233</v>
      </c>
      <c r="B472" s="104" t="s">
        <v>209</v>
      </c>
      <c r="C472" s="104" t="s">
        <v>1384</v>
      </c>
      <c r="D472" s="104"/>
      <c r="E472" s="104"/>
      <c r="F472" s="69" t="str">
        <f t="shared" si="7"/>
        <v>00007090000000000</v>
      </c>
      <c r="G472" s="110">
        <v>87485868.439999998</v>
      </c>
      <c r="H472" s="87"/>
      <c r="I472" s="110">
        <v>87485868.439999998</v>
      </c>
      <c r="J472" s="87"/>
      <c r="K472" s="87"/>
      <c r="L472" s="87"/>
      <c r="M472" s="87"/>
      <c r="N472" s="110">
        <v>87485868.439999998</v>
      </c>
      <c r="O472" s="87"/>
      <c r="P472" s="87"/>
      <c r="Q472" s="87"/>
      <c r="R472" s="110">
        <v>85584492.920000002</v>
      </c>
      <c r="S472" s="87"/>
      <c r="T472" s="110">
        <v>85584492.920000002</v>
      </c>
      <c r="U472" s="87"/>
      <c r="V472" s="87"/>
      <c r="W472" s="87"/>
      <c r="X472" s="110">
        <v>85584492.920000002</v>
      </c>
      <c r="Y472" s="87"/>
      <c r="Z472" s="87"/>
      <c r="AA472" s="87"/>
    </row>
    <row r="473" spans="1:27">
      <c r="A473" s="105" t="s">
        <v>1233</v>
      </c>
      <c r="B473" s="105" t="s">
        <v>209</v>
      </c>
      <c r="C473" s="105" t="s">
        <v>1384</v>
      </c>
      <c r="D473" s="105" t="s">
        <v>1233</v>
      </c>
      <c r="E473" s="105"/>
      <c r="F473" s="69" t="str">
        <f t="shared" si="7"/>
        <v>00007090000000000000</v>
      </c>
      <c r="G473" s="111">
        <v>87485868.439999998</v>
      </c>
      <c r="H473" s="88"/>
      <c r="I473" s="111">
        <v>87485868.439999998</v>
      </c>
      <c r="J473" s="88"/>
      <c r="K473" s="88"/>
      <c r="L473" s="88"/>
      <c r="M473" s="88"/>
      <c r="N473" s="111">
        <v>87485868.439999998</v>
      </c>
      <c r="O473" s="88"/>
      <c r="P473" s="88"/>
      <c r="Q473" s="88"/>
      <c r="R473" s="111">
        <v>85584492.920000002</v>
      </c>
      <c r="S473" s="88"/>
      <c r="T473" s="111">
        <v>85584492.920000002</v>
      </c>
      <c r="U473" s="88"/>
      <c r="V473" s="88"/>
      <c r="W473" s="88"/>
      <c r="X473" s="111">
        <v>85584492.920000002</v>
      </c>
      <c r="Y473" s="88"/>
      <c r="Z473" s="88"/>
      <c r="AA473" s="88"/>
    </row>
    <row r="474" spans="1:27">
      <c r="A474" s="105" t="s">
        <v>1233</v>
      </c>
      <c r="B474" s="105" t="s">
        <v>209</v>
      </c>
      <c r="C474" s="105" t="s">
        <v>1384</v>
      </c>
      <c r="D474" s="105" t="s">
        <v>1413</v>
      </c>
      <c r="E474" s="105"/>
      <c r="F474" s="69" t="str">
        <f t="shared" si="7"/>
        <v>00007090000000000100</v>
      </c>
      <c r="G474" s="111">
        <v>78435431.920000002</v>
      </c>
      <c r="H474" s="88"/>
      <c r="I474" s="111">
        <v>78435431.920000002</v>
      </c>
      <c r="J474" s="88"/>
      <c r="K474" s="88"/>
      <c r="L474" s="88"/>
      <c r="M474" s="88"/>
      <c r="N474" s="111">
        <v>78435431.920000002</v>
      </c>
      <c r="O474" s="88"/>
      <c r="P474" s="88"/>
      <c r="Q474" s="88"/>
      <c r="R474" s="111">
        <v>77478423.140000001</v>
      </c>
      <c r="S474" s="88"/>
      <c r="T474" s="111">
        <v>77478423.140000001</v>
      </c>
      <c r="U474" s="88"/>
      <c r="V474" s="88"/>
      <c r="W474" s="88"/>
      <c r="X474" s="111">
        <v>77478423.140000001</v>
      </c>
      <c r="Y474" s="88"/>
      <c r="Z474" s="88"/>
      <c r="AA474" s="88"/>
    </row>
    <row r="475" spans="1:27">
      <c r="A475" s="105" t="s">
        <v>1233</v>
      </c>
      <c r="B475" s="105" t="s">
        <v>209</v>
      </c>
      <c r="C475" s="105" t="s">
        <v>1384</v>
      </c>
      <c r="D475" s="105" t="s">
        <v>1372</v>
      </c>
      <c r="E475" s="105"/>
      <c r="F475" s="69" t="str">
        <f t="shared" si="7"/>
        <v>00007090000000000110</v>
      </c>
      <c r="G475" s="111">
        <v>67386041.670000002</v>
      </c>
      <c r="H475" s="88"/>
      <c r="I475" s="111">
        <v>67386041.670000002</v>
      </c>
      <c r="J475" s="88"/>
      <c r="K475" s="88"/>
      <c r="L475" s="88"/>
      <c r="M475" s="88"/>
      <c r="N475" s="111">
        <v>67386041.670000002</v>
      </c>
      <c r="O475" s="88"/>
      <c r="P475" s="88"/>
      <c r="Q475" s="88"/>
      <c r="R475" s="111">
        <v>67001496.539999999</v>
      </c>
      <c r="S475" s="88"/>
      <c r="T475" s="111">
        <v>67001496.539999999</v>
      </c>
      <c r="U475" s="88"/>
      <c r="V475" s="88"/>
      <c r="W475" s="88"/>
      <c r="X475" s="111">
        <v>67001496.539999999</v>
      </c>
      <c r="Y475" s="88"/>
      <c r="Z475" s="88"/>
      <c r="AA475" s="88"/>
    </row>
    <row r="476" spans="1:27">
      <c r="A476" s="105" t="s">
        <v>1233</v>
      </c>
      <c r="B476" s="105" t="s">
        <v>209</v>
      </c>
      <c r="C476" s="105" t="s">
        <v>1384</v>
      </c>
      <c r="D476" s="105" t="s">
        <v>1249</v>
      </c>
      <c r="E476" s="105"/>
      <c r="F476" s="69" t="str">
        <f t="shared" si="7"/>
        <v>00007090000000000111</v>
      </c>
      <c r="G476" s="111">
        <v>51269373</v>
      </c>
      <c r="H476" s="88"/>
      <c r="I476" s="111">
        <v>51269373</v>
      </c>
      <c r="J476" s="88"/>
      <c r="K476" s="88"/>
      <c r="L476" s="88"/>
      <c r="M476" s="88"/>
      <c r="N476" s="111">
        <v>51269373</v>
      </c>
      <c r="O476" s="88"/>
      <c r="P476" s="88"/>
      <c r="Q476" s="88"/>
      <c r="R476" s="111">
        <v>51061235.229999997</v>
      </c>
      <c r="S476" s="88"/>
      <c r="T476" s="111">
        <v>51061235.229999997</v>
      </c>
      <c r="U476" s="88"/>
      <c r="V476" s="88"/>
      <c r="W476" s="88"/>
      <c r="X476" s="111">
        <v>51061235.229999997</v>
      </c>
      <c r="Y476" s="88"/>
      <c r="Z476" s="88"/>
      <c r="AA476" s="88"/>
    </row>
    <row r="477" spans="1:27">
      <c r="A477" s="106" t="s">
        <v>1233</v>
      </c>
      <c r="B477" s="106" t="s">
        <v>209</v>
      </c>
      <c r="C477" s="106" t="s">
        <v>1384</v>
      </c>
      <c r="D477" s="106" t="s">
        <v>1249</v>
      </c>
      <c r="E477" s="106" t="s">
        <v>1235</v>
      </c>
      <c r="F477" s="69" t="str">
        <f t="shared" si="7"/>
        <v>00007090000000000111960</v>
      </c>
      <c r="G477" s="112">
        <v>51269373</v>
      </c>
      <c r="H477" s="89"/>
      <c r="I477" s="112">
        <v>51269373</v>
      </c>
      <c r="J477" s="89"/>
      <c r="K477" s="89"/>
      <c r="L477" s="89"/>
      <c r="M477" s="89"/>
      <c r="N477" s="112">
        <v>51269373</v>
      </c>
      <c r="O477" s="89"/>
      <c r="P477" s="89"/>
      <c r="Q477" s="89"/>
      <c r="R477" s="112">
        <v>51061235.229999997</v>
      </c>
      <c r="S477" s="89"/>
      <c r="T477" s="112">
        <v>51061235.229999997</v>
      </c>
      <c r="U477" s="89"/>
      <c r="V477" s="89"/>
      <c r="W477" s="89"/>
      <c r="X477" s="112">
        <v>51061235.229999997</v>
      </c>
      <c r="Y477" s="89"/>
      <c r="Z477" s="89"/>
      <c r="AA477" s="89"/>
    </row>
    <row r="478" spans="1:27">
      <c r="A478" s="105" t="s">
        <v>1233</v>
      </c>
      <c r="B478" s="105" t="s">
        <v>209</v>
      </c>
      <c r="C478" s="105" t="s">
        <v>1384</v>
      </c>
      <c r="D478" s="105" t="s">
        <v>1256</v>
      </c>
      <c r="E478" s="105"/>
      <c r="F478" s="69" t="str">
        <f t="shared" si="7"/>
        <v>00007090000000000112</v>
      </c>
      <c r="G478" s="111">
        <v>674921.48</v>
      </c>
      <c r="H478" s="88"/>
      <c r="I478" s="111">
        <v>674921.48</v>
      </c>
      <c r="J478" s="88"/>
      <c r="K478" s="88"/>
      <c r="L478" s="88"/>
      <c r="M478" s="88"/>
      <c r="N478" s="111">
        <v>674921.48</v>
      </c>
      <c r="O478" s="88"/>
      <c r="P478" s="88"/>
      <c r="Q478" s="88"/>
      <c r="R478" s="111">
        <v>645595.44999999995</v>
      </c>
      <c r="S478" s="88"/>
      <c r="T478" s="111">
        <v>645595.44999999995</v>
      </c>
      <c r="U478" s="88"/>
      <c r="V478" s="88"/>
      <c r="W478" s="88"/>
      <c r="X478" s="111">
        <v>645595.44999999995</v>
      </c>
      <c r="Y478" s="88"/>
      <c r="Z478" s="88"/>
      <c r="AA478" s="88"/>
    </row>
    <row r="479" spans="1:27">
      <c r="A479" s="106" t="s">
        <v>1233</v>
      </c>
      <c r="B479" s="106" t="s">
        <v>209</v>
      </c>
      <c r="C479" s="106" t="s">
        <v>1384</v>
      </c>
      <c r="D479" s="106" t="s">
        <v>1256</v>
      </c>
      <c r="E479" s="106" t="s">
        <v>1235</v>
      </c>
      <c r="F479" s="69" t="str">
        <f t="shared" si="7"/>
        <v>00007090000000000112960</v>
      </c>
      <c r="G479" s="112">
        <v>674921.48</v>
      </c>
      <c r="H479" s="89"/>
      <c r="I479" s="112">
        <v>674921.48</v>
      </c>
      <c r="J479" s="89"/>
      <c r="K479" s="89"/>
      <c r="L479" s="89"/>
      <c r="M479" s="89"/>
      <c r="N479" s="112">
        <v>674921.48</v>
      </c>
      <c r="O479" s="89"/>
      <c r="P479" s="89"/>
      <c r="Q479" s="89"/>
      <c r="R479" s="112">
        <v>645595.44999999995</v>
      </c>
      <c r="S479" s="89"/>
      <c r="T479" s="112">
        <v>645595.44999999995</v>
      </c>
      <c r="U479" s="89"/>
      <c r="V479" s="89"/>
      <c r="W479" s="89"/>
      <c r="X479" s="112">
        <v>645595.44999999995</v>
      </c>
      <c r="Y479" s="89"/>
      <c r="Z479" s="89"/>
      <c r="AA479" s="89"/>
    </row>
    <row r="480" spans="1:27">
      <c r="A480" s="105" t="s">
        <v>1233</v>
      </c>
      <c r="B480" s="105" t="s">
        <v>209</v>
      </c>
      <c r="C480" s="105" t="s">
        <v>1384</v>
      </c>
      <c r="D480" s="105" t="s">
        <v>1386</v>
      </c>
      <c r="E480" s="105"/>
      <c r="F480" s="69" t="str">
        <f t="shared" si="7"/>
        <v>00007090000000000119</v>
      </c>
      <c r="G480" s="111">
        <v>15441747.189999999</v>
      </c>
      <c r="H480" s="88"/>
      <c r="I480" s="111">
        <v>15441747.189999999</v>
      </c>
      <c r="J480" s="88"/>
      <c r="K480" s="88"/>
      <c r="L480" s="88"/>
      <c r="M480" s="88"/>
      <c r="N480" s="111">
        <v>15441747.189999999</v>
      </c>
      <c r="O480" s="88"/>
      <c r="P480" s="88"/>
      <c r="Q480" s="88"/>
      <c r="R480" s="111">
        <v>15294665.859999999</v>
      </c>
      <c r="S480" s="88"/>
      <c r="T480" s="111">
        <v>15294665.859999999</v>
      </c>
      <c r="U480" s="88"/>
      <c r="V480" s="88"/>
      <c r="W480" s="88"/>
      <c r="X480" s="111">
        <v>15294665.859999999</v>
      </c>
      <c r="Y480" s="88"/>
      <c r="Z480" s="88"/>
      <c r="AA480" s="88"/>
    </row>
    <row r="481" spans="1:27">
      <c r="A481" s="106" t="s">
        <v>1233</v>
      </c>
      <c r="B481" s="106" t="s">
        <v>209</v>
      </c>
      <c r="C481" s="106" t="s">
        <v>1384</v>
      </c>
      <c r="D481" s="106" t="s">
        <v>1386</v>
      </c>
      <c r="E481" s="106" t="s">
        <v>1235</v>
      </c>
      <c r="F481" s="69" t="str">
        <f t="shared" si="7"/>
        <v>00007090000000000119960</v>
      </c>
      <c r="G481" s="112">
        <v>15441747.189999999</v>
      </c>
      <c r="H481" s="89"/>
      <c r="I481" s="112">
        <v>15441747.189999999</v>
      </c>
      <c r="J481" s="89"/>
      <c r="K481" s="89"/>
      <c r="L481" s="89"/>
      <c r="M481" s="89"/>
      <c r="N481" s="112">
        <v>15441747.189999999</v>
      </c>
      <c r="O481" s="89"/>
      <c r="P481" s="89"/>
      <c r="Q481" s="89"/>
      <c r="R481" s="112">
        <v>15294665.859999999</v>
      </c>
      <c r="S481" s="89"/>
      <c r="T481" s="112">
        <v>15294665.859999999</v>
      </c>
      <c r="U481" s="89"/>
      <c r="V481" s="89"/>
      <c r="W481" s="89"/>
      <c r="X481" s="112">
        <v>15294665.859999999</v>
      </c>
      <c r="Y481" s="89"/>
      <c r="Z481" s="89"/>
      <c r="AA481" s="89"/>
    </row>
    <row r="482" spans="1:27">
      <c r="A482" s="105" t="s">
        <v>1233</v>
      </c>
      <c r="B482" s="105" t="s">
        <v>209</v>
      </c>
      <c r="C482" s="105" t="s">
        <v>1384</v>
      </c>
      <c r="D482" s="105" t="s">
        <v>1367</v>
      </c>
      <c r="E482" s="105"/>
      <c r="F482" s="69" t="str">
        <f t="shared" si="7"/>
        <v>00007090000000000120</v>
      </c>
      <c r="G482" s="111">
        <v>11049390.25</v>
      </c>
      <c r="H482" s="88"/>
      <c r="I482" s="111">
        <v>11049390.25</v>
      </c>
      <c r="J482" s="88"/>
      <c r="K482" s="88"/>
      <c r="L482" s="88"/>
      <c r="M482" s="88"/>
      <c r="N482" s="111">
        <v>11049390.25</v>
      </c>
      <c r="O482" s="88"/>
      <c r="P482" s="88"/>
      <c r="Q482" s="88"/>
      <c r="R482" s="111">
        <v>10476926.6</v>
      </c>
      <c r="S482" s="88"/>
      <c r="T482" s="111">
        <v>10476926.6</v>
      </c>
      <c r="U482" s="88"/>
      <c r="V482" s="88"/>
      <c r="W482" s="88"/>
      <c r="X482" s="111">
        <v>10476926.6</v>
      </c>
      <c r="Y482" s="88"/>
      <c r="Z482" s="88"/>
      <c r="AA482" s="88"/>
    </row>
    <row r="483" spans="1:27">
      <c r="A483" s="105" t="s">
        <v>1233</v>
      </c>
      <c r="B483" s="105" t="s">
        <v>209</v>
      </c>
      <c r="C483" s="105" t="s">
        <v>1384</v>
      </c>
      <c r="D483" s="105" t="s">
        <v>1234</v>
      </c>
      <c r="E483" s="105"/>
      <c r="F483" s="69" t="str">
        <f t="shared" si="7"/>
        <v>00007090000000000121</v>
      </c>
      <c r="G483" s="111">
        <v>7899735</v>
      </c>
      <c r="H483" s="88"/>
      <c r="I483" s="111">
        <v>7899735</v>
      </c>
      <c r="J483" s="88"/>
      <c r="K483" s="88"/>
      <c r="L483" s="88"/>
      <c r="M483" s="88"/>
      <c r="N483" s="111">
        <v>7899735</v>
      </c>
      <c r="O483" s="88"/>
      <c r="P483" s="88"/>
      <c r="Q483" s="88"/>
      <c r="R483" s="111">
        <v>7812945.3099999996</v>
      </c>
      <c r="S483" s="88"/>
      <c r="T483" s="111">
        <v>7812945.3099999996</v>
      </c>
      <c r="U483" s="88"/>
      <c r="V483" s="88"/>
      <c r="W483" s="88"/>
      <c r="X483" s="111">
        <v>7812945.3099999996</v>
      </c>
      <c r="Y483" s="88"/>
      <c r="Z483" s="88"/>
      <c r="AA483" s="88"/>
    </row>
    <row r="484" spans="1:27">
      <c r="A484" s="106" t="s">
        <v>1233</v>
      </c>
      <c r="B484" s="106" t="s">
        <v>209</v>
      </c>
      <c r="C484" s="106" t="s">
        <v>1384</v>
      </c>
      <c r="D484" s="106" t="s">
        <v>1234</v>
      </c>
      <c r="E484" s="106" t="s">
        <v>1235</v>
      </c>
      <c r="F484" s="69" t="str">
        <f t="shared" si="7"/>
        <v>00007090000000000121960</v>
      </c>
      <c r="G484" s="112">
        <v>7899735</v>
      </c>
      <c r="H484" s="89"/>
      <c r="I484" s="112">
        <v>7899735</v>
      </c>
      <c r="J484" s="89"/>
      <c r="K484" s="89"/>
      <c r="L484" s="89"/>
      <c r="M484" s="89"/>
      <c r="N484" s="112">
        <v>7899735</v>
      </c>
      <c r="O484" s="89"/>
      <c r="P484" s="89"/>
      <c r="Q484" s="89"/>
      <c r="R484" s="112">
        <v>7812945.3099999996</v>
      </c>
      <c r="S484" s="89"/>
      <c r="T484" s="112">
        <v>7812945.3099999996</v>
      </c>
      <c r="U484" s="89"/>
      <c r="V484" s="89"/>
      <c r="W484" s="89"/>
      <c r="X484" s="112">
        <v>7812945.3099999996</v>
      </c>
      <c r="Y484" s="89"/>
      <c r="Z484" s="89"/>
      <c r="AA484" s="89"/>
    </row>
    <row r="485" spans="1:27">
      <c r="A485" s="105" t="s">
        <v>1233</v>
      </c>
      <c r="B485" s="105" t="s">
        <v>209</v>
      </c>
      <c r="C485" s="105" t="s">
        <v>1384</v>
      </c>
      <c r="D485" s="105" t="s">
        <v>1236</v>
      </c>
      <c r="E485" s="105"/>
      <c r="F485" s="69" t="str">
        <f t="shared" si="7"/>
        <v>00007090000000000122</v>
      </c>
      <c r="G485" s="111">
        <v>701461.25</v>
      </c>
      <c r="H485" s="88"/>
      <c r="I485" s="111">
        <v>701461.25</v>
      </c>
      <c r="J485" s="88"/>
      <c r="K485" s="88"/>
      <c r="L485" s="88"/>
      <c r="M485" s="88"/>
      <c r="N485" s="111">
        <v>701461.25</v>
      </c>
      <c r="O485" s="88"/>
      <c r="P485" s="88"/>
      <c r="Q485" s="88"/>
      <c r="R485" s="111">
        <v>257657.5</v>
      </c>
      <c r="S485" s="88"/>
      <c r="T485" s="111">
        <v>257657.5</v>
      </c>
      <c r="U485" s="88"/>
      <c r="V485" s="88"/>
      <c r="W485" s="88"/>
      <c r="X485" s="111">
        <v>257657.5</v>
      </c>
      <c r="Y485" s="88"/>
      <c r="Z485" s="88"/>
      <c r="AA485" s="88"/>
    </row>
    <row r="486" spans="1:27">
      <c r="A486" s="106" t="s">
        <v>1233</v>
      </c>
      <c r="B486" s="106" t="s">
        <v>209</v>
      </c>
      <c r="C486" s="106" t="s">
        <v>1384</v>
      </c>
      <c r="D486" s="106" t="s">
        <v>1236</v>
      </c>
      <c r="E486" s="106" t="s">
        <v>1235</v>
      </c>
      <c r="F486" s="69" t="str">
        <f t="shared" si="7"/>
        <v>00007090000000000122960</v>
      </c>
      <c r="G486" s="112">
        <v>701461.25</v>
      </c>
      <c r="H486" s="89"/>
      <c r="I486" s="112">
        <v>701461.25</v>
      </c>
      <c r="J486" s="89"/>
      <c r="K486" s="89"/>
      <c r="L486" s="89"/>
      <c r="M486" s="89"/>
      <c r="N486" s="112">
        <v>701461.25</v>
      </c>
      <c r="O486" s="89"/>
      <c r="P486" s="89"/>
      <c r="Q486" s="89"/>
      <c r="R486" s="112">
        <v>257657.5</v>
      </c>
      <c r="S486" s="89"/>
      <c r="T486" s="112">
        <v>257657.5</v>
      </c>
      <c r="U486" s="89"/>
      <c r="V486" s="89"/>
      <c r="W486" s="89"/>
      <c r="X486" s="112">
        <v>257657.5</v>
      </c>
      <c r="Y486" s="89"/>
      <c r="Z486" s="89"/>
      <c r="AA486" s="89"/>
    </row>
    <row r="487" spans="1:27">
      <c r="A487" s="105" t="s">
        <v>1233</v>
      </c>
      <c r="B487" s="105" t="s">
        <v>209</v>
      </c>
      <c r="C487" s="105" t="s">
        <v>1384</v>
      </c>
      <c r="D487" s="105" t="s">
        <v>1385</v>
      </c>
      <c r="E487" s="105"/>
      <c r="F487" s="69" t="str">
        <f t="shared" si="7"/>
        <v>00007090000000000129</v>
      </c>
      <c r="G487" s="111">
        <v>2448194</v>
      </c>
      <c r="H487" s="88"/>
      <c r="I487" s="111">
        <v>2448194</v>
      </c>
      <c r="J487" s="88"/>
      <c r="K487" s="88"/>
      <c r="L487" s="88"/>
      <c r="M487" s="88"/>
      <c r="N487" s="111">
        <v>2448194</v>
      </c>
      <c r="O487" s="88"/>
      <c r="P487" s="88"/>
      <c r="Q487" s="88"/>
      <c r="R487" s="111">
        <v>2406323.79</v>
      </c>
      <c r="S487" s="88"/>
      <c r="T487" s="111">
        <v>2406323.79</v>
      </c>
      <c r="U487" s="88"/>
      <c r="V487" s="88"/>
      <c r="W487" s="88"/>
      <c r="X487" s="111">
        <v>2406323.79</v>
      </c>
      <c r="Y487" s="88"/>
      <c r="Z487" s="88"/>
      <c r="AA487" s="88"/>
    </row>
    <row r="488" spans="1:27">
      <c r="A488" s="106" t="s">
        <v>1233</v>
      </c>
      <c r="B488" s="106" t="s">
        <v>209</v>
      </c>
      <c r="C488" s="106" t="s">
        <v>1384</v>
      </c>
      <c r="D488" s="106" t="s">
        <v>1385</v>
      </c>
      <c r="E488" s="106" t="s">
        <v>1235</v>
      </c>
      <c r="F488" s="69" t="str">
        <f t="shared" si="7"/>
        <v>00007090000000000129960</v>
      </c>
      <c r="G488" s="112">
        <v>2448194</v>
      </c>
      <c r="H488" s="89"/>
      <c r="I488" s="112">
        <v>2448194</v>
      </c>
      <c r="J488" s="89"/>
      <c r="K488" s="89"/>
      <c r="L488" s="89"/>
      <c r="M488" s="89"/>
      <c r="N488" s="112">
        <v>2448194</v>
      </c>
      <c r="O488" s="89"/>
      <c r="P488" s="89"/>
      <c r="Q488" s="89"/>
      <c r="R488" s="112">
        <v>2406323.79</v>
      </c>
      <c r="S488" s="89"/>
      <c r="T488" s="112">
        <v>2406323.79</v>
      </c>
      <c r="U488" s="89"/>
      <c r="V488" s="89"/>
      <c r="W488" s="89"/>
      <c r="X488" s="112">
        <v>2406323.79</v>
      </c>
      <c r="Y488" s="89"/>
      <c r="Z488" s="89"/>
      <c r="AA488" s="89"/>
    </row>
    <row r="489" spans="1:27">
      <c r="A489" s="105" t="s">
        <v>1233</v>
      </c>
      <c r="B489" s="105" t="s">
        <v>209</v>
      </c>
      <c r="C489" s="105" t="s">
        <v>1384</v>
      </c>
      <c r="D489" s="105" t="s">
        <v>1414</v>
      </c>
      <c r="E489" s="105"/>
      <c r="F489" s="69" t="str">
        <f t="shared" si="7"/>
        <v>00007090000000000200</v>
      </c>
      <c r="G489" s="111">
        <v>8935249.2699999996</v>
      </c>
      <c r="H489" s="88"/>
      <c r="I489" s="111">
        <v>8935249.2699999996</v>
      </c>
      <c r="J489" s="88"/>
      <c r="K489" s="88"/>
      <c r="L489" s="88"/>
      <c r="M489" s="88"/>
      <c r="N489" s="111">
        <v>8935249.2699999996</v>
      </c>
      <c r="O489" s="88"/>
      <c r="P489" s="88"/>
      <c r="Q489" s="88"/>
      <c r="R489" s="111">
        <v>7990882.5300000003</v>
      </c>
      <c r="S489" s="88"/>
      <c r="T489" s="111">
        <v>7990882.5300000003</v>
      </c>
      <c r="U489" s="88"/>
      <c r="V489" s="88"/>
      <c r="W489" s="88"/>
      <c r="X489" s="111">
        <v>7990882.5300000003</v>
      </c>
      <c r="Y489" s="88"/>
      <c r="Z489" s="88"/>
      <c r="AA489" s="88"/>
    </row>
    <row r="490" spans="1:27">
      <c r="A490" s="105" t="s">
        <v>1233</v>
      </c>
      <c r="B490" s="105" t="s">
        <v>209</v>
      </c>
      <c r="C490" s="105" t="s">
        <v>1384</v>
      </c>
      <c r="D490" s="105" t="s">
        <v>1250</v>
      </c>
      <c r="E490" s="105"/>
      <c r="F490" s="69" t="str">
        <f t="shared" si="7"/>
        <v>00007090000000000240</v>
      </c>
      <c r="G490" s="111">
        <v>8935249.2699999996</v>
      </c>
      <c r="H490" s="88"/>
      <c r="I490" s="111">
        <v>8935249.2699999996</v>
      </c>
      <c r="J490" s="88"/>
      <c r="K490" s="88"/>
      <c r="L490" s="88"/>
      <c r="M490" s="88"/>
      <c r="N490" s="111">
        <v>8935249.2699999996</v>
      </c>
      <c r="O490" s="88"/>
      <c r="P490" s="88"/>
      <c r="Q490" s="88"/>
      <c r="R490" s="111">
        <v>7990882.5300000003</v>
      </c>
      <c r="S490" s="88"/>
      <c r="T490" s="111">
        <v>7990882.5300000003</v>
      </c>
      <c r="U490" s="88"/>
      <c r="V490" s="88"/>
      <c r="W490" s="88"/>
      <c r="X490" s="111">
        <v>7990882.5300000003</v>
      </c>
      <c r="Y490" s="88"/>
      <c r="Z490" s="88"/>
      <c r="AA490" s="88"/>
    </row>
    <row r="491" spans="1:27">
      <c r="A491" s="105" t="s">
        <v>1233</v>
      </c>
      <c r="B491" s="105" t="s">
        <v>209</v>
      </c>
      <c r="C491" s="105" t="s">
        <v>1384</v>
      </c>
      <c r="D491" s="105" t="s">
        <v>1239</v>
      </c>
      <c r="E491" s="105"/>
      <c r="F491" s="69" t="str">
        <f t="shared" si="7"/>
        <v>00007090000000000244</v>
      </c>
      <c r="G491" s="111">
        <v>8935249.2699999996</v>
      </c>
      <c r="H491" s="88"/>
      <c r="I491" s="111">
        <v>8935249.2699999996</v>
      </c>
      <c r="J491" s="88"/>
      <c r="K491" s="88"/>
      <c r="L491" s="88"/>
      <c r="M491" s="88"/>
      <c r="N491" s="111">
        <v>8935249.2699999996</v>
      </c>
      <c r="O491" s="88"/>
      <c r="P491" s="88"/>
      <c r="Q491" s="88"/>
      <c r="R491" s="111">
        <v>7990882.5300000003</v>
      </c>
      <c r="S491" s="88"/>
      <c r="T491" s="111">
        <v>7990882.5300000003</v>
      </c>
      <c r="U491" s="88"/>
      <c r="V491" s="88"/>
      <c r="W491" s="88"/>
      <c r="X491" s="111">
        <v>7990882.5300000003</v>
      </c>
      <c r="Y491" s="88"/>
      <c r="Z491" s="88"/>
      <c r="AA491" s="88"/>
    </row>
    <row r="492" spans="1:27">
      <c r="A492" s="106" t="s">
        <v>1233</v>
      </c>
      <c r="B492" s="106" t="s">
        <v>209</v>
      </c>
      <c r="C492" s="106" t="s">
        <v>1384</v>
      </c>
      <c r="D492" s="106" t="s">
        <v>1239</v>
      </c>
      <c r="E492" s="106" t="s">
        <v>1235</v>
      </c>
      <c r="F492" s="69" t="str">
        <f t="shared" si="7"/>
        <v>00007090000000000244960</v>
      </c>
      <c r="G492" s="112">
        <v>8935249.2699999996</v>
      </c>
      <c r="H492" s="89"/>
      <c r="I492" s="112">
        <v>8935249.2699999996</v>
      </c>
      <c r="J492" s="89"/>
      <c r="K492" s="89"/>
      <c r="L492" s="89"/>
      <c r="M492" s="89"/>
      <c r="N492" s="112">
        <v>8935249.2699999996</v>
      </c>
      <c r="O492" s="89"/>
      <c r="P492" s="89"/>
      <c r="Q492" s="89"/>
      <c r="R492" s="112">
        <v>7990882.5300000003</v>
      </c>
      <c r="S492" s="89"/>
      <c r="T492" s="112">
        <v>7990882.5300000003</v>
      </c>
      <c r="U492" s="89"/>
      <c r="V492" s="89"/>
      <c r="W492" s="89"/>
      <c r="X492" s="112">
        <v>7990882.5300000003</v>
      </c>
      <c r="Y492" s="89"/>
      <c r="Z492" s="89"/>
      <c r="AA492" s="89"/>
    </row>
    <row r="493" spans="1:27">
      <c r="A493" s="105" t="s">
        <v>1233</v>
      </c>
      <c r="B493" s="105" t="s">
        <v>209</v>
      </c>
      <c r="C493" s="105" t="s">
        <v>1384</v>
      </c>
      <c r="D493" s="105" t="s">
        <v>1371</v>
      </c>
      <c r="E493" s="105"/>
      <c r="F493" s="69" t="str">
        <f t="shared" si="7"/>
        <v>00007090000000000800</v>
      </c>
      <c r="G493" s="111">
        <v>115187.25</v>
      </c>
      <c r="H493" s="88"/>
      <c r="I493" s="111">
        <v>115187.25</v>
      </c>
      <c r="J493" s="88"/>
      <c r="K493" s="88"/>
      <c r="L493" s="88"/>
      <c r="M493" s="88"/>
      <c r="N493" s="111">
        <v>115187.25</v>
      </c>
      <c r="O493" s="88"/>
      <c r="P493" s="88"/>
      <c r="Q493" s="88"/>
      <c r="R493" s="111">
        <v>115187.25</v>
      </c>
      <c r="S493" s="88"/>
      <c r="T493" s="111">
        <v>115187.25</v>
      </c>
      <c r="U493" s="88"/>
      <c r="V493" s="88"/>
      <c r="W493" s="88"/>
      <c r="X493" s="111">
        <v>115187.25</v>
      </c>
      <c r="Y493" s="88"/>
      <c r="Z493" s="88"/>
      <c r="AA493" s="88"/>
    </row>
    <row r="494" spans="1:27">
      <c r="A494" s="105" t="s">
        <v>1233</v>
      </c>
      <c r="B494" s="105" t="s">
        <v>209</v>
      </c>
      <c r="C494" s="105" t="s">
        <v>1384</v>
      </c>
      <c r="D494" s="105" t="s">
        <v>1375</v>
      </c>
      <c r="E494" s="105"/>
      <c r="F494" s="69" t="str">
        <f t="shared" si="7"/>
        <v>00007090000000000830</v>
      </c>
      <c r="G494" s="111">
        <v>7667.44</v>
      </c>
      <c r="H494" s="88"/>
      <c r="I494" s="111">
        <v>7667.44</v>
      </c>
      <c r="J494" s="88"/>
      <c r="K494" s="88"/>
      <c r="L494" s="88"/>
      <c r="M494" s="88"/>
      <c r="N494" s="111">
        <v>7667.44</v>
      </c>
      <c r="O494" s="88"/>
      <c r="P494" s="88"/>
      <c r="Q494" s="88"/>
      <c r="R494" s="111">
        <v>7667.44</v>
      </c>
      <c r="S494" s="88"/>
      <c r="T494" s="111">
        <v>7667.44</v>
      </c>
      <c r="U494" s="88"/>
      <c r="V494" s="88"/>
      <c r="W494" s="88"/>
      <c r="X494" s="111">
        <v>7667.44</v>
      </c>
      <c r="Y494" s="88"/>
      <c r="Z494" s="88"/>
      <c r="AA494" s="88"/>
    </row>
    <row r="495" spans="1:27">
      <c r="A495" s="105" t="s">
        <v>1233</v>
      </c>
      <c r="B495" s="105" t="s">
        <v>209</v>
      </c>
      <c r="C495" s="105" t="s">
        <v>1384</v>
      </c>
      <c r="D495" s="105" t="s">
        <v>1366</v>
      </c>
      <c r="E495" s="105"/>
      <c r="F495" s="69" t="str">
        <f t="shared" si="7"/>
        <v>00007090000000000831</v>
      </c>
      <c r="G495" s="111">
        <v>7667.44</v>
      </c>
      <c r="H495" s="88"/>
      <c r="I495" s="111">
        <v>7667.44</v>
      </c>
      <c r="J495" s="88"/>
      <c r="K495" s="88"/>
      <c r="L495" s="88"/>
      <c r="M495" s="88"/>
      <c r="N495" s="111">
        <v>7667.44</v>
      </c>
      <c r="O495" s="88"/>
      <c r="P495" s="88"/>
      <c r="Q495" s="88"/>
      <c r="R495" s="111">
        <v>7667.44</v>
      </c>
      <c r="S495" s="88"/>
      <c r="T495" s="111">
        <v>7667.44</v>
      </c>
      <c r="U495" s="88"/>
      <c r="V495" s="88"/>
      <c r="W495" s="88"/>
      <c r="X495" s="111">
        <v>7667.44</v>
      </c>
      <c r="Y495" s="88"/>
      <c r="Z495" s="88"/>
      <c r="AA495" s="88"/>
    </row>
    <row r="496" spans="1:27">
      <c r="A496" s="106" t="s">
        <v>1233</v>
      </c>
      <c r="B496" s="106" t="s">
        <v>209</v>
      </c>
      <c r="C496" s="106" t="s">
        <v>1384</v>
      </c>
      <c r="D496" s="106" t="s">
        <v>1366</v>
      </c>
      <c r="E496" s="106" t="s">
        <v>1235</v>
      </c>
      <c r="F496" s="69" t="str">
        <f t="shared" si="7"/>
        <v>00007090000000000831960</v>
      </c>
      <c r="G496" s="112">
        <v>7667.44</v>
      </c>
      <c r="H496" s="89"/>
      <c r="I496" s="112">
        <v>7667.44</v>
      </c>
      <c r="J496" s="89"/>
      <c r="K496" s="89"/>
      <c r="L496" s="89"/>
      <c r="M496" s="89"/>
      <c r="N496" s="112">
        <v>7667.44</v>
      </c>
      <c r="O496" s="89"/>
      <c r="P496" s="89"/>
      <c r="Q496" s="89"/>
      <c r="R496" s="112">
        <v>7667.44</v>
      </c>
      <c r="S496" s="89"/>
      <c r="T496" s="112">
        <v>7667.44</v>
      </c>
      <c r="U496" s="89"/>
      <c r="V496" s="89"/>
      <c r="W496" s="89"/>
      <c r="X496" s="112">
        <v>7667.44</v>
      </c>
      <c r="Y496" s="89"/>
      <c r="Z496" s="89"/>
      <c r="AA496" s="89"/>
    </row>
    <row r="497" spans="1:27">
      <c r="A497" s="105" t="s">
        <v>1233</v>
      </c>
      <c r="B497" s="105" t="s">
        <v>209</v>
      </c>
      <c r="C497" s="105" t="s">
        <v>1384</v>
      </c>
      <c r="D497" s="105" t="s">
        <v>1368</v>
      </c>
      <c r="E497" s="105"/>
      <c r="F497" s="69" t="str">
        <f t="shared" si="7"/>
        <v>00007090000000000850</v>
      </c>
      <c r="G497" s="111">
        <v>107519.81</v>
      </c>
      <c r="H497" s="88"/>
      <c r="I497" s="111">
        <v>107519.81</v>
      </c>
      <c r="J497" s="88"/>
      <c r="K497" s="88"/>
      <c r="L497" s="88"/>
      <c r="M497" s="88"/>
      <c r="N497" s="111">
        <v>107519.81</v>
      </c>
      <c r="O497" s="88"/>
      <c r="P497" s="88"/>
      <c r="Q497" s="88"/>
      <c r="R497" s="111">
        <v>107519.81</v>
      </c>
      <c r="S497" s="88"/>
      <c r="T497" s="111">
        <v>107519.81</v>
      </c>
      <c r="U497" s="88"/>
      <c r="V497" s="88"/>
      <c r="W497" s="88"/>
      <c r="X497" s="111">
        <v>107519.81</v>
      </c>
      <c r="Y497" s="88"/>
      <c r="Z497" s="88"/>
      <c r="AA497" s="88"/>
    </row>
    <row r="498" spans="1:27">
      <c r="A498" s="105" t="s">
        <v>1233</v>
      </c>
      <c r="B498" s="105" t="s">
        <v>209</v>
      </c>
      <c r="C498" s="105" t="s">
        <v>1384</v>
      </c>
      <c r="D498" s="105" t="s">
        <v>1243</v>
      </c>
      <c r="E498" s="105"/>
      <c r="F498" s="69" t="str">
        <f t="shared" si="7"/>
        <v>00007090000000000853</v>
      </c>
      <c r="G498" s="111">
        <v>107519.81</v>
      </c>
      <c r="H498" s="88"/>
      <c r="I498" s="111">
        <v>107519.81</v>
      </c>
      <c r="J498" s="88"/>
      <c r="K498" s="88"/>
      <c r="L498" s="88"/>
      <c r="M498" s="88"/>
      <c r="N498" s="111">
        <v>107519.81</v>
      </c>
      <c r="O498" s="88"/>
      <c r="P498" s="88"/>
      <c r="Q498" s="88"/>
      <c r="R498" s="111">
        <v>107519.81</v>
      </c>
      <c r="S498" s="88"/>
      <c r="T498" s="111">
        <v>107519.81</v>
      </c>
      <c r="U498" s="88"/>
      <c r="V498" s="88"/>
      <c r="W498" s="88"/>
      <c r="X498" s="111">
        <v>107519.81</v>
      </c>
      <c r="Y498" s="88"/>
      <c r="Z498" s="88"/>
      <c r="AA498" s="88"/>
    </row>
    <row r="499" spans="1:27">
      <c r="A499" s="106" t="s">
        <v>1233</v>
      </c>
      <c r="B499" s="106" t="s">
        <v>209</v>
      </c>
      <c r="C499" s="106" t="s">
        <v>1384</v>
      </c>
      <c r="D499" s="106" t="s">
        <v>1243</v>
      </c>
      <c r="E499" s="106" t="s">
        <v>1235</v>
      </c>
      <c r="F499" s="69" t="str">
        <f t="shared" si="7"/>
        <v>00007090000000000853960</v>
      </c>
      <c r="G499" s="112">
        <v>107519.81</v>
      </c>
      <c r="H499" s="89"/>
      <c r="I499" s="112">
        <v>107519.81</v>
      </c>
      <c r="J499" s="89"/>
      <c r="K499" s="89"/>
      <c r="L499" s="89"/>
      <c r="M499" s="89"/>
      <c r="N499" s="112">
        <v>107519.81</v>
      </c>
      <c r="O499" s="89"/>
      <c r="P499" s="89"/>
      <c r="Q499" s="89"/>
      <c r="R499" s="112">
        <v>107519.81</v>
      </c>
      <c r="S499" s="89"/>
      <c r="T499" s="112">
        <v>107519.81</v>
      </c>
      <c r="U499" s="89"/>
      <c r="V499" s="89"/>
      <c r="W499" s="89"/>
      <c r="X499" s="112">
        <v>107519.81</v>
      </c>
      <c r="Y499" s="89"/>
      <c r="Z499" s="89"/>
      <c r="AA499" s="89"/>
    </row>
    <row r="500" spans="1:27">
      <c r="A500" s="103" t="s">
        <v>1233</v>
      </c>
      <c r="B500" s="103" t="s">
        <v>232</v>
      </c>
      <c r="C500" s="103"/>
      <c r="D500" s="103"/>
      <c r="E500" s="103"/>
      <c r="F500" s="69" t="str">
        <f t="shared" si="7"/>
        <v>0000800</v>
      </c>
      <c r="G500" s="109">
        <v>237165938.41</v>
      </c>
      <c r="H500" s="86"/>
      <c r="I500" s="109">
        <v>237165938.41</v>
      </c>
      <c r="J500" s="86"/>
      <c r="K500" s="86"/>
      <c r="L500" s="86"/>
      <c r="M500" s="86"/>
      <c r="N500" s="109">
        <v>235845673.31999999</v>
      </c>
      <c r="O500" s="86"/>
      <c r="P500" s="109">
        <v>1320265.0900000001</v>
      </c>
      <c r="Q500" s="86"/>
      <c r="R500" s="109">
        <v>235702193.53</v>
      </c>
      <c r="S500" s="86"/>
      <c r="T500" s="109">
        <v>235702193.53</v>
      </c>
      <c r="U500" s="86"/>
      <c r="V500" s="86"/>
      <c r="W500" s="86"/>
      <c r="X500" s="109">
        <v>234633104.56999999</v>
      </c>
      <c r="Y500" s="86"/>
      <c r="Z500" s="109">
        <v>1069088.96</v>
      </c>
      <c r="AA500" s="86"/>
    </row>
    <row r="501" spans="1:27">
      <c r="A501" s="103" t="s">
        <v>1233</v>
      </c>
      <c r="B501" s="103" t="s">
        <v>210</v>
      </c>
      <c r="C501" s="103"/>
      <c r="D501" s="103"/>
      <c r="E501" s="103"/>
      <c r="F501" s="69" t="str">
        <f t="shared" si="7"/>
        <v>0000801</v>
      </c>
      <c r="G501" s="109">
        <v>144232929.66</v>
      </c>
      <c r="H501" s="86"/>
      <c r="I501" s="109">
        <v>144232929.66</v>
      </c>
      <c r="J501" s="86"/>
      <c r="K501" s="86"/>
      <c r="L501" s="86"/>
      <c r="M501" s="86"/>
      <c r="N501" s="109">
        <v>142912664.56999999</v>
      </c>
      <c r="O501" s="86"/>
      <c r="P501" s="109">
        <v>1320265.0900000001</v>
      </c>
      <c r="Q501" s="86"/>
      <c r="R501" s="109">
        <v>143981753.53</v>
      </c>
      <c r="S501" s="86"/>
      <c r="T501" s="109">
        <v>143981753.53</v>
      </c>
      <c r="U501" s="86"/>
      <c r="V501" s="86"/>
      <c r="W501" s="86"/>
      <c r="X501" s="109">
        <v>142912664.56999999</v>
      </c>
      <c r="Y501" s="86"/>
      <c r="Z501" s="109">
        <v>1069088.96</v>
      </c>
      <c r="AA501" s="86"/>
    </row>
    <row r="502" spans="1:27">
      <c r="A502" s="104" t="s">
        <v>1233</v>
      </c>
      <c r="B502" s="104" t="s">
        <v>210</v>
      </c>
      <c r="C502" s="104" t="s">
        <v>1384</v>
      </c>
      <c r="D502" s="104"/>
      <c r="E502" s="104"/>
      <c r="F502" s="69" t="str">
        <f t="shared" si="7"/>
        <v>00008010000000000</v>
      </c>
      <c r="G502" s="110">
        <v>144232929.66</v>
      </c>
      <c r="H502" s="87"/>
      <c r="I502" s="110">
        <v>144232929.66</v>
      </c>
      <c r="J502" s="87"/>
      <c r="K502" s="87"/>
      <c r="L502" s="87"/>
      <c r="M502" s="87"/>
      <c r="N502" s="110">
        <v>142912664.56999999</v>
      </c>
      <c r="O502" s="87"/>
      <c r="P502" s="110">
        <v>1320265.0900000001</v>
      </c>
      <c r="Q502" s="87"/>
      <c r="R502" s="110">
        <v>143981753.53</v>
      </c>
      <c r="S502" s="87"/>
      <c r="T502" s="110">
        <v>143981753.53</v>
      </c>
      <c r="U502" s="87"/>
      <c r="V502" s="87"/>
      <c r="W502" s="87"/>
      <c r="X502" s="110">
        <v>142912664.56999999</v>
      </c>
      <c r="Y502" s="87"/>
      <c r="Z502" s="110">
        <v>1069088.96</v>
      </c>
      <c r="AA502" s="87"/>
    </row>
    <row r="503" spans="1:27">
      <c r="A503" s="105" t="s">
        <v>1233</v>
      </c>
      <c r="B503" s="105" t="s">
        <v>210</v>
      </c>
      <c r="C503" s="105" t="s">
        <v>1384</v>
      </c>
      <c r="D503" s="105" t="s">
        <v>1233</v>
      </c>
      <c r="E503" s="105"/>
      <c r="F503" s="69" t="str">
        <f t="shared" si="7"/>
        <v>00008010000000000000</v>
      </c>
      <c r="G503" s="111">
        <v>144232929.66</v>
      </c>
      <c r="H503" s="88"/>
      <c r="I503" s="111">
        <v>144232929.66</v>
      </c>
      <c r="J503" s="88"/>
      <c r="K503" s="88"/>
      <c r="L503" s="88"/>
      <c r="M503" s="88"/>
      <c r="N503" s="111">
        <v>142912664.56999999</v>
      </c>
      <c r="O503" s="88"/>
      <c r="P503" s="111">
        <v>1320265.0900000001</v>
      </c>
      <c r="Q503" s="88"/>
      <c r="R503" s="111">
        <v>143981753.53</v>
      </c>
      <c r="S503" s="88"/>
      <c r="T503" s="111">
        <v>143981753.53</v>
      </c>
      <c r="U503" s="88"/>
      <c r="V503" s="88"/>
      <c r="W503" s="88"/>
      <c r="X503" s="111">
        <v>142912664.56999999</v>
      </c>
      <c r="Y503" s="88"/>
      <c r="Z503" s="111">
        <v>1069088.96</v>
      </c>
      <c r="AA503" s="88"/>
    </row>
    <row r="504" spans="1:27">
      <c r="A504" s="105" t="s">
        <v>1233</v>
      </c>
      <c r="B504" s="105" t="s">
        <v>210</v>
      </c>
      <c r="C504" s="105" t="s">
        <v>1384</v>
      </c>
      <c r="D504" s="105" t="s">
        <v>1414</v>
      </c>
      <c r="E504" s="105"/>
      <c r="F504" s="69" t="str">
        <f t="shared" si="7"/>
        <v>00008010000000000200</v>
      </c>
      <c r="G504" s="111">
        <v>1290265.0900000001</v>
      </c>
      <c r="H504" s="88"/>
      <c r="I504" s="111">
        <v>1290265.0900000001</v>
      </c>
      <c r="J504" s="88"/>
      <c r="K504" s="88"/>
      <c r="L504" s="88"/>
      <c r="M504" s="88"/>
      <c r="N504" s="88"/>
      <c r="O504" s="88"/>
      <c r="P504" s="111">
        <v>1290265.0900000001</v>
      </c>
      <c r="Q504" s="88"/>
      <c r="R504" s="111">
        <v>1039088.96</v>
      </c>
      <c r="S504" s="88"/>
      <c r="T504" s="111">
        <v>1039088.96</v>
      </c>
      <c r="U504" s="88"/>
      <c r="V504" s="88"/>
      <c r="W504" s="88"/>
      <c r="X504" s="88"/>
      <c r="Y504" s="88"/>
      <c r="Z504" s="111">
        <v>1039088.96</v>
      </c>
      <c r="AA504" s="88"/>
    </row>
    <row r="505" spans="1:27">
      <c r="A505" s="105" t="s">
        <v>1233</v>
      </c>
      <c r="B505" s="105" t="s">
        <v>210</v>
      </c>
      <c r="C505" s="105" t="s">
        <v>1384</v>
      </c>
      <c r="D505" s="105" t="s">
        <v>1250</v>
      </c>
      <c r="E505" s="105"/>
      <c r="F505" s="69" t="str">
        <f t="shared" si="7"/>
        <v>00008010000000000240</v>
      </c>
      <c r="G505" s="111">
        <v>1290265.0900000001</v>
      </c>
      <c r="H505" s="88"/>
      <c r="I505" s="111">
        <v>1290265.0900000001</v>
      </c>
      <c r="J505" s="88"/>
      <c r="K505" s="88"/>
      <c r="L505" s="88"/>
      <c r="M505" s="88"/>
      <c r="N505" s="88"/>
      <c r="O505" s="88"/>
      <c r="P505" s="111">
        <v>1290265.0900000001</v>
      </c>
      <c r="Q505" s="88"/>
      <c r="R505" s="111">
        <v>1039088.96</v>
      </c>
      <c r="S505" s="88"/>
      <c r="T505" s="111">
        <v>1039088.96</v>
      </c>
      <c r="U505" s="88"/>
      <c r="V505" s="88"/>
      <c r="W505" s="88"/>
      <c r="X505" s="88"/>
      <c r="Y505" s="88"/>
      <c r="Z505" s="111">
        <v>1039088.96</v>
      </c>
      <c r="AA505" s="88"/>
    </row>
    <row r="506" spans="1:27">
      <c r="A506" s="105" t="s">
        <v>1233</v>
      </c>
      <c r="B506" s="105" t="s">
        <v>210</v>
      </c>
      <c r="C506" s="105" t="s">
        <v>1384</v>
      </c>
      <c r="D506" s="105" t="s">
        <v>1239</v>
      </c>
      <c r="E506" s="105"/>
      <c r="F506" s="69" t="str">
        <f t="shared" si="7"/>
        <v>00008010000000000244</v>
      </c>
      <c r="G506" s="111">
        <v>1290265.0900000001</v>
      </c>
      <c r="H506" s="88"/>
      <c r="I506" s="111">
        <v>1290265.0900000001</v>
      </c>
      <c r="J506" s="88"/>
      <c r="K506" s="88"/>
      <c r="L506" s="88"/>
      <c r="M506" s="88"/>
      <c r="N506" s="88"/>
      <c r="O506" s="88"/>
      <c r="P506" s="111">
        <v>1290265.0900000001</v>
      </c>
      <c r="Q506" s="88"/>
      <c r="R506" s="111">
        <v>1039088.96</v>
      </c>
      <c r="S506" s="88"/>
      <c r="T506" s="111">
        <v>1039088.96</v>
      </c>
      <c r="U506" s="88"/>
      <c r="V506" s="88"/>
      <c r="W506" s="88"/>
      <c r="X506" s="88"/>
      <c r="Y506" s="88"/>
      <c r="Z506" s="111">
        <v>1039088.96</v>
      </c>
      <c r="AA506" s="88"/>
    </row>
    <row r="507" spans="1:27">
      <c r="A507" s="106" t="s">
        <v>1233</v>
      </c>
      <c r="B507" s="106" t="s">
        <v>210</v>
      </c>
      <c r="C507" s="106" t="s">
        <v>1384</v>
      </c>
      <c r="D507" s="106" t="s">
        <v>1239</v>
      </c>
      <c r="E507" s="106" t="s">
        <v>1235</v>
      </c>
      <c r="F507" s="69" t="str">
        <f t="shared" si="7"/>
        <v>00008010000000000244960</v>
      </c>
      <c r="G507" s="112">
        <v>1290265.0900000001</v>
      </c>
      <c r="H507" s="89"/>
      <c r="I507" s="112">
        <v>1290265.0900000001</v>
      </c>
      <c r="J507" s="89"/>
      <c r="K507" s="89"/>
      <c r="L507" s="89"/>
      <c r="M507" s="89"/>
      <c r="N507" s="89"/>
      <c r="O507" s="89"/>
      <c r="P507" s="112">
        <v>1290265.0900000001</v>
      </c>
      <c r="Q507" s="89"/>
      <c r="R507" s="112">
        <v>1039088.96</v>
      </c>
      <c r="S507" s="89"/>
      <c r="T507" s="112">
        <v>1039088.96</v>
      </c>
      <c r="U507" s="89"/>
      <c r="V507" s="89"/>
      <c r="W507" s="89"/>
      <c r="X507" s="89"/>
      <c r="Y507" s="89"/>
      <c r="Z507" s="112">
        <v>1039088.96</v>
      </c>
      <c r="AA507" s="89"/>
    </row>
    <row r="508" spans="1:27">
      <c r="A508" s="105" t="s">
        <v>1233</v>
      </c>
      <c r="B508" s="105" t="s">
        <v>210</v>
      </c>
      <c r="C508" s="105" t="s">
        <v>1384</v>
      </c>
      <c r="D508" s="105" t="s">
        <v>1237</v>
      </c>
      <c r="E508" s="105"/>
      <c r="F508" s="69" t="str">
        <f t="shared" si="7"/>
        <v>00008010000000000300</v>
      </c>
      <c r="G508" s="111">
        <v>30000</v>
      </c>
      <c r="H508" s="88"/>
      <c r="I508" s="111">
        <v>30000</v>
      </c>
      <c r="J508" s="88"/>
      <c r="K508" s="88"/>
      <c r="L508" s="88"/>
      <c r="M508" s="88"/>
      <c r="N508" s="88"/>
      <c r="O508" s="88"/>
      <c r="P508" s="111">
        <v>30000</v>
      </c>
      <c r="Q508" s="88"/>
      <c r="R508" s="111">
        <v>30000</v>
      </c>
      <c r="S508" s="88"/>
      <c r="T508" s="111">
        <v>30000</v>
      </c>
      <c r="U508" s="88"/>
      <c r="V508" s="88"/>
      <c r="W508" s="88"/>
      <c r="X508" s="88"/>
      <c r="Y508" s="88"/>
      <c r="Z508" s="111">
        <v>30000</v>
      </c>
      <c r="AA508" s="88"/>
    </row>
    <row r="509" spans="1:27">
      <c r="A509" s="105" t="s">
        <v>1233</v>
      </c>
      <c r="B509" s="105" t="s">
        <v>210</v>
      </c>
      <c r="C509" s="105" t="s">
        <v>1384</v>
      </c>
      <c r="D509" s="105" t="s">
        <v>1247</v>
      </c>
      <c r="E509" s="105"/>
      <c r="F509" s="69" t="str">
        <f t="shared" si="7"/>
        <v>00008010000000000330</v>
      </c>
      <c r="G509" s="111">
        <v>30000</v>
      </c>
      <c r="H509" s="88"/>
      <c r="I509" s="111">
        <v>30000</v>
      </c>
      <c r="J509" s="88"/>
      <c r="K509" s="88"/>
      <c r="L509" s="88"/>
      <c r="M509" s="88"/>
      <c r="N509" s="88"/>
      <c r="O509" s="88"/>
      <c r="P509" s="111">
        <v>30000</v>
      </c>
      <c r="Q509" s="88"/>
      <c r="R509" s="111">
        <v>30000</v>
      </c>
      <c r="S509" s="88"/>
      <c r="T509" s="111">
        <v>30000</v>
      </c>
      <c r="U509" s="88"/>
      <c r="V509" s="88"/>
      <c r="W509" s="88"/>
      <c r="X509" s="88"/>
      <c r="Y509" s="88"/>
      <c r="Z509" s="111">
        <v>30000</v>
      </c>
      <c r="AA509" s="88"/>
    </row>
    <row r="510" spans="1:27">
      <c r="A510" s="106" t="s">
        <v>1233</v>
      </c>
      <c r="B510" s="106" t="s">
        <v>210</v>
      </c>
      <c r="C510" s="106" t="s">
        <v>1384</v>
      </c>
      <c r="D510" s="106" t="s">
        <v>1247</v>
      </c>
      <c r="E510" s="106" t="s">
        <v>1235</v>
      </c>
      <c r="F510" s="69" t="str">
        <f t="shared" si="7"/>
        <v>00008010000000000330960</v>
      </c>
      <c r="G510" s="112">
        <v>30000</v>
      </c>
      <c r="H510" s="89"/>
      <c r="I510" s="112">
        <v>30000</v>
      </c>
      <c r="J510" s="89"/>
      <c r="K510" s="89"/>
      <c r="L510" s="89"/>
      <c r="M510" s="89"/>
      <c r="N510" s="89"/>
      <c r="O510" s="89"/>
      <c r="P510" s="112">
        <v>30000</v>
      </c>
      <c r="Q510" s="89"/>
      <c r="R510" s="112">
        <v>30000</v>
      </c>
      <c r="S510" s="89"/>
      <c r="T510" s="112">
        <v>30000</v>
      </c>
      <c r="U510" s="89"/>
      <c r="V510" s="89"/>
      <c r="W510" s="89"/>
      <c r="X510" s="89"/>
      <c r="Y510" s="89"/>
      <c r="Z510" s="112">
        <v>30000</v>
      </c>
      <c r="AA510" s="89"/>
    </row>
    <row r="511" spans="1:27">
      <c r="A511" s="105" t="s">
        <v>1233</v>
      </c>
      <c r="B511" s="105" t="s">
        <v>210</v>
      </c>
      <c r="C511" s="105" t="s">
        <v>1384</v>
      </c>
      <c r="D511" s="105" t="s">
        <v>1416</v>
      </c>
      <c r="E511" s="105"/>
      <c r="F511" s="69" t="str">
        <f t="shared" si="7"/>
        <v>00008010000000000350</v>
      </c>
      <c r="G511" s="111">
        <v>0</v>
      </c>
      <c r="H511" s="88"/>
      <c r="I511" s="111">
        <v>0</v>
      </c>
      <c r="J511" s="88"/>
      <c r="K511" s="88"/>
      <c r="L511" s="88"/>
      <c r="M511" s="88"/>
      <c r="N511" s="88"/>
      <c r="O511" s="88"/>
      <c r="P511" s="111">
        <v>0</v>
      </c>
      <c r="Q511" s="88"/>
      <c r="R511" s="88"/>
      <c r="S511" s="88"/>
      <c r="T511" s="88"/>
      <c r="U511" s="88"/>
      <c r="V511" s="88"/>
      <c r="W511" s="88"/>
      <c r="X511" s="88"/>
      <c r="Y511" s="88"/>
      <c r="Z511" s="88"/>
      <c r="AA511" s="88"/>
    </row>
    <row r="512" spans="1:27">
      <c r="A512" s="106" t="s">
        <v>1233</v>
      </c>
      <c r="B512" s="106" t="s">
        <v>210</v>
      </c>
      <c r="C512" s="106" t="s">
        <v>1384</v>
      </c>
      <c r="D512" s="106" t="s">
        <v>1416</v>
      </c>
      <c r="E512" s="106" t="s">
        <v>1235</v>
      </c>
      <c r="F512" s="69" t="str">
        <f t="shared" si="7"/>
        <v>00008010000000000350960</v>
      </c>
      <c r="G512" s="112">
        <v>0</v>
      </c>
      <c r="H512" s="89"/>
      <c r="I512" s="112">
        <v>0</v>
      </c>
      <c r="J512" s="89"/>
      <c r="K512" s="89"/>
      <c r="L512" s="89"/>
      <c r="M512" s="89"/>
      <c r="N512" s="89"/>
      <c r="O512" s="89"/>
      <c r="P512" s="112">
        <v>0</v>
      </c>
      <c r="Q512" s="89"/>
      <c r="R512" s="89"/>
      <c r="S512" s="89"/>
      <c r="T512" s="89"/>
      <c r="U512" s="89"/>
      <c r="V512" s="89"/>
      <c r="W512" s="89"/>
      <c r="X512" s="89"/>
      <c r="Y512" s="89"/>
      <c r="Z512" s="89"/>
      <c r="AA512" s="89"/>
    </row>
    <row r="513" spans="1:27">
      <c r="A513" s="105" t="s">
        <v>1233</v>
      </c>
      <c r="B513" s="105" t="s">
        <v>210</v>
      </c>
      <c r="C513" s="105" t="s">
        <v>1384</v>
      </c>
      <c r="D513" s="105" t="s">
        <v>1376</v>
      </c>
      <c r="E513" s="105"/>
      <c r="F513" s="69" t="str">
        <f t="shared" si="7"/>
        <v>00008010000000000600</v>
      </c>
      <c r="G513" s="111">
        <v>142912664.56999999</v>
      </c>
      <c r="H513" s="88"/>
      <c r="I513" s="111">
        <v>142912664.56999999</v>
      </c>
      <c r="J513" s="88"/>
      <c r="K513" s="88"/>
      <c r="L513" s="88"/>
      <c r="M513" s="88"/>
      <c r="N513" s="111">
        <v>142912664.56999999</v>
      </c>
      <c r="O513" s="88"/>
      <c r="P513" s="88"/>
      <c r="Q513" s="88"/>
      <c r="R513" s="111">
        <v>142912664.56999999</v>
      </c>
      <c r="S513" s="88"/>
      <c r="T513" s="111">
        <v>142912664.56999999</v>
      </c>
      <c r="U513" s="88"/>
      <c r="V513" s="88"/>
      <c r="W513" s="88"/>
      <c r="X513" s="111">
        <v>142912664.56999999</v>
      </c>
      <c r="Y513" s="88"/>
      <c r="Z513" s="88"/>
      <c r="AA513" s="88"/>
    </row>
    <row r="514" spans="1:27">
      <c r="A514" s="105" t="s">
        <v>1233</v>
      </c>
      <c r="B514" s="105" t="s">
        <v>210</v>
      </c>
      <c r="C514" s="105" t="s">
        <v>1384</v>
      </c>
      <c r="D514" s="105" t="s">
        <v>1373</v>
      </c>
      <c r="E514" s="105"/>
      <c r="F514" s="69" t="str">
        <f t="shared" ref="F514:F578" si="8">CONCATENATE(A514,B514,C514,D514,E514)</f>
        <v>00008010000000000610</v>
      </c>
      <c r="G514" s="111">
        <v>142912664.56999999</v>
      </c>
      <c r="H514" s="88"/>
      <c r="I514" s="111">
        <v>142912664.56999999</v>
      </c>
      <c r="J514" s="88"/>
      <c r="K514" s="88"/>
      <c r="L514" s="88"/>
      <c r="M514" s="88"/>
      <c r="N514" s="111">
        <v>142912664.56999999</v>
      </c>
      <c r="O514" s="88"/>
      <c r="P514" s="88"/>
      <c r="Q514" s="88"/>
      <c r="R514" s="111">
        <v>142912664.56999999</v>
      </c>
      <c r="S514" s="88"/>
      <c r="T514" s="111">
        <v>142912664.56999999</v>
      </c>
      <c r="U514" s="88"/>
      <c r="V514" s="88"/>
      <c r="W514" s="88"/>
      <c r="X514" s="111">
        <v>142912664.56999999</v>
      </c>
      <c r="Y514" s="88"/>
      <c r="Z514" s="88"/>
      <c r="AA514" s="88"/>
    </row>
    <row r="515" spans="1:27">
      <c r="A515" s="105" t="s">
        <v>1233</v>
      </c>
      <c r="B515" s="105" t="s">
        <v>210</v>
      </c>
      <c r="C515" s="105" t="s">
        <v>1384</v>
      </c>
      <c r="D515" s="105" t="s">
        <v>1251</v>
      </c>
      <c r="E515" s="105"/>
      <c r="F515" s="69" t="str">
        <f t="shared" si="8"/>
        <v>00008010000000000611</v>
      </c>
      <c r="G515" s="111">
        <v>133358269.2</v>
      </c>
      <c r="H515" s="88"/>
      <c r="I515" s="111">
        <v>133358269.2</v>
      </c>
      <c r="J515" s="88"/>
      <c r="K515" s="88"/>
      <c r="L515" s="88"/>
      <c r="M515" s="88"/>
      <c r="N515" s="111">
        <v>133358269.2</v>
      </c>
      <c r="O515" s="88"/>
      <c r="P515" s="88"/>
      <c r="Q515" s="88"/>
      <c r="R515" s="111">
        <v>133358269.2</v>
      </c>
      <c r="S515" s="88"/>
      <c r="T515" s="111">
        <v>133358269.2</v>
      </c>
      <c r="U515" s="88"/>
      <c r="V515" s="88"/>
      <c r="W515" s="88"/>
      <c r="X515" s="111">
        <v>133358269.2</v>
      </c>
      <c r="Y515" s="88"/>
      <c r="Z515" s="88"/>
      <c r="AA515" s="88"/>
    </row>
    <row r="516" spans="1:27">
      <c r="A516" s="106" t="s">
        <v>1233</v>
      </c>
      <c r="B516" s="106" t="s">
        <v>210</v>
      </c>
      <c r="C516" s="106" t="s">
        <v>1384</v>
      </c>
      <c r="D516" s="106" t="s">
        <v>1251</v>
      </c>
      <c r="E516" s="106" t="s">
        <v>1235</v>
      </c>
      <c r="F516" s="69" t="str">
        <f t="shared" si="8"/>
        <v>00008010000000000611960</v>
      </c>
      <c r="G516" s="112">
        <v>133358269.2</v>
      </c>
      <c r="H516" s="89"/>
      <c r="I516" s="112">
        <v>133358269.2</v>
      </c>
      <c r="J516" s="89"/>
      <c r="K516" s="89"/>
      <c r="L516" s="89"/>
      <c r="M516" s="89"/>
      <c r="N516" s="112">
        <v>133358269.2</v>
      </c>
      <c r="O516" s="89"/>
      <c r="P516" s="89"/>
      <c r="Q516" s="89"/>
      <c r="R516" s="112">
        <v>133358269.2</v>
      </c>
      <c r="S516" s="89"/>
      <c r="T516" s="112">
        <v>133358269.2</v>
      </c>
      <c r="U516" s="89"/>
      <c r="V516" s="89"/>
      <c r="W516" s="89"/>
      <c r="X516" s="112">
        <v>133358269.2</v>
      </c>
      <c r="Y516" s="89"/>
      <c r="Z516" s="89"/>
      <c r="AA516" s="89"/>
    </row>
    <row r="517" spans="1:27">
      <c r="A517" s="105" t="s">
        <v>1233</v>
      </c>
      <c r="B517" s="105" t="s">
        <v>210</v>
      </c>
      <c r="C517" s="105" t="s">
        <v>1384</v>
      </c>
      <c r="D517" s="105" t="s">
        <v>1252</v>
      </c>
      <c r="E517" s="105"/>
      <c r="F517" s="69" t="str">
        <f t="shared" si="8"/>
        <v>00008010000000000612</v>
      </c>
      <c r="G517" s="111">
        <v>9554395.3699999992</v>
      </c>
      <c r="H517" s="88"/>
      <c r="I517" s="111">
        <v>9554395.3699999992</v>
      </c>
      <c r="J517" s="88"/>
      <c r="K517" s="88"/>
      <c r="L517" s="88"/>
      <c r="M517" s="88"/>
      <c r="N517" s="111">
        <v>9554395.3699999992</v>
      </c>
      <c r="O517" s="88"/>
      <c r="P517" s="88"/>
      <c r="Q517" s="88"/>
      <c r="R517" s="111">
        <v>9554395.3699999992</v>
      </c>
      <c r="S517" s="88"/>
      <c r="T517" s="111">
        <v>9554395.3699999992</v>
      </c>
      <c r="U517" s="88"/>
      <c r="V517" s="88"/>
      <c r="W517" s="88"/>
      <c r="X517" s="111">
        <v>9554395.3699999992</v>
      </c>
      <c r="Y517" s="88"/>
      <c r="Z517" s="88"/>
      <c r="AA517" s="88"/>
    </row>
    <row r="518" spans="1:27">
      <c r="A518" s="106" t="s">
        <v>1233</v>
      </c>
      <c r="B518" s="106" t="s">
        <v>210</v>
      </c>
      <c r="C518" s="106" t="s">
        <v>1384</v>
      </c>
      <c r="D518" s="106" t="s">
        <v>1252</v>
      </c>
      <c r="E518" s="106" t="s">
        <v>1235</v>
      </c>
      <c r="F518" s="69" t="str">
        <f t="shared" si="8"/>
        <v>00008010000000000612960</v>
      </c>
      <c r="G518" s="112">
        <v>9554395.3699999992</v>
      </c>
      <c r="H518" s="89"/>
      <c r="I518" s="112">
        <v>9554395.3699999992</v>
      </c>
      <c r="J518" s="89"/>
      <c r="K518" s="89"/>
      <c r="L518" s="89"/>
      <c r="M518" s="89"/>
      <c r="N518" s="112">
        <v>9554395.3699999992</v>
      </c>
      <c r="O518" s="89"/>
      <c r="P518" s="89"/>
      <c r="Q518" s="89"/>
      <c r="R518" s="112">
        <v>9554395.3699999992</v>
      </c>
      <c r="S518" s="89"/>
      <c r="T518" s="112">
        <v>9554395.3699999992</v>
      </c>
      <c r="U518" s="89"/>
      <c r="V518" s="89"/>
      <c r="W518" s="89"/>
      <c r="X518" s="112">
        <v>9554395.3699999992</v>
      </c>
      <c r="Y518" s="89"/>
      <c r="Z518" s="89"/>
      <c r="AA518" s="89"/>
    </row>
    <row r="519" spans="1:27">
      <c r="A519" s="103" t="s">
        <v>1233</v>
      </c>
      <c r="B519" s="103" t="s">
        <v>211</v>
      </c>
      <c r="C519" s="103"/>
      <c r="D519" s="103"/>
      <c r="E519" s="103"/>
      <c r="F519" s="69" t="str">
        <f t="shared" si="8"/>
        <v>0000804</v>
      </c>
      <c r="G519" s="109">
        <v>92933008.75</v>
      </c>
      <c r="H519" s="86"/>
      <c r="I519" s="109">
        <v>92933008.75</v>
      </c>
      <c r="J519" s="86"/>
      <c r="K519" s="86"/>
      <c r="L519" s="86"/>
      <c r="M519" s="86"/>
      <c r="N519" s="109">
        <v>92933008.75</v>
      </c>
      <c r="O519" s="86"/>
      <c r="P519" s="86"/>
      <c r="Q519" s="86"/>
      <c r="R519" s="109">
        <v>91720440</v>
      </c>
      <c r="S519" s="86"/>
      <c r="T519" s="109">
        <v>91720440</v>
      </c>
      <c r="U519" s="86"/>
      <c r="V519" s="86"/>
      <c r="W519" s="86"/>
      <c r="X519" s="109">
        <v>91720440</v>
      </c>
      <c r="Y519" s="86"/>
      <c r="Z519" s="86"/>
      <c r="AA519" s="86"/>
    </row>
    <row r="520" spans="1:27">
      <c r="A520" s="104" t="s">
        <v>1233</v>
      </c>
      <c r="B520" s="104" t="s">
        <v>211</v>
      </c>
      <c r="C520" s="104" t="s">
        <v>1384</v>
      </c>
      <c r="D520" s="104"/>
      <c r="E520" s="104"/>
      <c r="F520" s="69" t="str">
        <f t="shared" si="8"/>
        <v>00008040000000000</v>
      </c>
      <c r="G520" s="110">
        <v>92933008.75</v>
      </c>
      <c r="H520" s="87"/>
      <c r="I520" s="110">
        <v>92933008.75</v>
      </c>
      <c r="J520" s="87"/>
      <c r="K520" s="87"/>
      <c r="L520" s="87"/>
      <c r="M520" s="87"/>
      <c r="N520" s="110">
        <v>92933008.75</v>
      </c>
      <c r="O520" s="87"/>
      <c r="P520" s="87"/>
      <c r="Q520" s="87"/>
      <c r="R520" s="110">
        <v>91720440</v>
      </c>
      <c r="S520" s="87"/>
      <c r="T520" s="110">
        <v>91720440</v>
      </c>
      <c r="U520" s="87"/>
      <c r="V520" s="87"/>
      <c r="W520" s="87"/>
      <c r="X520" s="110">
        <v>91720440</v>
      </c>
      <c r="Y520" s="87"/>
      <c r="Z520" s="87"/>
      <c r="AA520" s="87"/>
    </row>
    <row r="521" spans="1:27">
      <c r="A521" s="105" t="s">
        <v>1233</v>
      </c>
      <c r="B521" s="105" t="s">
        <v>211</v>
      </c>
      <c r="C521" s="105" t="s">
        <v>1384</v>
      </c>
      <c r="D521" s="105" t="s">
        <v>1233</v>
      </c>
      <c r="E521" s="105"/>
      <c r="F521" s="69" t="str">
        <f t="shared" si="8"/>
        <v>00008040000000000000</v>
      </c>
      <c r="G521" s="111">
        <v>92933008.75</v>
      </c>
      <c r="H521" s="88"/>
      <c r="I521" s="111">
        <v>92933008.75</v>
      </c>
      <c r="J521" s="88"/>
      <c r="K521" s="88"/>
      <c r="L521" s="88"/>
      <c r="M521" s="88"/>
      <c r="N521" s="111">
        <v>92933008.75</v>
      </c>
      <c r="O521" s="88"/>
      <c r="P521" s="88"/>
      <c r="Q521" s="88"/>
      <c r="R521" s="111">
        <v>91720440</v>
      </c>
      <c r="S521" s="88"/>
      <c r="T521" s="111">
        <v>91720440</v>
      </c>
      <c r="U521" s="88"/>
      <c r="V521" s="88"/>
      <c r="W521" s="88"/>
      <c r="X521" s="111">
        <v>91720440</v>
      </c>
      <c r="Y521" s="88"/>
      <c r="Z521" s="88"/>
      <c r="AA521" s="88"/>
    </row>
    <row r="522" spans="1:27">
      <c r="A522" s="105" t="s">
        <v>1233</v>
      </c>
      <c r="B522" s="105" t="s">
        <v>211</v>
      </c>
      <c r="C522" s="105" t="s">
        <v>1384</v>
      </c>
      <c r="D522" s="105" t="s">
        <v>1413</v>
      </c>
      <c r="E522" s="105"/>
      <c r="F522" s="69" t="str">
        <f t="shared" si="8"/>
        <v>00008040000000000100</v>
      </c>
      <c r="G522" s="111">
        <v>88656080.140000001</v>
      </c>
      <c r="H522" s="88"/>
      <c r="I522" s="111">
        <v>88656080.140000001</v>
      </c>
      <c r="J522" s="88"/>
      <c r="K522" s="88"/>
      <c r="L522" s="88"/>
      <c r="M522" s="88"/>
      <c r="N522" s="111">
        <v>88656080.140000001</v>
      </c>
      <c r="O522" s="88"/>
      <c r="P522" s="88"/>
      <c r="Q522" s="88"/>
      <c r="R522" s="111">
        <v>87511820.310000002</v>
      </c>
      <c r="S522" s="88"/>
      <c r="T522" s="111">
        <v>87511820.310000002</v>
      </c>
      <c r="U522" s="88"/>
      <c r="V522" s="88"/>
      <c r="W522" s="88"/>
      <c r="X522" s="111">
        <v>87511820.310000002</v>
      </c>
      <c r="Y522" s="88"/>
      <c r="Z522" s="88"/>
      <c r="AA522" s="88"/>
    </row>
    <row r="523" spans="1:27">
      <c r="A523" s="105" t="s">
        <v>1233</v>
      </c>
      <c r="B523" s="105" t="s">
        <v>211</v>
      </c>
      <c r="C523" s="105" t="s">
        <v>1384</v>
      </c>
      <c r="D523" s="105" t="s">
        <v>1372</v>
      </c>
      <c r="E523" s="105"/>
      <c r="F523" s="69" t="str">
        <f t="shared" si="8"/>
        <v>00008040000000000110</v>
      </c>
      <c r="G523" s="111">
        <v>88656080.140000001</v>
      </c>
      <c r="H523" s="88"/>
      <c r="I523" s="111">
        <v>88656080.140000001</v>
      </c>
      <c r="J523" s="88"/>
      <c r="K523" s="88"/>
      <c r="L523" s="88"/>
      <c r="M523" s="88"/>
      <c r="N523" s="111">
        <v>88656080.140000001</v>
      </c>
      <c r="O523" s="88"/>
      <c r="P523" s="88"/>
      <c r="Q523" s="88"/>
      <c r="R523" s="111">
        <v>87511820.310000002</v>
      </c>
      <c r="S523" s="88"/>
      <c r="T523" s="111">
        <v>87511820.310000002</v>
      </c>
      <c r="U523" s="88"/>
      <c r="V523" s="88"/>
      <c r="W523" s="88"/>
      <c r="X523" s="111">
        <v>87511820.310000002</v>
      </c>
      <c r="Y523" s="88"/>
      <c r="Z523" s="88"/>
      <c r="AA523" s="88"/>
    </row>
    <row r="524" spans="1:27">
      <c r="A524" s="105" t="s">
        <v>1233</v>
      </c>
      <c r="B524" s="105" t="s">
        <v>211</v>
      </c>
      <c r="C524" s="105" t="s">
        <v>1384</v>
      </c>
      <c r="D524" s="105" t="s">
        <v>1249</v>
      </c>
      <c r="E524" s="105"/>
      <c r="F524" s="69" t="str">
        <f t="shared" si="8"/>
        <v>00008040000000000111</v>
      </c>
      <c r="G524" s="111">
        <v>67626889</v>
      </c>
      <c r="H524" s="88"/>
      <c r="I524" s="111">
        <v>67626889</v>
      </c>
      <c r="J524" s="88"/>
      <c r="K524" s="88"/>
      <c r="L524" s="88"/>
      <c r="M524" s="88"/>
      <c r="N524" s="111">
        <v>67626889</v>
      </c>
      <c r="O524" s="88"/>
      <c r="P524" s="88"/>
      <c r="Q524" s="88"/>
      <c r="R524" s="111">
        <v>67060138.909999996</v>
      </c>
      <c r="S524" s="88"/>
      <c r="T524" s="111">
        <v>67060138.909999996</v>
      </c>
      <c r="U524" s="88"/>
      <c r="V524" s="88"/>
      <c r="W524" s="88"/>
      <c r="X524" s="111">
        <v>67060138.909999996</v>
      </c>
      <c r="Y524" s="88"/>
      <c r="Z524" s="88"/>
      <c r="AA524" s="88"/>
    </row>
    <row r="525" spans="1:27">
      <c r="A525" s="106" t="s">
        <v>1233</v>
      </c>
      <c r="B525" s="106" t="s">
        <v>211</v>
      </c>
      <c r="C525" s="106" t="s">
        <v>1384</v>
      </c>
      <c r="D525" s="106" t="s">
        <v>1249</v>
      </c>
      <c r="E525" s="106" t="s">
        <v>1235</v>
      </c>
      <c r="F525" s="69" t="str">
        <f t="shared" si="8"/>
        <v>00008040000000000111960</v>
      </c>
      <c r="G525" s="112">
        <v>67626889</v>
      </c>
      <c r="H525" s="89"/>
      <c r="I525" s="112">
        <v>67626889</v>
      </c>
      <c r="J525" s="89"/>
      <c r="K525" s="89"/>
      <c r="L525" s="89"/>
      <c r="M525" s="89"/>
      <c r="N525" s="112">
        <v>67626889</v>
      </c>
      <c r="O525" s="89"/>
      <c r="P525" s="89"/>
      <c r="Q525" s="89"/>
      <c r="R525" s="112">
        <v>67060138.909999996</v>
      </c>
      <c r="S525" s="89"/>
      <c r="T525" s="112">
        <v>67060138.909999996</v>
      </c>
      <c r="U525" s="89"/>
      <c r="V525" s="89"/>
      <c r="W525" s="89"/>
      <c r="X525" s="112">
        <v>67060138.909999996</v>
      </c>
      <c r="Y525" s="89"/>
      <c r="Z525" s="89"/>
      <c r="AA525" s="89"/>
    </row>
    <row r="526" spans="1:27">
      <c r="A526" s="105" t="s">
        <v>1233</v>
      </c>
      <c r="B526" s="105" t="s">
        <v>211</v>
      </c>
      <c r="C526" s="105" t="s">
        <v>1384</v>
      </c>
      <c r="D526" s="105" t="s">
        <v>1256</v>
      </c>
      <c r="E526" s="105"/>
      <c r="F526" s="69" t="str">
        <f t="shared" si="8"/>
        <v>00008040000000000112</v>
      </c>
      <c r="G526" s="111">
        <v>349393.14</v>
      </c>
      <c r="H526" s="88"/>
      <c r="I526" s="111">
        <v>349393.14</v>
      </c>
      <c r="J526" s="88"/>
      <c r="K526" s="88"/>
      <c r="L526" s="88"/>
      <c r="M526" s="88"/>
      <c r="N526" s="111">
        <v>349393.14</v>
      </c>
      <c r="O526" s="88"/>
      <c r="P526" s="88"/>
      <c r="Q526" s="88"/>
      <c r="R526" s="111">
        <v>349393.14</v>
      </c>
      <c r="S526" s="88"/>
      <c r="T526" s="111">
        <v>349393.14</v>
      </c>
      <c r="U526" s="88"/>
      <c r="V526" s="88"/>
      <c r="W526" s="88"/>
      <c r="X526" s="111">
        <v>349393.14</v>
      </c>
      <c r="Y526" s="88"/>
      <c r="Z526" s="88"/>
      <c r="AA526" s="88"/>
    </row>
    <row r="527" spans="1:27">
      <c r="A527" s="106" t="s">
        <v>1233</v>
      </c>
      <c r="B527" s="106" t="s">
        <v>211</v>
      </c>
      <c r="C527" s="106" t="s">
        <v>1384</v>
      </c>
      <c r="D527" s="106" t="s">
        <v>1256</v>
      </c>
      <c r="E527" s="106" t="s">
        <v>1235</v>
      </c>
      <c r="F527" s="69" t="str">
        <f t="shared" si="8"/>
        <v>00008040000000000112960</v>
      </c>
      <c r="G527" s="112">
        <v>349393.14</v>
      </c>
      <c r="H527" s="89"/>
      <c r="I527" s="112">
        <v>349393.14</v>
      </c>
      <c r="J527" s="89"/>
      <c r="K527" s="89"/>
      <c r="L527" s="89"/>
      <c r="M527" s="89"/>
      <c r="N527" s="112">
        <v>349393.14</v>
      </c>
      <c r="O527" s="89"/>
      <c r="P527" s="89"/>
      <c r="Q527" s="89"/>
      <c r="R527" s="112">
        <v>349393.14</v>
      </c>
      <c r="S527" s="89"/>
      <c r="T527" s="112">
        <v>349393.14</v>
      </c>
      <c r="U527" s="89"/>
      <c r="V527" s="89"/>
      <c r="W527" s="89"/>
      <c r="X527" s="112">
        <v>349393.14</v>
      </c>
      <c r="Y527" s="89"/>
      <c r="Z527" s="89"/>
      <c r="AA527" s="89"/>
    </row>
    <row r="528" spans="1:27">
      <c r="A528" s="105" t="s">
        <v>1233</v>
      </c>
      <c r="B528" s="105" t="s">
        <v>211</v>
      </c>
      <c r="C528" s="105" t="s">
        <v>1384</v>
      </c>
      <c r="D528" s="105" t="s">
        <v>1386</v>
      </c>
      <c r="E528" s="105"/>
      <c r="F528" s="69" t="str">
        <f t="shared" si="8"/>
        <v>00008040000000000119</v>
      </c>
      <c r="G528" s="111">
        <v>20679798</v>
      </c>
      <c r="H528" s="88"/>
      <c r="I528" s="111">
        <v>20679798</v>
      </c>
      <c r="J528" s="88"/>
      <c r="K528" s="88"/>
      <c r="L528" s="88"/>
      <c r="M528" s="88"/>
      <c r="N528" s="111">
        <v>20679798</v>
      </c>
      <c r="O528" s="88"/>
      <c r="P528" s="88"/>
      <c r="Q528" s="88"/>
      <c r="R528" s="111">
        <v>20102288.260000002</v>
      </c>
      <c r="S528" s="88"/>
      <c r="T528" s="111">
        <v>20102288.260000002</v>
      </c>
      <c r="U528" s="88"/>
      <c r="V528" s="88"/>
      <c r="W528" s="88"/>
      <c r="X528" s="111">
        <v>20102288.260000002</v>
      </c>
      <c r="Y528" s="88"/>
      <c r="Z528" s="88"/>
      <c r="AA528" s="88"/>
    </row>
    <row r="529" spans="1:27">
      <c r="A529" s="106" t="s">
        <v>1233</v>
      </c>
      <c r="B529" s="106" t="s">
        <v>211</v>
      </c>
      <c r="C529" s="106" t="s">
        <v>1384</v>
      </c>
      <c r="D529" s="106" t="s">
        <v>1386</v>
      </c>
      <c r="E529" s="106" t="s">
        <v>1235</v>
      </c>
      <c r="F529" s="69" t="str">
        <f t="shared" si="8"/>
        <v>00008040000000000119960</v>
      </c>
      <c r="G529" s="112">
        <v>20679798</v>
      </c>
      <c r="H529" s="89"/>
      <c r="I529" s="112">
        <v>20679798</v>
      </c>
      <c r="J529" s="89"/>
      <c r="K529" s="89"/>
      <c r="L529" s="89"/>
      <c r="M529" s="89"/>
      <c r="N529" s="112">
        <v>20679798</v>
      </c>
      <c r="O529" s="89"/>
      <c r="P529" s="89"/>
      <c r="Q529" s="89"/>
      <c r="R529" s="112">
        <v>20102288.260000002</v>
      </c>
      <c r="S529" s="89"/>
      <c r="T529" s="112">
        <v>20102288.260000002</v>
      </c>
      <c r="U529" s="89"/>
      <c r="V529" s="89"/>
      <c r="W529" s="89"/>
      <c r="X529" s="112">
        <v>20102288.260000002</v>
      </c>
      <c r="Y529" s="89"/>
      <c r="Z529" s="89"/>
      <c r="AA529" s="89"/>
    </row>
    <row r="530" spans="1:27">
      <c r="A530" s="105" t="s">
        <v>1233</v>
      </c>
      <c r="B530" s="105" t="s">
        <v>211</v>
      </c>
      <c r="C530" s="105" t="s">
        <v>1384</v>
      </c>
      <c r="D530" s="105" t="s">
        <v>1414</v>
      </c>
      <c r="E530" s="105"/>
      <c r="F530" s="69" t="str">
        <f t="shared" si="8"/>
        <v>00008040000000000200</v>
      </c>
      <c r="G530" s="111">
        <v>4273888.26</v>
      </c>
      <c r="H530" s="88"/>
      <c r="I530" s="111">
        <v>4273888.26</v>
      </c>
      <c r="J530" s="88"/>
      <c r="K530" s="88"/>
      <c r="L530" s="88"/>
      <c r="M530" s="88"/>
      <c r="N530" s="111">
        <v>4273888.26</v>
      </c>
      <c r="O530" s="88"/>
      <c r="P530" s="88"/>
      <c r="Q530" s="88"/>
      <c r="R530" s="111">
        <v>4205579.34</v>
      </c>
      <c r="S530" s="88"/>
      <c r="T530" s="111">
        <v>4205579.34</v>
      </c>
      <c r="U530" s="88"/>
      <c r="V530" s="88"/>
      <c r="W530" s="88"/>
      <c r="X530" s="111">
        <v>4205579.34</v>
      </c>
      <c r="Y530" s="88"/>
      <c r="Z530" s="88"/>
      <c r="AA530" s="88"/>
    </row>
    <row r="531" spans="1:27">
      <c r="A531" s="105" t="s">
        <v>1233</v>
      </c>
      <c r="B531" s="105" t="s">
        <v>211</v>
      </c>
      <c r="C531" s="105" t="s">
        <v>1384</v>
      </c>
      <c r="D531" s="105" t="s">
        <v>1250</v>
      </c>
      <c r="E531" s="105"/>
      <c r="F531" s="69" t="str">
        <f t="shared" si="8"/>
        <v>00008040000000000240</v>
      </c>
      <c r="G531" s="111">
        <v>4273888.26</v>
      </c>
      <c r="H531" s="88"/>
      <c r="I531" s="111">
        <v>4273888.26</v>
      </c>
      <c r="J531" s="88"/>
      <c r="K531" s="88"/>
      <c r="L531" s="88"/>
      <c r="M531" s="88"/>
      <c r="N531" s="111">
        <v>4273888.26</v>
      </c>
      <c r="O531" s="88"/>
      <c r="P531" s="88"/>
      <c r="Q531" s="88"/>
      <c r="R531" s="111">
        <v>4205579.34</v>
      </c>
      <c r="S531" s="88"/>
      <c r="T531" s="111">
        <v>4205579.34</v>
      </c>
      <c r="U531" s="88"/>
      <c r="V531" s="88"/>
      <c r="W531" s="88"/>
      <c r="X531" s="111">
        <v>4205579.34</v>
      </c>
      <c r="Y531" s="88"/>
      <c r="Z531" s="88"/>
      <c r="AA531" s="88"/>
    </row>
    <row r="532" spans="1:27">
      <c r="A532" s="105" t="s">
        <v>1233</v>
      </c>
      <c r="B532" s="105" t="s">
        <v>211</v>
      </c>
      <c r="C532" s="105" t="s">
        <v>1384</v>
      </c>
      <c r="D532" s="105" t="s">
        <v>1240</v>
      </c>
      <c r="E532" s="105"/>
      <c r="F532" s="69" t="str">
        <f t="shared" si="8"/>
        <v>00008040000000000243</v>
      </c>
      <c r="G532" s="111">
        <v>294000</v>
      </c>
      <c r="H532" s="88"/>
      <c r="I532" s="111">
        <v>294000</v>
      </c>
      <c r="J532" s="88"/>
      <c r="K532" s="88"/>
      <c r="L532" s="88"/>
      <c r="M532" s="88"/>
      <c r="N532" s="111">
        <v>294000</v>
      </c>
      <c r="O532" s="88"/>
      <c r="P532" s="88"/>
      <c r="Q532" s="88"/>
      <c r="R532" s="111">
        <v>294000</v>
      </c>
      <c r="S532" s="88"/>
      <c r="T532" s="111">
        <v>294000</v>
      </c>
      <c r="U532" s="88"/>
      <c r="V532" s="88"/>
      <c r="W532" s="88"/>
      <c r="X532" s="111">
        <v>294000</v>
      </c>
      <c r="Y532" s="88"/>
      <c r="Z532" s="88"/>
      <c r="AA532" s="88"/>
    </row>
    <row r="533" spans="1:27">
      <c r="A533" s="106" t="s">
        <v>1233</v>
      </c>
      <c r="B533" s="106" t="s">
        <v>211</v>
      </c>
      <c r="C533" s="106" t="s">
        <v>1384</v>
      </c>
      <c r="D533" s="106" t="s">
        <v>1240</v>
      </c>
      <c r="E533" s="106" t="s">
        <v>1235</v>
      </c>
      <c r="F533" s="69" t="str">
        <f t="shared" si="8"/>
        <v>00008040000000000243960</v>
      </c>
      <c r="G533" s="112">
        <v>294000</v>
      </c>
      <c r="H533" s="89"/>
      <c r="I533" s="112">
        <v>294000</v>
      </c>
      <c r="J533" s="89"/>
      <c r="K533" s="89"/>
      <c r="L533" s="89"/>
      <c r="M533" s="89"/>
      <c r="N533" s="112">
        <v>294000</v>
      </c>
      <c r="O533" s="89"/>
      <c r="P533" s="89"/>
      <c r="Q533" s="89"/>
      <c r="R533" s="112">
        <v>294000</v>
      </c>
      <c r="S533" s="89"/>
      <c r="T533" s="112">
        <v>294000</v>
      </c>
      <c r="U533" s="89"/>
      <c r="V533" s="89"/>
      <c r="W533" s="89"/>
      <c r="X533" s="112">
        <v>294000</v>
      </c>
      <c r="Y533" s="89"/>
      <c r="Z533" s="89"/>
      <c r="AA533" s="89"/>
    </row>
    <row r="534" spans="1:27">
      <c r="A534" s="105" t="s">
        <v>1233</v>
      </c>
      <c r="B534" s="105" t="s">
        <v>211</v>
      </c>
      <c r="C534" s="105" t="s">
        <v>1384</v>
      </c>
      <c r="D534" s="105" t="s">
        <v>1239</v>
      </c>
      <c r="E534" s="105"/>
      <c r="F534" s="69" t="str">
        <f t="shared" si="8"/>
        <v>00008040000000000244</v>
      </c>
      <c r="G534" s="111">
        <v>3979888.26</v>
      </c>
      <c r="H534" s="88"/>
      <c r="I534" s="111">
        <v>3979888.26</v>
      </c>
      <c r="J534" s="88"/>
      <c r="K534" s="88"/>
      <c r="L534" s="88"/>
      <c r="M534" s="88"/>
      <c r="N534" s="111">
        <v>3979888.26</v>
      </c>
      <c r="O534" s="88"/>
      <c r="P534" s="88"/>
      <c r="Q534" s="88"/>
      <c r="R534" s="111">
        <v>3911579.34</v>
      </c>
      <c r="S534" s="88"/>
      <c r="T534" s="111">
        <v>3911579.34</v>
      </c>
      <c r="U534" s="88"/>
      <c r="V534" s="88"/>
      <c r="W534" s="88"/>
      <c r="X534" s="111">
        <v>3911579.34</v>
      </c>
      <c r="Y534" s="88"/>
      <c r="Z534" s="88"/>
      <c r="AA534" s="88"/>
    </row>
    <row r="535" spans="1:27">
      <c r="A535" s="106" t="s">
        <v>1233</v>
      </c>
      <c r="B535" s="106" t="s">
        <v>211</v>
      </c>
      <c r="C535" s="106" t="s">
        <v>1384</v>
      </c>
      <c r="D535" s="106" t="s">
        <v>1239</v>
      </c>
      <c r="E535" s="106" t="s">
        <v>1235</v>
      </c>
      <c r="F535" s="69" t="str">
        <f t="shared" si="8"/>
        <v>00008040000000000244960</v>
      </c>
      <c r="G535" s="112">
        <v>3979888.26</v>
      </c>
      <c r="H535" s="89"/>
      <c r="I535" s="112">
        <v>3979888.26</v>
      </c>
      <c r="J535" s="89"/>
      <c r="K535" s="89"/>
      <c r="L535" s="89"/>
      <c r="M535" s="89"/>
      <c r="N535" s="112">
        <v>3979888.26</v>
      </c>
      <c r="O535" s="89"/>
      <c r="P535" s="89"/>
      <c r="Q535" s="89"/>
      <c r="R535" s="112">
        <v>3911579.34</v>
      </c>
      <c r="S535" s="89"/>
      <c r="T535" s="112">
        <v>3911579.34</v>
      </c>
      <c r="U535" s="89"/>
      <c r="V535" s="89"/>
      <c r="W535" s="89"/>
      <c r="X535" s="112">
        <v>3911579.34</v>
      </c>
      <c r="Y535" s="89"/>
      <c r="Z535" s="89"/>
      <c r="AA535" s="89"/>
    </row>
    <row r="536" spans="1:27">
      <c r="A536" s="105" t="s">
        <v>1233</v>
      </c>
      <c r="B536" s="105" t="s">
        <v>211</v>
      </c>
      <c r="C536" s="105" t="s">
        <v>1384</v>
      </c>
      <c r="D536" s="105" t="s">
        <v>1371</v>
      </c>
      <c r="E536" s="105"/>
      <c r="F536" s="69" t="str">
        <f t="shared" si="8"/>
        <v>00008040000000000800</v>
      </c>
      <c r="G536" s="111">
        <v>3040.35</v>
      </c>
      <c r="H536" s="88"/>
      <c r="I536" s="111">
        <v>3040.35</v>
      </c>
      <c r="J536" s="88"/>
      <c r="K536" s="88"/>
      <c r="L536" s="88"/>
      <c r="M536" s="88"/>
      <c r="N536" s="111">
        <v>3040.35</v>
      </c>
      <c r="O536" s="88"/>
      <c r="P536" s="88"/>
      <c r="Q536" s="88"/>
      <c r="R536" s="111">
        <v>3040.35</v>
      </c>
      <c r="S536" s="88"/>
      <c r="T536" s="111">
        <v>3040.35</v>
      </c>
      <c r="U536" s="88"/>
      <c r="V536" s="88"/>
      <c r="W536" s="88"/>
      <c r="X536" s="111">
        <v>3040.35</v>
      </c>
      <c r="Y536" s="88"/>
      <c r="Z536" s="88"/>
      <c r="AA536" s="88"/>
    </row>
    <row r="537" spans="1:27">
      <c r="A537" s="105" t="s">
        <v>1233</v>
      </c>
      <c r="B537" s="105" t="s">
        <v>211</v>
      </c>
      <c r="C537" s="105" t="s">
        <v>1384</v>
      </c>
      <c r="D537" s="105" t="s">
        <v>1368</v>
      </c>
      <c r="E537" s="105"/>
      <c r="F537" s="69" t="str">
        <f t="shared" si="8"/>
        <v>00008040000000000850</v>
      </c>
      <c r="G537" s="111">
        <v>3040.35</v>
      </c>
      <c r="H537" s="88"/>
      <c r="I537" s="111">
        <v>3040.35</v>
      </c>
      <c r="J537" s="88"/>
      <c r="K537" s="88"/>
      <c r="L537" s="88"/>
      <c r="M537" s="88"/>
      <c r="N537" s="111">
        <v>3040.35</v>
      </c>
      <c r="O537" s="88"/>
      <c r="P537" s="88"/>
      <c r="Q537" s="88"/>
      <c r="R537" s="111">
        <v>3040.35</v>
      </c>
      <c r="S537" s="88"/>
      <c r="T537" s="111">
        <v>3040.35</v>
      </c>
      <c r="U537" s="88"/>
      <c r="V537" s="88"/>
      <c r="W537" s="88"/>
      <c r="X537" s="111">
        <v>3040.35</v>
      </c>
      <c r="Y537" s="88"/>
      <c r="Z537" s="88"/>
      <c r="AA537" s="88"/>
    </row>
    <row r="538" spans="1:27">
      <c r="A538" s="105" t="s">
        <v>1233</v>
      </c>
      <c r="B538" s="105" t="s">
        <v>211</v>
      </c>
      <c r="C538" s="105" t="s">
        <v>1384</v>
      </c>
      <c r="D538" s="105" t="s">
        <v>1243</v>
      </c>
      <c r="E538" s="105"/>
      <c r="F538" s="69" t="str">
        <f t="shared" si="8"/>
        <v>00008040000000000853</v>
      </c>
      <c r="G538" s="111">
        <v>3040.35</v>
      </c>
      <c r="H538" s="88"/>
      <c r="I538" s="111">
        <v>3040.35</v>
      </c>
      <c r="J538" s="88"/>
      <c r="K538" s="88"/>
      <c r="L538" s="88"/>
      <c r="M538" s="88"/>
      <c r="N538" s="111">
        <v>3040.35</v>
      </c>
      <c r="O538" s="88"/>
      <c r="P538" s="88"/>
      <c r="Q538" s="88"/>
      <c r="R538" s="111">
        <v>3040.35</v>
      </c>
      <c r="S538" s="88"/>
      <c r="T538" s="111">
        <v>3040.35</v>
      </c>
      <c r="U538" s="88"/>
      <c r="V538" s="88"/>
      <c r="W538" s="88"/>
      <c r="X538" s="111">
        <v>3040.35</v>
      </c>
      <c r="Y538" s="88"/>
      <c r="Z538" s="88"/>
      <c r="AA538" s="88"/>
    </row>
    <row r="539" spans="1:27">
      <c r="A539" s="106" t="s">
        <v>1233</v>
      </c>
      <c r="B539" s="106" t="s">
        <v>211</v>
      </c>
      <c r="C539" s="106" t="s">
        <v>1384</v>
      </c>
      <c r="D539" s="106" t="s">
        <v>1243</v>
      </c>
      <c r="E539" s="106" t="s">
        <v>1235</v>
      </c>
      <c r="F539" s="69" t="str">
        <f t="shared" si="8"/>
        <v>00008040000000000853960</v>
      </c>
      <c r="G539" s="112">
        <v>3040.35</v>
      </c>
      <c r="H539" s="89"/>
      <c r="I539" s="112">
        <v>3040.35</v>
      </c>
      <c r="J539" s="89"/>
      <c r="K539" s="89"/>
      <c r="L539" s="89"/>
      <c r="M539" s="89"/>
      <c r="N539" s="112">
        <v>3040.35</v>
      </c>
      <c r="O539" s="89"/>
      <c r="P539" s="89"/>
      <c r="Q539" s="89"/>
      <c r="R539" s="112">
        <v>3040.35</v>
      </c>
      <c r="S539" s="89"/>
      <c r="T539" s="112">
        <v>3040.35</v>
      </c>
      <c r="U539" s="89"/>
      <c r="V539" s="89"/>
      <c r="W539" s="89"/>
      <c r="X539" s="112">
        <v>3040.35</v>
      </c>
      <c r="Y539" s="89"/>
      <c r="Z539" s="89"/>
      <c r="AA539" s="89"/>
    </row>
    <row r="540" spans="1:27">
      <c r="A540" s="103" t="s">
        <v>1233</v>
      </c>
      <c r="B540" s="103" t="s">
        <v>233</v>
      </c>
      <c r="C540" s="103"/>
      <c r="D540" s="103"/>
      <c r="E540" s="103"/>
      <c r="F540" s="69" t="str">
        <f t="shared" si="8"/>
        <v>0000900</v>
      </c>
      <c r="G540" s="109">
        <v>178168.75</v>
      </c>
      <c r="H540" s="86"/>
      <c r="I540" s="109">
        <v>178168.75</v>
      </c>
      <c r="J540" s="109">
        <v>60600</v>
      </c>
      <c r="K540" s="86"/>
      <c r="L540" s="86"/>
      <c r="M540" s="86"/>
      <c r="N540" s="109">
        <v>60600</v>
      </c>
      <c r="O540" s="86"/>
      <c r="P540" s="109">
        <v>178168.75</v>
      </c>
      <c r="Q540" s="86"/>
      <c r="R540" s="109">
        <v>176220.47</v>
      </c>
      <c r="S540" s="86"/>
      <c r="T540" s="109">
        <v>176220.47</v>
      </c>
      <c r="U540" s="109">
        <v>60600</v>
      </c>
      <c r="V540" s="86"/>
      <c r="W540" s="86"/>
      <c r="X540" s="109">
        <v>60600</v>
      </c>
      <c r="Y540" s="86"/>
      <c r="Z540" s="109">
        <v>176220.47</v>
      </c>
      <c r="AA540" s="86"/>
    </row>
    <row r="541" spans="1:27">
      <c r="A541" s="103" t="s">
        <v>1233</v>
      </c>
      <c r="B541" s="103" t="s">
        <v>17</v>
      </c>
      <c r="C541" s="103"/>
      <c r="D541" s="103"/>
      <c r="E541" s="103"/>
      <c r="F541" s="69" t="str">
        <f t="shared" si="8"/>
        <v>0000909</v>
      </c>
      <c r="G541" s="109">
        <v>178168.75</v>
      </c>
      <c r="H541" s="86"/>
      <c r="I541" s="109">
        <v>178168.75</v>
      </c>
      <c r="J541" s="109">
        <v>60600</v>
      </c>
      <c r="K541" s="86"/>
      <c r="L541" s="86"/>
      <c r="M541" s="86"/>
      <c r="N541" s="109">
        <v>60600</v>
      </c>
      <c r="O541" s="86"/>
      <c r="P541" s="109">
        <v>178168.75</v>
      </c>
      <c r="Q541" s="86"/>
      <c r="R541" s="109">
        <v>176220.47</v>
      </c>
      <c r="S541" s="86"/>
      <c r="T541" s="109">
        <v>176220.47</v>
      </c>
      <c r="U541" s="109">
        <v>60600</v>
      </c>
      <c r="V541" s="86"/>
      <c r="W541" s="86"/>
      <c r="X541" s="109">
        <v>60600</v>
      </c>
      <c r="Y541" s="86"/>
      <c r="Z541" s="109">
        <v>176220.47</v>
      </c>
      <c r="AA541" s="86"/>
    </row>
    <row r="542" spans="1:27">
      <c r="A542" s="104" t="s">
        <v>1233</v>
      </c>
      <c r="B542" s="104" t="s">
        <v>17</v>
      </c>
      <c r="C542" s="104" t="s">
        <v>1384</v>
      </c>
      <c r="D542" s="104"/>
      <c r="E542" s="104"/>
      <c r="F542" s="69" t="str">
        <f t="shared" si="8"/>
        <v>00009090000000000</v>
      </c>
      <c r="G542" s="110">
        <v>178168.75</v>
      </c>
      <c r="H542" s="87"/>
      <c r="I542" s="110">
        <v>178168.75</v>
      </c>
      <c r="J542" s="110">
        <v>60600</v>
      </c>
      <c r="K542" s="87"/>
      <c r="L542" s="87"/>
      <c r="M542" s="87"/>
      <c r="N542" s="110">
        <v>60600</v>
      </c>
      <c r="O542" s="87"/>
      <c r="P542" s="110">
        <v>178168.75</v>
      </c>
      <c r="Q542" s="87"/>
      <c r="R542" s="110">
        <v>176220.47</v>
      </c>
      <c r="S542" s="87"/>
      <c r="T542" s="110">
        <v>176220.47</v>
      </c>
      <c r="U542" s="110">
        <v>60600</v>
      </c>
      <c r="V542" s="87"/>
      <c r="W542" s="87"/>
      <c r="X542" s="110">
        <v>60600</v>
      </c>
      <c r="Y542" s="87"/>
      <c r="Z542" s="110">
        <v>176220.47</v>
      </c>
      <c r="AA542" s="87"/>
    </row>
    <row r="543" spans="1:27">
      <c r="A543" s="105" t="s">
        <v>1233</v>
      </c>
      <c r="B543" s="105" t="s">
        <v>17</v>
      </c>
      <c r="C543" s="105" t="s">
        <v>1384</v>
      </c>
      <c r="D543" s="105" t="s">
        <v>1233</v>
      </c>
      <c r="E543" s="105"/>
      <c r="F543" s="69" t="str">
        <f t="shared" si="8"/>
        <v>00009090000000000000</v>
      </c>
      <c r="G543" s="111">
        <v>178168.75</v>
      </c>
      <c r="H543" s="88"/>
      <c r="I543" s="111">
        <v>178168.75</v>
      </c>
      <c r="J543" s="111">
        <v>60600</v>
      </c>
      <c r="K543" s="88"/>
      <c r="L543" s="88"/>
      <c r="M543" s="88"/>
      <c r="N543" s="111">
        <v>60600</v>
      </c>
      <c r="O543" s="88"/>
      <c r="P543" s="111">
        <v>178168.75</v>
      </c>
      <c r="Q543" s="88"/>
      <c r="R543" s="111">
        <v>176220.47</v>
      </c>
      <c r="S543" s="88"/>
      <c r="T543" s="111">
        <v>176220.47</v>
      </c>
      <c r="U543" s="111">
        <v>60600</v>
      </c>
      <c r="V543" s="88"/>
      <c r="W543" s="88"/>
      <c r="X543" s="111">
        <v>60600</v>
      </c>
      <c r="Y543" s="88"/>
      <c r="Z543" s="111">
        <v>176220.47</v>
      </c>
      <c r="AA543" s="88"/>
    </row>
    <row r="544" spans="1:27">
      <c r="A544" s="105" t="s">
        <v>1233</v>
      </c>
      <c r="B544" s="105" t="s">
        <v>17</v>
      </c>
      <c r="C544" s="105" t="s">
        <v>1384</v>
      </c>
      <c r="D544" s="105" t="s">
        <v>1414</v>
      </c>
      <c r="E544" s="105"/>
      <c r="F544" s="69" t="str">
        <f t="shared" si="8"/>
        <v>00009090000000000200</v>
      </c>
      <c r="G544" s="111">
        <v>178168.75</v>
      </c>
      <c r="H544" s="88"/>
      <c r="I544" s="111">
        <v>178168.75</v>
      </c>
      <c r="J544" s="88"/>
      <c r="K544" s="88"/>
      <c r="L544" s="88"/>
      <c r="M544" s="88"/>
      <c r="N544" s="88"/>
      <c r="O544" s="88"/>
      <c r="P544" s="111">
        <v>178168.75</v>
      </c>
      <c r="Q544" s="88"/>
      <c r="R544" s="111">
        <v>176220.47</v>
      </c>
      <c r="S544" s="88"/>
      <c r="T544" s="111">
        <v>176220.47</v>
      </c>
      <c r="U544" s="88"/>
      <c r="V544" s="88"/>
      <c r="W544" s="88"/>
      <c r="X544" s="88"/>
      <c r="Y544" s="88"/>
      <c r="Z544" s="111">
        <v>176220.47</v>
      </c>
      <c r="AA544" s="88"/>
    </row>
    <row r="545" spans="1:27">
      <c r="A545" s="105" t="s">
        <v>1233</v>
      </c>
      <c r="B545" s="105" t="s">
        <v>17</v>
      </c>
      <c r="C545" s="105" t="s">
        <v>1384</v>
      </c>
      <c r="D545" s="105" t="s">
        <v>1250</v>
      </c>
      <c r="E545" s="105"/>
      <c r="F545" s="69" t="str">
        <f t="shared" si="8"/>
        <v>00009090000000000240</v>
      </c>
      <c r="G545" s="111">
        <v>178168.75</v>
      </c>
      <c r="H545" s="88"/>
      <c r="I545" s="111">
        <v>178168.75</v>
      </c>
      <c r="J545" s="88"/>
      <c r="K545" s="88"/>
      <c r="L545" s="88"/>
      <c r="M545" s="88"/>
      <c r="N545" s="88"/>
      <c r="O545" s="88"/>
      <c r="P545" s="111">
        <v>178168.75</v>
      </c>
      <c r="Q545" s="88"/>
      <c r="R545" s="111">
        <v>176220.47</v>
      </c>
      <c r="S545" s="88"/>
      <c r="T545" s="111">
        <v>176220.47</v>
      </c>
      <c r="U545" s="88"/>
      <c r="V545" s="88"/>
      <c r="W545" s="88"/>
      <c r="X545" s="88"/>
      <c r="Y545" s="88"/>
      <c r="Z545" s="111">
        <v>176220.47</v>
      </c>
      <c r="AA545" s="88"/>
    </row>
    <row r="546" spans="1:27">
      <c r="A546" s="105" t="s">
        <v>1233</v>
      </c>
      <c r="B546" s="105" t="s">
        <v>17</v>
      </c>
      <c r="C546" s="105" t="s">
        <v>1384</v>
      </c>
      <c r="D546" s="105" t="s">
        <v>1239</v>
      </c>
      <c r="E546" s="105"/>
      <c r="F546" s="69" t="str">
        <f t="shared" si="8"/>
        <v>00009090000000000244</v>
      </c>
      <c r="G546" s="111">
        <v>178168.75</v>
      </c>
      <c r="H546" s="88"/>
      <c r="I546" s="111">
        <v>178168.75</v>
      </c>
      <c r="J546" s="88"/>
      <c r="K546" s="88"/>
      <c r="L546" s="88"/>
      <c r="M546" s="88"/>
      <c r="N546" s="88"/>
      <c r="O546" s="88"/>
      <c r="P546" s="111">
        <v>178168.75</v>
      </c>
      <c r="Q546" s="88"/>
      <c r="R546" s="111">
        <v>176220.47</v>
      </c>
      <c r="S546" s="88"/>
      <c r="T546" s="111">
        <v>176220.47</v>
      </c>
      <c r="U546" s="88"/>
      <c r="V546" s="88"/>
      <c r="W546" s="88"/>
      <c r="X546" s="88"/>
      <c r="Y546" s="88"/>
      <c r="Z546" s="111">
        <v>176220.47</v>
      </c>
      <c r="AA546" s="88"/>
    </row>
    <row r="547" spans="1:27">
      <c r="A547" s="106" t="s">
        <v>1233</v>
      </c>
      <c r="B547" s="106" t="s">
        <v>17</v>
      </c>
      <c r="C547" s="106" t="s">
        <v>1384</v>
      </c>
      <c r="D547" s="106" t="s">
        <v>1239</v>
      </c>
      <c r="E547" s="106" t="s">
        <v>1235</v>
      </c>
      <c r="F547" s="69" t="str">
        <f t="shared" si="8"/>
        <v>00009090000000000244960</v>
      </c>
      <c r="G547" s="112">
        <v>178168.75</v>
      </c>
      <c r="H547" s="89"/>
      <c r="I547" s="112">
        <v>178168.75</v>
      </c>
      <c r="J547" s="89"/>
      <c r="K547" s="89"/>
      <c r="L547" s="89"/>
      <c r="M547" s="89"/>
      <c r="N547" s="89"/>
      <c r="O547" s="89"/>
      <c r="P547" s="112">
        <v>178168.75</v>
      </c>
      <c r="Q547" s="89"/>
      <c r="R547" s="112">
        <v>176220.47</v>
      </c>
      <c r="S547" s="89"/>
      <c r="T547" s="112">
        <v>176220.47</v>
      </c>
      <c r="U547" s="89"/>
      <c r="V547" s="89"/>
      <c r="W547" s="89"/>
      <c r="X547" s="89"/>
      <c r="Y547" s="89"/>
      <c r="Z547" s="112">
        <v>176220.47</v>
      </c>
      <c r="AA547" s="89"/>
    </row>
    <row r="548" spans="1:27">
      <c r="A548" s="105" t="s">
        <v>1233</v>
      </c>
      <c r="B548" s="105" t="s">
        <v>17</v>
      </c>
      <c r="C548" s="105" t="s">
        <v>1384</v>
      </c>
      <c r="D548" s="105" t="s">
        <v>1369</v>
      </c>
      <c r="E548" s="105"/>
      <c r="F548" s="69" t="str">
        <f t="shared" si="8"/>
        <v>00009090000000000500</v>
      </c>
      <c r="G548" s="111">
        <v>0</v>
      </c>
      <c r="H548" s="88"/>
      <c r="I548" s="111">
        <v>0</v>
      </c>
      <c r="J548" s="111">
        <v>60600</v>
      </c>
      <c r="K548" s="88"/>
      <c r="L548" s="88"/>
      <c r="M548" s="88"/>
      <c r="N548" s="111">
        <v>60600</v>
      </c>
      <c r="O548" s="88"/>
      <c r="P548" s="88"/>
      <c r="Q548" s="88"/>
      <c r="R548" s="111">
        <v>0</v>
      </c>
      <c r="S548" s="88"/>
      <c r="T548" s="111">
        <v>0</v>
      </c>
      <c r="U548" s="111">
        <v>60600</v>
      </c>
      <c r="V548" s="88"/>
      <c r="W548" s="88"/>
      <c r="X548" s="111">
        <v>60600</v>
      </c>
      <c r="Y548" s="88"/>
      <c r="Z548" s="88"/>
      <c r="AA548" s="88"/>
    </row>
    <row r="549" spans="1:27">
      <c r="A549" s="105" t="s">
        <v>1233</v>
      </c>
      <c r="B549" s="105" t="s">
        <v>17</v>
      </c>
      <c r="C549" s="105" t="s">
        <v>1384</v>
      </c>
      <c r="D549" s="105" t="s">
        <v>1582</v>
      </c>
      <c r="E549" s="105"/>
      <c r="F549" s="69" t="str">
        <f t="shared" si="8"/>
        <v>00009090000000000520</v>
      </c>
      <c r="G549" s="111">
        <v>0</v>
      </c>
      <c r="H549" s="88"/>
      <c r="I549" s="111">
        <v>0</v>
      </c>
      <c r="J549" s="111">
        <v>60600</v>
      </c>
      <c r="K549" s="88"/>
      <c r="L549" s="88"/>
      <c r="M549" s="88"/>
      <c r="N549" s="111">
        <v>60600</v>
      </c>
      <c r="O549" s="88"/>
      <c r="P549" s="88"/>
      <c r="Q549" s="88"/>
      <c r="R549" s="111">
        <v>0</v>
      </c>
      <c r="S549" s="88"/>
      <c r="T549" s="111">
        <v>0</v>
      </c>
      <c r="U549" s="111">
        <v>60600</v>
      </c>
      <c r="V549" s="88"/>
      <c r="W549" s="88"/>
      <c r="X549" s="111">
        <v>60600</v>
      </c>
      <c r="Y549" s="88"/>
      <c r="Z549" s="88"/>
      <c r="AA549" s="88"/>
    </row>
    <row r="550" spans="1:27">
      <c r="A550" s="105" t="s">
        <v>1233</v>
      </c>
      <c r="B550" s="105" t="s">
        <v>17</v>
      </c>
      <c r="C550" s="105" t="s">
        <v>1384</v>
      </c>
      <c r="D550" s="105" t="s">
        <v>1583</v>
      </c>
      <c r="E550" s="105"/>
      <c r="F550" s="69" t="str">
        <f t="shared" si="8"/>
        <v>00009090000000000521</v>
      </c>
      <c r="G550" s="111">
        <v>0</v>
      </c>
      <c r="H550" s="88"/>
      <c r="I550" s="111">
        <v>0</v>
      </c>
      <c r="J550" s="111">
        <v>60600</v>
      </c>
      <c r="K550" s="88"/>
      <c r="L550" s="88"/>
      <c r="M550" s="88"/>
      <c r="N550" s="111">
        <v>60600</v>
      </c>
      <c r="O550" s="88"/>
      <c r="P550" s="88"/>
      <c r="Q550" s="88"/>
      <c r="R550" s="111">
        <v>0</v>
      </c>
      <c r="S550" s="88"/>
      <c r="T550" s="111">
        <v>0</v>
      </c>
      <c r="U550" s="111">
        <v>60600</v>
      </c>
      <c r="V550" s="88"/>
      <c r="W550" s="88"/>
      <c r="X550" s="111">
        <v>60600</v>
      </c>
      <c r="Y550" s="88"/>
      <c r="Z550" s="88"/>
      <c r="AA550" s="88"/>
    </row>
    <row r="551" spans="1:27">
      <c r="A551" s="106" t="s">
        <v>1233</v>
      </c>
      <c r="B551" s="106" t="s">
        <v>17</v>
      </c>
      <c r="C551" s="106" t="s">
        <v>1384</v>
      </c>
      <c r="D551" s="106" t="s">
        <v>1583</v>
      </c>
      <c r="E551" s="106" t="s">
        <v>1235</v>
      </c>
      <c r="F551" s="69" t="str">
        <f t="shared" si="8"/>
        <v>00009090000000000521960</v>
      </c>
      <c r="G551" s="112">
        <v>0</v>
      </c>
      <c r="H551" s="89"/>
      <c r="I551" s="112">
        <v>0</v>
      </c>
      <c r="J551" s="112">
        <v>60600</v>
      </c>
      <c r="K551" s="89"/>
      <c r="L551" s="89"/>
      <c r="M551" s="89"/>
      <c r="N551" s="112">
        <v>60600</v>
      </c>
      <c r="O551" s="89"/>
      <c r="P551" s="89"/>
      <c r="Q551" s="89"/>
      <c r="R551" s="112">
        <v>0</v>
      </c>
      <c r="S551" s="89"/>
      <c r="T551" s="112">
        <v>0</v>
      </c>
      <c r="U551" s="112">
        <v>60600</v>
      </c>
      <c r="V551" s="89"/>
      <c r="W551" s="89"/>
      <c r="X551" s="112">
        <v>60600</v>
      </c>
      <c r="Y551" s="89"/>
      <c r="Z551" s="89"/>
      <c r="AA551" s="89"/>
    </row>
    <row r="552" spans="1:27">
      <c r="A552" s="103" t="s">
        <v>1233</v>
      </c>
      <c r="B552" s="103" t="s">
        <v>234</v>
      </c>
      <c r="C552" s="103"/>
      <c r="D552" s="103"/>
      <c r="E552" s="103"/>
      <c r="F552" s="69" t="str">
        <f t="shared" si="8"/>
        <v>0001000</v>
      </c>
      <c r="G552" s="109">
        <v>64930768.119999997</v>
      </c>
      <c r="H552" s="86"/>
      <c r="I552" s="109">
        <v>64930768.119999997</v>
      </c>
      <c r="J552" s="86"/>
      <c r="K552" s="86"/>
      <c r="L552" s="86"/>
      <c r="M552" s="86"/>
      <c r="N552" s="109">
        <v>64186940.920000002</v>
      </c>
      <c r="O552" s="86"/>
      <c r="P552" s="109">
        <v>743827.2</v>
      </c>
      <c r="Q552" s="86"/>
      <c r="R552" s="109">
        <v>58962837.100000001</v>
      </c>
      <c r="S552" s="86"/>
      <c r="T552" s="109">
        <v>58962837.100000001</v>
      </c>
      <c r="U552" s="86"/>
      <c r="V552" s="86"/>
      <c r="W552" s="86"/>
      <c r="X552" s="109">
        <v>58219009.899999999</v>
      </c>
      <c r="Y552" s="86"/>
      <c r="Z552" s="109">
        <v>743827.2</v>
      </c>
      <c r="AA552" s="86"/>
    </row>
    <row r="553" spans="1:27">
      <c r="A553" s="103" t="s">
        <v>1233</v>
      </c>
      <c r="B553" s="103" t="s">
        <v>215</v>
      </c>
      <c r="C553" s="103"/>
      <c r="D553" s="103"/>
      <c r="E553" s="103"/>
      <c r="F553" s="69" t="str">
        <f t="shared" si="8"/>
        <v>0001001</v>
      </c>
      <c r="G553" s="109">
        <v>2789096.2</v>
      </c>
      <c r="H553" s="86"/>
      <c r="I553" s="109">
        <v>2789096.2</v>
      </c>
      <c r="J553" s="86"/>
      <c r="K553" s="86"/>
      <c r="L553" s="86"/>
      <c r="M553" s="86"/>
      <c r="N553" s="109">
        <v>2075269</v>
      </c>
      <c r="O553" s="86"/>
      <c r="P553" s="109">
        <v>713827.2</v>
      </c>
      <c r="Q553" s="86"/>
      <c r="R553" s="109">
        <v>2767976.23</v>
      </c>
      <c r="S553" s="86"/>
      <c r="T553" s="109">
        <v>2767976.23</v>
      </c>
      <c r="U553" s="86"/>
      <c r="V553" s="86"/>
      <c r="W553" s="86"/>
      <c r="X553" s="109">
        <v>2054149.03</v>
      </c>
      <c r="Y553" s="86"/>
      <c r="Z553" s="109">
        <v>713827.2</v>
      </c>
      <c r="AA553" s="86"/>
    </row>
    <row r="554" spans="1:27">
      <c r="A554" s="104" t="s">
        <v>1233</v>
      </c>
      <c r="B554" s="104" t="s">
        <v>215</v>
      </c>
      <c r="C554" s="104" t="s">
        <v>1384</v>
      </c>
      <c r="D554" s="104"/>
      <c r="E554" s="104"/>
      <c r="F554" s="69" t="str">
        <f t="shared" si="8"/>
        <v>00010010000000000</v>
      </c>
      <c r="G554" s="110">
        <v>2789096.2</v>
      </c>
      <c r="H554" s="87"/>
      <c r="I554" s="110">
        <v>2789096.2</v>
      </c>
      <c r="J554" s="87"/>
      <c r="K554" s="87"/>
      <c r="L554" s="87"/>
      <c r="M554" s="87"/>
      <c r="N554" s="110">
        <v>2075269</v>
      </c>
      <c r="O554" s="87"/>
      <c r="P554" s="110">
        <v>713827.2</v>
      </c>
      <c r="Q554" s="87"/>
      <c r="R554" s="110">
        <v>2767976.23</v>
      </c>
      <c r="S554" s="87"/>
      <c r="T554" s="110">
        <v>2767976.23</v>
      </c>
      <c r="U554" s="87"/>
      <c r="V554" s="87"/>
      <c r="W554" s="87"/>
      <c r="X554" s="110">
        <v>2054149.03</v>
      </c>
      <c r="Y554" s="87"/>
      <c r="Z554" s="110">
        <v>713827.2</v>
      </c>
      <c r="AA554" s="87"/>
    </row>
    <row r="555" spans="1:27">
      <c r="A555" s="105" t="s">
        <v>1233</v>
      </c>
      <c r="B555" s="105" t="s">
        <v>215</v>
      </c>
      <c r="C555" s="105" t="s">
        <v>1384</v>
      </c>
      <c r="D555" s="105" t="s">
        <v>1233</v>
      </c>
      <c r="E555" s="105"/>
      <c r="F555" s="69" t="str">
        <f t="shared" si="8"/>
        <v>00010010000000000000</v>
      </c>
      <c r="G555" s="111">
        <v>2789096.2</v>
      </c>
      <c r="H555" s="88"/>
      <c r="I555" s="111">
        <v>2789096.2</v>
      </c>
      <c r="J555" s="88"/>
      <c r="K555" s="88"/>
      <c r="L555" s="88"/>
      <c r="M555" s="88"/>
      <c r="N555" s="111">
        <v>2075269</v>
      </c>
      <c r="O555" s="88"/>
      <c r="P555" s="111">
        <v>713827.2</v>
      </c>
      <c r="Q555" s="88"/>
      <c r="R555" s="111">
        <v>2767976.23</v>
      </c>
      <c r="S555" s="88"/>
      <c r="T555" s="111">
        <v>2767976.23</v>
      </c>
      <c r="U555" s="88"/>
      <c r="V555" s="88"/>
      <c r="W555" s="88"/>
      <c r="X555" s="111">
        <v>2054149.03</v>
      </c>
      <c r="Y555" s="88"/>
      <c r="Z555" s="111">
        <v>713827.2</v>
      </c>
      <c r="AA555" s="88"/>
    </row>
    <row r="556" spans="1:27">
      <c r="A556" s="105" t="s">
        <v>1233</v>
      </c>
      <c r="B556" s="105" t="s">
        <v>215</v>
      </c>
      <c r="C556" s="105" t="s">
        <v>1384</v>
      </c>
      <c r="D556" s="105" t="s">
        <v>1237</v>
      </c>
      <c r="E556" s="105"/>
      <c r="F556" s="69" t="str">
        <f t="shared" si="8"/>
        <v>00010010000000000300</v>
      </c>
      <c r="G556" s="111">
        <v>2789096.2</v>
      </c>
      <c r="H556" s="88"/>
      <c r="I556" s="111">
        <v>2789096.2</v>
      </c>
      <c r="J556" s="88"/>
      <c r="K556" s="88"/>
      <c r="L556" s="88"/>
      <c r="M556" s="88"/>
      <c r="N556" s="111">
        <v>2075269</v>
      </c>
      <c r="O556" s="88"/>
      <c r="P556" s="111">
        <v>713827.2</v>
      </c>
      <c r="Q556" s="88"/>
      <c r="R556" s="111">
        <v>2767976.23</v>
      </c>
      <c r="S556" s="88"/>
      <c r="T556" s="111">
        <v>2767976.23</v>
      </c>
      <c r="U556" s="88"/>
      <c r="V556" s="88"/>
      <c r="W556" s="88"/>
      <c r="X556" s="111">
        <v>2054149.03</v>
      </c>
      <c r="Y556" s="88"/>
      <c r="Z556" s="111">
        <v>713827.2</v>
      </c>
      <c r="AA556" s="88"/>
    </row>
    <row r="557" spans="1:27">
      <c r="A557" s="105" t="s">
        <v>1233</v>
      </c>
      <c r="B557" s="105" t="s">
        <v>215</v>
      </c>
      <c r="C557" s="105" t="s">
        <v>1384</v>
      </c>
      <c r="D557" s="105" t="s">
        <v>224</v>
      </c>
      <c r="E557" s="105"/>
      <c r="F557" s="69" t="str">
        <f t="shared" si="8"/>
        <v>00010010000000000310</v>
      </c>
      <c r="G557" s="111">
        <v>2789096.2</v>
      </c>
      <c r="H557" s="88"/>
      <c r="I557" s="111">
        <v>2789096.2</v>
      </c>
      <c r="J557" s="88"/>
      <c r="K557" s="88"/>
      <c r="L557" s="88"/>
      <c r="M557" s="88"/>
      <c r="N557" s="111">
        <v>2075269</v>
      </c>
      <c r="O557" s="88"/>
      <c r="P557" s="111">
        <v>713827.2</v>
      </c>
      <c r="Q557" s="88"/>
      <c r="R557" s="111">
        <v>2767976.23</v>
      </c>
      <c r="S557" s="88"/>
      <c r="T557" s="111">
        <v>2767976.23</v>
      </c>
      <c r="U557" s="88"/>
      <c r="V557" s="88"/>
      <c r="W557" s="88"/>
      <c r="X557" s="111">
        <v>2054149.03</v>
      </c>
      <c r="Y557" s="88"/>
      <c r="Z557" s="111">
        <v>713827.2</v>
      </c>
      <c r="AA557" s="88"/>
    </row>
    <row r="558" spans="1:27">
      <c r="A558" s="105" t="s">
        <v>1233</v>
      </c>
      <c r="B558" s="105" t="s">
        <v>215</v>
      </c>
      <c r="C558" s="105" t="s">
        <v>1384</v>
      </c>
      <c r="D558" s="105" t="s">
        <v>1257</v>
      </c>
      <c r="E558" s="105"/>
      <c r="F558" s="69" t="str">
        <f t="shared" si="8"/>
        <v>00010010000000000312</v>
      </c>
      <c r="G558" s="111">
        <v>2789096.2</v>
      </c>
      <c r="H558" s="88"/>
      <c r="I558" s="111">
        <v>2789096.2</v>
      </c>
      <c r="J558" s="88"/>
      <c r="K558" s="88"/>
      <c r="L558" s="88"/>
      <c r="M558" s="88"/>
      <c r="N558" s="111">
        <v>2075269</v>
      </c>
      <c r="O558" s="88"/>
      <c r="P558" s="111">
        <v>713827.2</v>
      </c>
      <c r="Q558" s="88"/>
      <c r="R558" s="111">
        <v>2767976.23</v>
      </c>
      <c r="S558" s="88"/>
      <c r="T558" s="111">
        <v>2767976.23</v>
      </c>
      <c r="U558" s="88"/>
      <c r="V558" s="88"/>
      <c r="W558" s="88"/>
      <c r="X558" s="111">
        <v>2054149.03</v>
      </c>
      <c r="Y558" s="88"/>
      <c r="Z558" s="111">
        <v>713827.2</v>
      </c>
      <c r="AA558" s="88"/>
    </row>
    <row r="559" spans="1:27">
      <c r="A559" s="106" t="s">
        <v>1233</v>
      </c>
      <c r="B559" s="106" t="s">
        <v>215</v>
      </c>
      <c r="C559" s="106" t="s">
        <v>1384</v>
      </c>
      <c r="D559" s="106" t="s">
        <v>1257</v>
      </c>
      <c r="E559" s="106" t="s">
        <v>1235</v>
      </c>
      <c r="F559" s="69" t="str">
        <f t="shared" si="8"/>
        <v>00010010000000000312960</v>
      </c>
      <c r="G559" s="112">
        <v>2789096.2</v>
      </c>
      <c r="H559" s="89"/>
      <c r="I559" s="112">
        <v>2789096.2</v>
      </c>
      <c r="J559" s="89"/>
      <c r="K559" s="89"/>
      <c r="L559" s="89"/>
      <c r="M559" s="89"/>
      <c r="N559" s="112">
        <v>2075269</v>
      </c>
      <c r="O559" s="89"/>
      <c r="P559" s="112">
        <v>713827.2</v>
      </c>
      <c r="Q559" s="89"/>
      <c r="R559" s="112">
        <v>2767976.23</v>
      </c>
      <c r="S559" s="89"/>
      <c r="T559" s="112">
        <v>2767976.23</v>
      </c>
      <c r="U559" s="89"/>
      <c r="V559" s="89"/>
      <c r="W559" s="89"/>
      <c r="X559" s="112">
        <v>2054149.03</v>
      </c>
      <c r="Y559" s="89"/>
      <c r="Z559" s="112">
        <v>713827.2</v>
      </c>
      <c r="AA559" s="89"/>
    </row>
    <row r="560" spans="1:27">
      <c r="A560" s="103" t="s">
        <v>1233</v>
      </c>
      <c r="B560" s="103" t="s">
        <v>217</v>
      </c>
      <c r="C560" s="103"/>
      <c r="D560" s="103"/>
      <c r="E560" s="103"/>
      <c r="F560" s="69" t="str">
        <f t="shared" si="8"/>
        <v>0001003</v>
      </c>
      <c r="G560" s="109">
        <v>47508138.200000003</v>
      </c>
      <c r="H560" s="86"/>
      <c r="I560" s="109">
        <v>47508138.200000003</v>
      </c>
      <c r="J560" s="86"/>
      <c r="K560" s="86"/>
      <c r="L560" s="86"/>
      <c r="M560" s="86"/>
      <c r="N560" s="109">
        <v>47478138.200000003</v>
      </c>
      <c r="O560" s="86"/>
      <c r="P560" s="109">
        <v>30000</v>
      </c>
      <c r="Q560" s="86"/>
      <c r="R560" s="109">
        <v>43148350.390000001</v>
      </c>
      <c r="S560" s="86"/>
      <c r="T560" s="109">
        <v>43148350.390000001</v>
      </c>
      <c r="U560" s="86"/>
      <c r="V560" s="86"/>
      <c r="W560" s="86"/>
      <c r="X560" s="109">
        <v>43118350.390000001</v>
      </c>
      <c r="Y560" s="86"/>
      <c r="Z560" s="109">
        <v>30000</v>
      </c>
      <c r="AA560" s="86"/>
    </row>
    <row r="561" spans="1:27">
      <c r="A561" s="104" t="s">
        <v>1233</v>
      </c>
      <c r="B561" s="104" t="s">
        <v>217</v>
      </c>
      <c r="C561" s="104" t="s">
        <v>1384</v>
      </c>
      <c r="D561" s="104"/>
      <c r="E561" s="104"/>
      <c r="F561" s="69" t="str">
        <f t="shared" si="8"/>
        <v>00010030000000000</v>
      </c>
      <c r="G561" s="110">
        <v>47508138.200000003</v>
      </c>
      <c r="H561" s="87"/>
      <c r="I561" s="110">
        <v>47508138.200000003</v>
      </c>
      <c r="J561" s="87"/>
      <c r="K561" s="87"/>
      <c r="L561" s="87"/>
      <c r="M561" s="87"/>
      <c r="N561" s="110">
        <v>47478138.200000003</v>
      </c>
      <c r="O561" s="87"/>
      <c r="P561" s="110">
        <v>30000</v>
      </c>
      <c r="Q561" s="87"/>
      <c r="R561" s="110">
        <v>43148350.390000001</v>
      </c>
      <c r="S561" s="87"/>
      <c r="T561" s="110">
        <v>43148350.390000001</v>
      </c>
      <c r="U561" s="87"/>
      <c r="V561" s="87"/>
      <c r="W561" s="87"/>
      <c r="X561" s="110">
        <v>43118350.390000001</v>
      </c>
      <c r="Y561" s="87"/>
      <c r="Z561" s="110">
        <v>30000</v>
      </c>
      <c r="AA561" s="87"/>
    </row>
    <row r="562" spans="1:27">
      <c r="A562" s="105" t="s">
        <v>1233</v>
      </c>
      <c r="B562" s="105" t="s">
        <v>217</v>
      </c>
      <c r="C562" s="105" t="s">
        <v>1384</v>
      </c>
      <c r="D562" s="105" t="s">
        <v>1233</v>
      </c>
      <c r="E562" s="105"/>
      <c r="F562" s="69" t="str">
        <f t="shared" si="8"/>
        <v>00010030000000000000</v>
      </c>
      <c r="G562" s="111">
        <v>47508138.200000003</v>
      </c>
      <c r="H562" s="88"/>
      <c r="I562" s="111">
        <v>47508138.200000003</v>
      </c>
      <c r="J562" s="88"/>
      <c r="K562" s="88"/>
      <c r="L562" s="88"/>
      <c r="M562" s="88"/>
      <c r="N562" s="111">
        <v>47478138.200000003</v>
      </c>
      <c r="O562" s="88"/>
      <c r="P562" s="111">
        <v>30000</v>
      </c>
      <c r="Q562" s="88"/>
      <c r="R562" s="111">
        <v>43148350.390000001</v>
      </c>
      <c r="S562" s="88"/>
      <c r="T562" s="111">
        <v>43148350.390000001</v>
      </c>
      <c r="U562" s="88"/>
      <c r="V562" s="88"/>
      <c r="W562" s="88"/>
      <c r="X562" s="111">
        <v>43118350.390000001</v>
      </c>
      <c r="Y562" s="88"/>
      <c r="Z562" s="111">
        <v>30000</v>
      </c>
      <c r="AA562" s="88"/>
    </row>
    <row r="563" spans="1:27">
      <c r="A563" s="105" t="s">
        <v>1233</v>
      </c>
      <c r="B563" s="105" t="s">
        <v>217</v>
      </c>
      <c r="C563" s="105" t="s">
        <v>1384</v>
      </c>
      <c r="D563" s="105" t="s">
        <v>1414</v>
      </c>
      <c r="E563" s="105"/>
      <c r="F563" s="69" t="str">
        <f t="shared" si="8"/>
        <v>00010030000000000200</v>
      </c>
      <c r="G563" s="111">
        <v>43436960.799999997</v>
      </c>
      <c r="H563" s="88"/>
      <c r="I563" s="111">
        <v>43436960.799999997</v>
      </c>
      <c r="J563" s="88"/>
      <c r="K563" s="88"/>
      <c r="L563" s="88"/>
      <c r="M563" s="88"/>
      <c r="N563" s="111">
        <v>43436960.799999997</v>
      </c>
      <c r="O563" s="88"/>
      <c r="P563" s="88"/>
      <c r="Q563" s="88"/>
      <c r="R563" s="111">
        <v>39143090.200000003</v>
      </c>
      <c r="S563" s="88"/>
      <c r="T563" s="111">
        <v>39143090.200000003</v>
      </c>
      <c r="U563" s="88"/>
      <c r="V563" s="88"/>
      <c r="W563" s="88"/>
      <c r="X563" s="111">
        <v>39143090.200000003</v>
      </c>
      <c r="Y563" s="88"/>
      <c r="Z563" s="88"/>
      <c r="AA563" s="88"/>
    </row>
    <row r="564" spans="1:27">
      <c r="A564" s="105" t="s">
        <v>1233</v>
      </c>
      <c r="B564" s="105" t="s">
        <v>217</v>
      </c>
      <c r="C564" s="105" t="s">
        <v>1384</v>
      </c>
      <c r="D564" s="105" t="s">
        <v>1250</v>
      </c>
      <c r="E564" s="105"/>
      <c r="F564" s="69" t="str">
        <f t="shared" si="8"/>
        <v>00010030000000000240</v>
      </c>
      <c r="G564" s="111">
        <v>43436960.799999997</v>
      </c>
      <c r="H564" s="88"/>
      <c r="I564" s="111">
        <v>43436960.799999997</v>
      </c>
      <c r="J564" s="88"/>
      <c r="K564" s="88"/>
      <c r="L564" s="88"/>
      <c r="M564" s="88"/>
      <c r="N564" s="111">
        <v>43436960.799999997</v>
      </c>
      <c r="O564" s="88"/>
      <c r="P564" s="88"/>
      <c r="Q564" s="88"/>
      <c r="R564" s="111">
        <v>39143090.200000003</v>
      </c>
      <c r="S564" s="88"/>
      <c r="T564" s="111">
        <v>39143090.200000003</v>
      </c>
      <c r="U564" s="88"/>
      <c r="V564" s="88"/>
      <c r="W564" s="88"/>
      <c r="X564" s="111">
        <v>39143090.200000003</v>
      </c>
      <c r="Y564" s="88"/>
      <c r="Z564" s="88"/>
      <c r="AA564" s="88"/>
    </row>
    <row r="565" spans="1:27">
      <c r="A565" s="105" t="s">
        <v>1233</v>
      </c>
      <c r="B565" s="105" t="s">
        <v>217</v>
      </c>
      <c r="C565" s="105" t="s">
        <v>1384</v>
      </c>
      <c r="D565" s="105" t="s">
        <v>1239</v>
      </c>
      <c r="E565" s="105"/>
      <c r="F565" s="69" t="str">
        <f t="shared" si="8"/>
        <v>00010030000000000244</v>
      </c>
      <c r="G565" s="111">
        <v>43436960.799999997</v>
      </c>
      <c r="H565" s="88"/>
      <c r="I565" s="111">
        <v>43436960.799999997</v>
      </c>
      <c r="J565" s="88"/>
      <c r="K565" s="88"/>
      <c r="L565" s="88"/>
      <c r="M565" s="88"/>
      <c r="N565" s="111">
        <v>43436960.799999997</v>
      </c>
      <c r="O565" s="88"/>
      <c r="P565" s="88"/>
      <c r="Q565" s="88"/>
      <c r="R565" s="111">
        <v>39143090.200000003</v>
      </c>
      <c r="S565" s="88"/>
      <c r="T565" s="111">
        <v>39143090.200000003</v>
      </c>
      <c r="U565" s="88"/>
      <c r="V565" s="88"/>
      <c r="W565" s="88"/>
      <c r="X565" s="111">
        <v>39143090.200000003</v>
      </c>
      <c r="Y565" s="88"/>
      <c r="Z565" s="88"/>
      <c r="AA565" s="88"/>
    </row>
    <row r="566" spans="1:27">
      <c r="A566" s="106" t="s">
        <v>1233</v>
      </c>
      <c r="B566" s="106" t="s">
        <v>217</v>
      </c>
      <c r="C566" s="106" t="s">
        <v>1384</v>
      </c>
      <c r="D566" s="106" t="s">
        <v>1239</v>
      </c>
      <c r="E566" s="106" t="s">
        <v>1235</v>
      </c>
      <c r="F566" s="69" t="str">
        <f t="shared" si="8"/>
        <v>00010030000000000244960</v>
      </c>
      <c r="G566" s="112">
        <v>43436960.799999997</v>
      </c>
      <c r="H566" s="89"/>
      <c r="I566" s="112">
        <v>43436960.799999997</v>
      </c>
      <c r="J566" s="89"/>
      <c r="K566" s="89"/>
      <c r="L566" s="89"/>
      <c r="M566" s="89"/>
      <c r="N566" s="112">
        <v>43436960.799999997</v>
      </c>
      <c r="O566" s="89"/>
      <c r="P566" s="89"/>
      <c r="Q566" s="89"/>
      <c r="R566" s="112">
        <v>39143090.200000003</v>
      </c>
      <c r="S566" s="89"/>
      <c r="T566" s="112">
        <v>39143090.200000003</v>
      </c>
      <c r="U566" s="89"/>
      <c r="V566" s="89"/>
      <c r="W566" s="89"/>
      <c r="X566" s="112">
        <v>39143090.200000003</v>
      </c>
      <c r="Y566" s="89"/>
      <c r="Z566" s="89"/>
      <c r="AA566" s="89"/>
    </row>
    <row r="567" spans="1:27">
      <c r="A567" s="105" t="s">
        <v>1233</v>
      </c>
      <c r="B567" s="105" t="s">
        <v>217</v>
      </c>
      <c r="C567" s="105" t="s">
        <v>1384</v>
      </c>
      <c r="D567" s="105" t="s">
        <v>1237</v>
      </c>
      <c r="E567" s="105"/>
      <c r="F567" s="69" t="str">
        <f t="shared" si="8"/>
        <v>00010030000000000300</v>
      </c>
      <c r="G567" s="111">
        <v>4071177.4</v>
      </c>
      <c r="H567" s="88"/>
      <c r="I567" s="111">
        <v>4071177.4</v>
      </c>
      <c r="J567" s="88"/>
      <c r="K567" s="88"/>
      <c r="L567" s="88"/>
      <c r="M567" s="88"/>
      <c r="N567" s="111">
        <v>4041177.4</v>
      </c>
      <c r="O567" s="88"/>
      <c r="P567" s="111">
        <v>30000</v>
      </c>
      <c r="Q567" s="88"/>
      <c r="R567" s="111">
        <v>4005260.19</v>
      </c>
      <c r="S567" s="88"/>
      <c r="T567" s="111">
        <v>4005260.19</v>
      </c>
      <c r="U567" s="88"/>
      <c r="V567" s="88"/>
      <c r="W567" s="88"/>
      <c r="X567" s="111">
        <v>3975260.19</v>
      </c>
      <c r="Y567" s="88"/>
      <c r="Z567" s="111">
        <v>30000</v>
      </c>
      <c r="AA567" s="88"/>
    </row>
    <row r="568" spans="1:27">
      <c r="A568" s="105" t="s">
        <v>1233</v>
      </c>
      <c r="B568" s="105" t="s">
        <v>217</v>
      </c>
      <c r="C568" s="105" t="s">
        <v>1384</v>
      </c>
      <c r="D568" s="105" t="s">
        <v>1244</v>
      </c>
      <c r="E568" s="105"/>
      <c r="F568" s="69" t="str">
        <f t="shared" si="8"/>
        <v>00010030000000000320</v>
      </c>
      <c r="G568" s="111">
        <v>4071177.4</v>
      </c>
      <c r="H568" s="88"/>
      <c r="I568" s="111">
        <v>4071177.4</v>
      </c>
      <c r="J568" s="88"/>
      <c r="K568" s="88"/>
      <c r="L568" s="88"/>
      <c r="M568" s="88"/>
      <c r="N568" s="111">
        <v>4041177.4</v>
      </c>
      <c r="O568" s="88"/>
      <c r="P568" s="111">
        <v>30000</v>
      </c>
      <c r="Q568" s="88"/>
      <c r="R568" s="111">
        <v>4005260.19</v>
      </c>
      <c r="S568" s="88"/>
      <c r="T568" s="111">
        <v>4005260.19</v>
      </c>
      <c r="U568" s="88"/>
      <c r="V568" s="88"/>
      <c r="W568" s="88"/>
      <c r="X568" s="111">
        <v>3975260.19</v>
      </c>
      <c r="Y568" s="88"/>
      <c r="Z568" s="111">
        <v>30000</v>
      </c>
      <c r="AA568" s="88"/>
    </row>
    <row r="569" spans="1:27">
      <c r="A569" s="105" t="s">
        <v>1233</v>
      </c>
      <c r="B569" s="105" t="s">
        <v>217</v>
      </c>
      <c r="C569" s="105" t="s">
        <v>1384</v>
      </c>
      <c r="D569" s="105" t="s">
        <v>1258</v>
      </c>
      <c r="E569" s="105"/>
      <c r="F569" s="69" t="str">
        <f t="shared" si="8"/>
        <v>00010030000000000321</v>
      </c>
      <c r="G569" s="111">
        <v>713282.2</v>
      </c>
      <c r="H569" s="88"/>
      <c r="I569" s="111">
        <v>713282.2</v>
      </c>
      <c r="J569" s="88"/>
      <c r="K569" s="88"/>
      <c r="L569" s="88"/>
      <c r="M569" s="88"/>
      <c r="N569" s="111">
        <v>683282.2</v>
      </c>
      <c r="O569" s="88"/>
      <c r="P569" s="111">
        <v>30000</v>
      </c>
      <c r="Q569" s="88"/>
      <c r="R569" s="111">
        <v>647364.99</v>
      </c>
      <c r="S569" s="88"/>
      <c r="T569" s="111">
        <v>647364.99</v>
      </c>
      <c r="U569" s="88"/>
      <c r="V569" s="88"/>
      <c r="W569" s="88"/>
      <c r="X569" s="111">
        <v>617364.99</v>
      </c>
      <c r="Y569" s="88"/>
      <c r="Z569" s="111">
        <v>30000</v>
      </c>
      <c r="AA569" s="88"/>
    </row>
    <row r="570" spans="1:27">
      <c r="A570" s="106" t="s">
        <v>1233</v>
      </c>
      <c r="B570" s="106" t="s">
        <v>217</v>
      </c>
      <c r="C570" s="106" t="s">
        <v>1384</v>
      </c>
      <c r="D570" s="106" t="s">
        <v>1258</v>
      </c>
      <c r="E570" s="106" t="s">
        <v>1235</v>
      </c>
      <c r="F570" s="69" t="str">
        <f t="shared" si="8"/>
        <v>00010030000000000321960</v>
      </c>
      <c r="G570" s="112">
        <v>713282.2</v>
      </c>
      <c r="H570" s="89"/>
      <c r="I570" s="112">
        <v>713282.2</v>
      </c>
      <c r="J570" s="89"/>
      <c r="K570" s="89"/>
      <c r="L570" s="89"/>
      <c r="M570" s="89"/>
      <c r="N570" s="112">
        <v>683282.2</v>
      </c>
      <c r="O570" s="89"/>
      <c r="P570" s="112">
        <v>30000</v>
      </c>
      <c r="Q570" s="89"/>
      <c r="R570" s="112">
        <v>647364.99</v>
      </c>
      <c r="S570" s="89"/>
      <c r="T570" s="112">
        <v>647364.99</v>
      </c>
      <c r="U570" s="89"/>
      <c r="V570" s="89"/>
      <c r="W570" s="89"/>
      <c r="X570" s="112">
        <v>617364.99</v>
      </c>
      <c r="Y570" s="89"/>
      <c r="Z570" s="112">
        <v>30000</v>
      </c>
      <c r="AA570" s="89"/>
    </row>
    <row r="571" spans="1:27">
      <c r="A571" s="105" t="s">
        <v>1233</v>
      </c>
      <c r="B571" s="105" t="s">
        <v>217</v>
      </c>
      <c r="C571" s="105" t="s">
        <v>1384</v>
      </c>
      <c r="D571" s="105" t="s">
        <v>1259</v>
      </c>
      <c r="E571" s="105"/>
      <c r="F571" s="69" t="str">
        <f t="shared" si="8"/>
        <v>00010030000000000322</v>
      </c>
      <c r="G571" s="111">
        <v>3357895.2</v>
      </c>
      <c r="H571" s="88"/>
      <c r="I571" s="111">
        <v>3357895.2</v>
      </c>
      <c r="J571" s="88"/>
      <c r="K571" s="88"/>
      <c r="L571" s="88"/>
      <c r="M571" s="88"/>
      <c r="N571" s="111">
        <v>3357895.2</v>
      </c>
      <c r="O571" s="88"/>
      <c r="P571" s="88"/>
      <c r="Q571" s="88"/>
      <c r="R571" s="111">
        <v>3357895.2</v>
      </c>
      <c r="S571" s="88"/>
      <c r="T571" s="111">
        <v>3357895.2</v>
      </c>
      <c r="U571" s="88"/>
      <c r="V571" s="88"/>
      <c r="W571" s="88"/>
      <c r="X571" s="111">
        <v>3357895.2</v>
      </c>
      <c r="Y571" s="88"/>
      <c r="Z571" s="88"/>
      <c r="AA571" s="88"/>
    </row>
    <row r="572" spans="1:27">
      <c r="A572" s="106" t="s">
        <v>1233</v>
      </c>
      <c r="B572" s="106" t="s">
        <v>217</v>
      </c>
      <c r="C572" s="106" t="s">
        <v>1384</v>
      </c>
      <c r="D572" s="106" t="s">
        <v>1259</v>
      </c>
      <c r="E572" s="106" t="s">
        <v>1235</v>
      </c>
      <c r="F572" s="69" t="str">
        <f t="shared" si="8"/>
        <v>00010030000000000322960</v>
      </c>
      <c r="G572" s="112">
        <v>3357895.2</v>
      </c>
      <c r="H572" s="89"/>
      <c r="I572" s="112">
        <v>3357895.2</v>
      </c>
      <c r="J572" s="89"/>
      <c r="K572" s="89"/>
      <c r="L572" s="89"/>
      <c r="M572" s="89"/>
      <c r="N572" s="112">
        <v>3357895.2</v>
      </c>
      <c r="O572" s="89"/>
      <c r="P572" s="89"/>
      <c r="Q572" s="89"/>
      <c r="R572" s="112">
        <v>3357895.2</v>
      </c>
      <c r="S572" s="89"/>
      <c r="T572" s="112">
        <v>3357895.2</v>
      </c>
      <c r="U572" s="89"/>
      <c r="V572" s="89"/>
      <c r="W572" s="89"/>
      <c r="X572" s="112">
        <v>3357895.2</v>
      </c>
      <c r="Y572" s="89"/>
      <c r="Z572" s="89"/>
      <c r="AA572" s="89"/>
    </row>
    <row r="573" spans="1:27">
      <c r="A573" s="103" t="s">
        <v>1233</v>
      </c>
      <c r="B573" s="103" t="s">
        <v>218</v>
      </c>
      <c r="C573" s="103"/>
      <c r="D573" s="103"/>
      <c r="E573" s="103"/>
      <c r="F573" s="69" t="str">
        <f t="shared" si="8"/>
        <v>0001004</v>
      </c>
      <c r="G573" s="109">
        <v>13620933.720000001</v>
      </c>
      <c r="H573" s="86"/>
      <c r="I573" s="109">
        <v>13620933.720000001</v>
      </c>
      <c r="J573" s="86"/>
      <c r="K573" s="86"/>
      <c r="L573" s="86"/>
      <c r="M573" s="86"/>
      <c r="N573" s="109">
        <v>13620933.720000001</v>
      </c>
      <c r="O573" s="86"/>
      <c r="P573" s="86"/>
      <c r="Q573" s="86"/>
      <c r="R573" s="109">
        <v>12055294.32</v>
      </c>
      <c r="S573" s="86"/>
      <c r="T573" s="109">
        <v>12055294.32</v>
      </c>
      <c r="U573" s="86"/>
      <c r="V573" s="86"/>
      <c r="W573" s="86"/>
      <c r="X573" s="109">
        <v>12055294.32</v>
      </c>
      <c r="Y573" s="86"/>
      <c r="Z573" s="86"/>
      <c r="AA573" s="86"/>
    </row>
    <row r="574" spans="1:27">
      <c r="A574" s="104" t="s">
        <v>1233</v>
      </c>
      <c r="B574" s="104" t="s">
        <v>218</v>
      </c>
      <c r="C574" s="104" t="s">
        <v>1384</v>
      </c>
      <c r="D574" s="104"/>
      <c r="E574" s="104"/>
      <c r="F574" s="69" t="str">
        <f t="shared" si="8"/>
        <v>00010040000000000</v>
      </c>
      <c r="G574" s="110">
        <v>13620933.720000001</v>
      </c>
      <c r="H574" s="87"/>
      <c r="I574" s="110">
        <v>13620933.720000001</v>
      </c>
      <c r="J574" s="87"/>
      <c r="K574" s="87"/>
      <c r="L574" s="87"/>
      <c r="M574" s="87"/>
      <c r="N574" s="110">
        <v>13620933.720000001</v>
      </c>
      <c r="O574" s="87"/>
      <c r="P574" s="87"/>
      <c r="Q574" s="87"/>
      <c r="R574" s="110">
        <v>12055294.32</v>
      </c>
      <c r="S574" s="87"/>
      <c r="T574" s="110">
        <v>12055294.32</v>
      </c>
      <c r="U574" s="87"/>
      <c r="V574" s="87"/>
      <c r="W574" s="87"/>
      <c r="X574" s="110">
        <v>12055294.32</v>
      </c>
      <c r="Y574" s="87"/>
      <c r="Z574" s="87"/>
      <c r="AA574" s="87"/>
    </row>
    <row r="575" spans="1:27">
      <c r="A575" s="105" t="s">
        <v>1233</v>
      </c>
      <c r="B575" s="105" t="s">
        <v>218</v>
      </c>
      <c r="C575" s="105" t="s">
        <v>1384</v>
      </c>
      <c r="D575" s="105" t="s">
        <v>1233</v>
      </c>
      <c r="E575" s="105"/>
      <c r="F575" s="69" t="str">
        <f t="shared" si="8"/>
        <v>00010040000000000000</v>
      </c>
      <c r="G575" s="111">
        <v>13620933.720000001</v>
      </c>
      <c r="H575" s="88"/>
      <c r="I575" s="111">
        <v>13620933.720000001</v>
      </c>
      <c r="J575" s="88"/>
      <c r="K575" s="88"/>
      <c r="L575" s="88"/>
      <c r="M575" s="88"/>
      <c r="N575" s="111">
        <v>13620933.720000001</v>
      </c>
      <c r="O575" s="88"/>
      <c r="P575" s="88"/>
      <c r="Q575" s="88"/>
      <c r="R575" s="111">
        <v>12055294.32</v>
      </c>
      <c r="S575" s="88"/>
      <c r="T575" s="111">
        <v>12055294.32</v>
      </c>
      <c r="U575" s="88"/>
      <c r="V575" s="88"/>
      <c r="W575" s="88"/>
      <c r="X575" s="111">
        <v>12055294.32</v>
      </c>
      <c r="Y575" s="88"/>
      <c r="Z575" s="88"/>
      <c r="AA575" s="88"/>
    </row>
    <row r="576" spans="1:27">
      <c r="A576" s="105" t="s">
        <v>1233</v>
      </c>
      <c r="B576" s="105" t="s">
        <v>218</v>
      </c>
      <c r="C576" s="105" t="s">
        <v>1384</v>
      </c>
      <c r="D576" s="105" t="s">
        <v>1414</v>
      </c>
      <c r="E576" s="105"/>
      <c r="F576" s="69" t="str">
        <f t="shared" si="8"/>
        <v>00010040000000000200</v>
      </c>
      <c r="G576" s="111">
        <v>60000</v>
      </c>
      <c r="H576" s="88"/>
      <c r="I576" s="111">
        <v>60000</v>
      </c>
      <c r="J576" s="88"/>
      <c r="K576" s="88"/>
      <c r="L576" s="88"/>
      <c r="M576" s="88"/>
      <c r="N576" s="111">
        <v>60000</v>
      </c>
      <c r="O576" s="88"/>
      <c r="P576" s="88"/>
      <c r="Q576" s="88"/>
      <c r="R576" s="88"/>
      <c r="S576" s="88"/>
      <c r="T576" s="88"/>
      <c r="U576" s="88"/>
      <c r="V576" s="88"/>
      <c r="W576" s="88"/>
      <c r="X576" s="88"/>
      <c r="Y576" s="88"/>
      <c r="Z576" s="88"/>
      <c r="AA576" s="88"/>
    </row>
    <row r="577" spans="1:27">
      <c r="A577" s="105" t="s">
        <v>1233</v>
      </c>
      <c r="B577" s="105" t="s">
        <v>218</v>
      </c>
      <c r="C577" s="105" t="s">
        <v>1384</v>
      </c>
      <c r="D577" s="105" t="s">
        <v>1250</v>
      </c>
      <c r="E577" s="105"/>
      <c r="F577" s="69" t="str">
        <f t="shared" si="8"/>
        <v>00010040000000000240</v>
      </c>
      <c r="G577" s="111">
        <v>60000</v>
      </c>
      <c r="H577" s="88"/>
      <c r="I577" s="111">
        <v>60000</v>
      </c>
      <c r="J577" s="88"/>
      <c r="K577" s="88"/>
      <c r="L577" s="88"/>
      <c r="M577" s="88"/>
      <c r="N577" s="111">
        <v>60000</v>
      </c>
      <c r="O577" s="88"/>
      <c r="P577" s="88"/>
      <c r="Q577" s="88"/>
      <c r="R577" s="88"/>
      <c r="S577" s="88"/>
      <c r="T577" s="88"/>
      <c r="U577" s="88"/>
      <c r="V577" s="88"/>
      <c r="W577" s="88"/>
      <c r="X577" s="88"/>
      <c r="Y577" s="88"/>
      <c r="Z577" s="88"/>
      <c r="AA577" s="88"/>
    </row>
    <row r="578" spans="1:27">
      <c r="A578" s="105" t="s">
        <v>1233</v>
      </c>
      <c r="B578" s="105" t="s">
        <v>218</v>
      </c>
      <c r="C578" s="105" t="s">
        <v>1384</v>
      </c>
      <c r="D578" s="105" t="s">
        <v>1239</v>
      </c>
      <c r="E578" s="105"/>
      <c r="F578" s="69" t="str">
        <f t="shared" si="8"/>
        <v>00010040000000000244</v>
      </c>
      <c r="G578" s="111">
        <v>60000</v>
      </c>
      <c r="H578" s="88"/>
      <c r="I578" s="111">
        <v>60000</v>
      </c>
      <c r="J578" s="88"/>
      <c r="K578" s="88"/>
      <c r="L578" s="88"/>
      <c r="M578" s="88"/>
      <c r="N578" s="111">
        <v>60000</v>
      </c>
      <c r="O578" s="88"/>
      <c r="P578" s="88"/>
      <c r="Q578" s="88"/>
      <c r="R578" s="88"/>
      <c r="S578" s="88"/>
      <c r="T578" s="88"/>
      <c r="U578" s="88"/>
      <c r="V578" s="88"/>
      <c r="W578" s="88"/>
      <c r="X578" s="88"/>
      <c r="Y578" s="88"/>
      <c r="Z578" s="88"/>
      <c r="AA578" s="88"/>
    </row>
    <row r="579" spans="1:27">
      <c r="A579" s="106" t="s">
        <v>1233</v>
      </c>
      <c r="B579" s="106" t="s">
        <v>218</v>
      </c>
      <c r="C579" s="106" t="s">
        <v>1384</v>
      </c>
      <c r="D579" s="106" t="s">
        <v>1239</v>
      </c>
      <c r="E579" s="106" t="s">
        <v>1235</v>
      </c>
      <c r="F579" s="69" t="str">
        <f t="shared" ref="F579:F642" si="9">CONCATENATE(A579,B579,C579,D579,E579)</f>
        <v>00010040000000000244960</v>
      </c>
      <c r="G579" s="112">
        <v>60000</v>
      </c>
      <c r="H579" s="89"/>
      <c r="I579" s="112">
        <v>60000</v>
      </c>
      <c r="J579" s="89"/>
      <c r="K579" s="89"/>
      <c r="L579" s="89"/>
      <c r="M579" s="89"/>
      <c r="N579" s="112">
        <v>60000</v>
      </c>
      <c r="O579" s="89"/>
      <c r="P579" s="89"/>
      <c r="Q579" s="89"/>
      <c r="R579" s="89"/>
      <c r="S579" s="89"/>
      <c r="T579" s="89"/>
      <c r="U579" s="89"/>
      <c r="V579" s="89"/>
      <c r="W579" s="89"/>
      <c r="X579" s="89"/>
      <c r="Y579" s="89"/>
      <c r="Z579" s="89"/>
      <c r="AA579" s="89"/>
    </row>
    <row r="580" spans="1:27">
      <c r="A580" s="105" t="s">
        <v>1233</v>
      </c>
      <c r="B580" s="105" t="s">
        <v>218</v>
      </c>
      <c r="C580" s="105" t="s">
        <v>1384</v>
      </c>
      <c r="D580" s="105" t="s">
        <v>1237</v>
      </c>
      <c r="E580" s="105"/>
      <c r="F580" s="69" t="str">
        <f t="shared" si="9"/>
        <v>00010040000000000300</v>
      </c>
      <c r="G580" s="111">
        <v>1971900</v>
      </c>
      <c r="H580" s="88"/>
      <c r="I580" s="111">
        <v>1971900</v>
      </c>
      <c r="J580" s="88"/>
      <c r="K580" s="88"/>
      <c r="L580" s="88"/>
      <c r="M580" s="88"/>
      <c r="N580" s="111">
        <v>1971900</v>
      </c>
      <c r="O580" s="88"/>
      <c r="P580" s="88"/>
      <c r="Q580" s="88"/>
      <c r="R580" s="111">
        <v>1686158.16</v>
      </c>
      <c r="S580" s="88"/>
      <c r="T580" s="111">
        <v>1686158.16</v>
      </c>
      <c r="U580" s="88"/>
      <c r="V580" s="88"/>
      <c r="W580" s="88"/>
      <c r="X580" s="111">
        <v>1686158.16</v>
      </c>
      <c r="Y580" s="88"/>
      <c r="Z580" s="88"/>
      <c r="AA580" s="88"/>
    </row>
    <row r="581" spans="1:27">
      <c r="A581" s="105" t="s">
        <v>1233</v>
      </c>
      <c r="B581" s="105" t="s">
        <v>218</v>
      </c>
      <c r="C581" s="105" t="s">
        <v>1384</v>
      </c>
      <c r="D581" s="105" t="s">
        <v>1244</v>
      </c>
      <c r="E581" s="105"/>
      <c r="F581" s="69" t="str">
        <f t="shared" si="9"/>
        <v>00010040000000000320</v>
      </c>
      <c r="G581" s="111">
        <v>1971900</v>
      </c>
      <c r="H581" s="88"/>
      <c r="I581" s="111">
        <v>1971900</v>
      </c>
      <c r="J581" s="88"/>
      <c r="K581" s="88"/>
      <c r="L581" s="88"/>
      <c r="M581" s="88"/>
      <c r="N581" s="111">
        <v>1971900</v>
      </c>
      <c r="O581" s="88"/>
      <c r="P581" s="88"/>
      <c r="Q581" s="88"/>
      <c r="R581" s="111">
        <v>1686158.16</v>
      </c>
      <c r="S581" s="88"/>
      <c r="T581" s="111">
        <v>1686158.16</v>
      </c>
      <c r="U581" s="88"/>
      <c r="V581" s="88"/>
      <c r="W581" s="88"/>
      <c r="X581" s="111">
        <v>1686158.16</v>
      </c>
      <c r="Y581" s="88"/>
      <c r="Z581" s="88"/>
      <c r="AA581" s="88"/>
    </row>
    <row r="582" spans="1:27">
      <c r="A582" s="105" t="s">
        <v>1233</v>
      </c>
      <c r="B582" s="105" t="s">
        <v>218</v>
      </c>
      <c r="C582" s="105" t="s">
        <v>1384</v>
      </c>
      <c r="D582" s="105" t="s">
        <v>1258</v>
      </c>
      <c r="E582" s="105"/>
      <c r="F582" s="69" t="str">
        <f t="shared" si="9"/>
        <v>00010040000000000321</v>
      </c>
      <c r="G582" s="111">
        <v>1971900</v>
      </c>
      <c r="H582" s="88"/>
      <c r="I582" s="111">
        <v>1971900</v>
      </c>
      <c r="J582" s="88"/>
      <c r="K582" s="88"/>
      <c r="L582" s="88"/>
      <c r="M582" s="88"/>
      <c r="N582" s="111">
        <v>1971900</v>
      </c>
      <c r="O582" s="88"/>
      <c r="P582" s="88"/>
      <c r="Q582" s="88"/>
      <c r="R582" s="111">
        <v>1686158.16</v>
      </c>
      <c r="S582" s="88"/>
      <c r="T582" s="111">
        <v>1686158.16</v>
      </c>
      <c r="U582" s="88"/>
      <c r="V582" s="88"/>
      <c r="W582" s="88"/>
      <c r="X582" s="111">
        <v>1686158.16</v>
      </c>
      <c r="Y582" s="88"/>
      <c r="Z582" s="88"/>
      <c r="AA582" s="88"/>
    </row>
    <row r="583" spans="1:27">
      <c r="A583" s="106" t="s">
        <v>1233</v>
      </c>
      <c r="B583" s="106" t="s">
        <v>218</v>
      </c>
      <c r="C583" s="106" t="s">
        <v>1384</v>
      </c>
      <c r="D583" s="106" t="s">
        <v>1258</v>
      </c>
      <c r="E583" s="106" t="s">
        <v>1235</v>
      </c>
      <c r="F583" s="69" t="str">
        <f t="shared" si="9"/>
        <v>00010040000000000321960</v>
      </c>
      <c r="G583" s="112">
        <v>1971900</v>
      </c>
      <c r="H583" s="89"/>
      <c r="I583" s="112">
        <v>1971900</v>
      </c>
      <c r="J583" s="89"/>
      <c r="K583" s="89"/>
      <c r="L583" s="89"/>
      <c r="M583" s="89"/>
      <c r="N583" s="112">
        <v>1971900</v>
      </c>
      <c r="O583" s="89"/>
      <c r="P583" s="89"/>
      <c r="Q583" s="89"/>
      <c r="R583" s="112">
        <v>1686158.16</v>
      </c>
      <c r="S583" s="89"/>
      <c r="T583" s="112">
        <v>1686158.16</v>
      </c>
      <c r="U583" s="89"/>
      <c r="V583" s="89"/>
      <c r="W583" s="89"/>
      <c r="X583" s="112">
        <v>1686158.16</v>
      </c>
      <c r="Y583" s="89"/>
      <c r="Z583" s="89"/>
      <c r="AA583" s="89"/>
    </row>
    <row r="584" spans="1:27">
      <c r="A584" s="105" t="s">
        <v>1233</v>
      </c>
      <c r="B584" s="105" t="s">
        <v>218</v>
      </c>
      <c r="C584" s="105" t="s">
        <v>1384</v>
      </c>
      <c r="D584" s="105" t="s">
        <v>1415</v>
      </c>
      <c r="E584" s="105"/>
      <c r="F584" s="69" t="str">
        <f t="shared" si="9"/>
        <v>00010040000000000400</v>
      </c>
      <c r="G584" s="111">
        <v>11589033.720000001</v>
      </c>
      <c r="H584" s="88"/>
      <c r="I584" s="111">
        <v>11589033.720000001</v>
      </c>
      <c r="J584" s="88"/>
      <c r="K584" s="88"/>
      <c r="L584" s="88"/>
      <c r="M584" s="88"/>
      <c r="N584" s="111">
        <v>11589033.720000001</v>
      </c>
      <c r="O584" s="88"/>
      <c r="P584" s="88"/>
      <c r="Q584" s="88"/>
      <c r="R584" s="111">
        <v>10369136.16</v>
      </c>
      <c r="S584" s="88"/>
      <c r="T584" s="111">
        <v>10369136.16</v>
      </c>
      <c r="U584" s="88"/>
      <c r="V584" s="88"/>
      <c r="W584" s="88"/>
      <c r="X584" s="111">
        <v>10369136.16</v>
      </c>
      <c r="Y584" s="88"/>
      <c r="Z584" s="88"/>
      <c r="AA584" s="88"/>
    </row>
    <row r="585" spans="1:27">
      <c r="A585" s="105" t="s">
        <v>1233</v>
      </c>
      <c r="B585" s="105" t="s">
        <v>218</v>
      </c>
      <c r="C585" s="105" t="s">
        <v>1384</v>
      </c>
      <c r="D585" s="105" t="s">
        <v>1374</v>
      </c>
      <c r="E585" s="105"/>
      <c r="F585" s="69" t="str">
        <f t="shared" si="9"/>
        <v>00010040000000000410</v>
      </c>
      <c r="G585" s="111">
        <v>11589033.720000001</v>
      </c>
      <c r="H585" s="88"/>
      <c r="I585" s="111">
        <v>11589033.720000001</v>
      </c>
      <c r="J585" s="88"/>
      <c r="K585" s="88"/>
      <c r="L585" s="88"/>
      <c r="M585" s="88"/>
      <c r="N585" s="111">
        <v>11589033.720000001</v>
      </c>
      <c r="O585" s="88"/>
      <c r="P585" s="88"/>
      <c r="Q585" s="88"/>
      <c r="R585" s="111">
        <v>10369136.16</v>
      </c>
      <c r="S585" s="88"/>
      <c r="T585" s="111">
        <v>10369136.16</v>
      </c>
      <c r="U585" s="88"/>
      <c r="V585" s="88"/>
      <c r="W585" s="88"/>
      <c r="X585" s="111">
        <v>10369136.16</v>
      </c>
      <c r="Y585" s="88"/>
      <c r="Z585" s="88"/>
      <c r="AA585" s="88"/>
    </row>
    <row r="586" spans="1:27">
      <c r="A586" s="105" t="s">
        <v>1233</v>
      </c>
      <c r="B586" s="105" t="s">
        <v>218</v>
      </c>
      <c r="C586" s="105" t="s">
        <v>1384</v>
      </c>
      <c r="D586" s="105" t="s">
        <v>1255</v>
      </c>
      <c r="E586" s="105"/>
      <c r="F586" s="69" t="str">
        <f t="shared" si="9"/>
        <v>00010040000000000412</v>
      </c>
      <c r="G586" s="111">
        <v>11589033.720000001</v>
      </c>
      <c r="H586" s="88"/>
      <c r="I586" s="111">
        <v>11589033.720000001</v>
      </c>
      <c r="J586" s="88"/>
      <c r="K586" s="88"/>
      <c r="L586" s="88"/>
      <c r="M586" s="88"/>
      <c r="N586" s="111">
        <v>11589033.720000001</v>
      </c>
      <c r="O586" s="88"/>
      <c r="P586" s="88"/>
      <c r="Q586" s="88"/>
      <c r="R586" s="111">
        <v>10369136.16</v>
      </c>
      <c r="S586" s="88"/>
      <c r="T586" s="111">
        <v>10369136.16</v>
      </c>
      <c r="U586" s="88"/>
      <c r="V586" s="88"/>
      <c r="W586" s="88"/>
      <c r="X586" s="111">
        <v>10369136.16</v>
      </c>
      <c r="Y586" s="88"/>
      <c r="Z586" s="88"/>
      <c r="AA586" s="88"/>
    </row>
    <row r="587" spans="1:27">
      <c r="A587" s="106" t="s">
        <v>1233</v>
      </c>
      <c r="B587" s="106" t="s">
        <v>218</v>
      </c>
      <c r="C587" s="106" t="s">
        <v>1384</v>
      </c>
      <c r="D587" s="106" t="s">
        <v>1255</v>
      </c>
      <c r="E587" s="106" t="s">
        <v>1235</v>
      </c>
      <c r="F587" s="69" t="str">
        <f t="shared" si="9"/>
        <v>00010040000000000412960</v>
      </c>
      <c r="G587" s="112">
        <v>11589033.720000001</v>
      </c>
      <c r="H587" s="89"/>
      <c r="I587" s="112">
        <v>11589033.720000001</v>
      </c>
      <c r="J587" s="89"/>
      <c r="K587" s="89"/>
      <c r="L587" s="89"/>
      <c r="M587" s="89"/>
      <c r="N587" s="112">
        <v>11589033.720000001</v>
      </c>
      <c r="O587" s="89"/>
      <c r="P587" s="89"/>
      <c r="Q587" s="89"/>
      <c r="R587" s="112">
        <v>10369136.16</v>
      </c>
      <c r="S587" s="89"/>
      <c r="T587" s="112">
        <v>10369136.16</v>
      </c>
      <c r="U587" s="89"/>
      <c r="V587" s="89"/>
      <c r="W587" s="89"/>
      <c r="X587" s="112">
        <v>10369136.16</v>
      </c>
      <c r="Y587" s="89"/>
      <c r="Z587" s="89"/>
      <c r="AA587" s="89"/>
    </row>
    <row r="588" spans="1:27">
      <c r="A588" s="103" t="s">
        <v>1233</v>
      </c>
      <c r="B588" s="103" t="s">
        <v>219</v>
      </c>
      <c r="C588" s="103"/>
      <c r="D588" s="103"/>
      <c r="E588" s="103"/>
      <c r="F588" s="69" t="str">
        <f t="shared" si="9"/>
        <v>0001006</v>
      </c>
      <c r="G588" s="109">
        <v>1012600</v>
      </c>
      <c r="H588" s="86"/>
      <c r="I588" s="109">
        <v>1012600</v>
      </c>
      <c r="J588" s="86"/>
      <c r="K588" s="86"/>
      <c r="L588" s="86"/>
      <c r="M588" s="86"/>
      <c r="N588" s="109">
        <v>1012600</v>
      </c>
      <c r="O588" s="86"/>
      <c r="P588" s="86"/>
      <c r="Q588" s="86"/>
      <c r="R588" s="109">
        <v>991216.16</v>
      </c>
      <c r="S588" s="86"/>
      <c r="T588" s="109">
        <v>991216.16</v>
      </c>
      <c r="U588" s="86"/>
      <c r="V588" s="86"/>
      <c r="W588" s="86"/>
      <c r="X588" s="109">
        <v>991216.16</v>
      </c>
      <c r="Y588" s="86"/>
      <c r="Z588" s="86"/>
      <c r="AA588" s="86"/>
    </row>
    <row r="589" spans="1:27">
      <c r="A589" s="104" t="s">
        <v>1233</v>
      </c>
      <c r="B589" s="104" t="s">
        <v>219</v>
      </c>
      <c r="C589" s="104" t="s">
        <v>1384</v>
      </c>
      <c r="D589" s="104"/>
      <c r="E589" s="104"/>
      <c r="F589" s="69" t="str">
        <f t="shared" si="9"/>
        <v>00010060000000000</v>
      </c>
      <c r="G589" s="110">
        <v>1012600</v>
      </c>
      <c r="H589" s="87"/>
      <c r="I589" s="110">
        <v>1012600</v>
      </c>
      <c r="J589" s="87"/>
      <c r="K589" s="87"/>
      <c r="L589" s="87"/>
      <c r="M589" s="87"/>
      <c r="N589" s="110">
        <v>1012600</v>
      </c>
      <c r="O589" s="87"/>
      <c r="P589" s="87"/>
      <c r="Q589" s="87"/>
      <c r="R589" s="110">
        <v>991216.16</v>
      </c>
      <c r="S589" s="87"/>
      <c r="T589" s="110">
        <v>991216.16</v>
      </c>
      <c r="U589" s="87"/>
      <c r="V589" s="87"/>
      <c r="W589" s="87"/>
      <c r="X589" s="110">
        <v>991216.16</v>
      </c>
      <c r="Y589" s="87"/>
      <c r="Z589" s="87"/>
      <c r="AA589" s="87"/>
    </row>
    <row r="590" spans="1:27">
      <c r="A590" s="105" t="s">
        <v>1233</v>
      </c>
      <c r="B590" s="105" t="s">
        <v>219</v>
      </c>
      <c r="C590" s="105" t="s">
        <v>1384</v>
      </c>
      <c r="D590" s="105" t="s">
        <v>1233</v>
      </c>
      <c r="E590" s="105"/>
      <c r="F590" s="69" t="str">
        <f t="shared" si="9"/>
        <v>00010060000000000000</v>
      </c>
      <c r="G590" s="111">
        <v>1012600</v>
      </c>
      <c r="H590" s="88"/>
      <c r="I590" s="111">
        <v>1012600</v>
      </c>
      <c r="J590" s="88"/>
      <c r="K590" s="88"/>
      <c r="L590" s="88"/>
      <c r="M590" s="88"/>
      <c r="N590" s="111">
        <v>1012600</v>
      </c>
      <c r="O590" s="88"/>
      <c r="P590" s="88"/>
      <c r="Q590" s="88"/>
      <c r="R590" s="111">
        <v>991216.16</v>
      </c>
      <c r="S590" s="88"/>
      <c r="T590" s="111">
        <v>991216.16</v>
      </c>
      <c r="U590" s="88"/>
      <c r="V590" s="88"/>
      <c r="W590" s="88"/>
      <c r="X590" s="111">
        <v>991216.16</v>
      </c>
      <c r="Y590" s="88"/>
      <c r="Z590" s="88"/>
      <c r="AA590" s="88"/>
    </row>
    <row r="591" spans="1:27">
      <c r="A591" s="105" t="s">
        <v>1233</v>
      </c>
      <c r="B591" s="105" t="s">
        <v>219</v>
      </c>
      <c r="C591" s="105" t="s">
        <v>1384</v>
      </c>
      <c r="D591" s="105" t="s">
        <v>1413</v>
      </c>
      <c r="E591" s="105"/>
      <c r="F591" s="69" t="str">
        <f t="shared" si="9"/>
        <v>00010060000000000100</v>
      </c>
      <c r="G591" s="111">
        <v>724300</v>
      </c>
      <c r="H591" s="88"/>
      <c r="I591" s="111">
        <v>724300</v>
      </c>
      <c r="J591" s="88"/>
      <c r="K591" s="88"/>
      <c r="L591" s="88"/>
      <c r="M591" s="88"/>
      <c r="N591" s="111">
        <v>724300</v>
      </c>
      <c r="O591" s="88"/>
      <c r="P591" s="88"/>
      <c r="Q591" s="88"/>
      <c r="R591" s="111">
        <v>711101.35</v>
      </c>
      <c r="S591" s="88"/>
      <c r="T591" s="111">
        <v>711101.35</v>
      </c>
      <c r="U591" s="88"/>
      <c r="V591" s="88"/>
      <c r="W591" s="88"/>
      <c r="X591" s="111">
        <v>711101.35</v>
      </c>
      <c r="Y591" s="88"/>
      <c r="Z591" s="88"/>
      <c r="AA591" s="88"/>
    </row>
    <row r="592" spans="1:27">
      <c r="A592" s="105" t="s">
        <v>1233</v>
      </c>
      <c r="B592" s="105" t="s">
        <v>219</v>
      </c>
      <c r="C592" s="105" t="s">
        <v>1384</v>
      </c>
      <c r="D592" s="105" t="s">
        <v>1367</v>
      </c>
      <c r="E592" s="105"/>
      <c r="F592" s="69" t="str">
        <f t="shared" si="9"/>
        <v>00010060000000000120</v>
      </c>
      <c r="G592" s="111">
        <v>724300</v>
      </c>
      <c r="H592" s="88"/>
      <c r="I592" s="111">
        <v>724300</v>
      </c>
      <c r="J592" s="88"/>
      <c r="K592" s="88"/>
      <c r="L592" s="88"/>
      <c r="M592" s="88"/>
      <c r="N592" s="111">
        <v>724300</v>
      </c>
      <c r="O592" s="88"/>
      <c r="P592" s="88"/>
      <c r="Q592" s="88"/>
      <c r="R592" s="111">
        <v>711101.35</v>
      </c>
      <c r="S592" s="88"/>
      <c r="T592" s="111">
        <v>711101.35</v>
      </c>
      <c r="U592" s="88"/>
      <c r="V592" s="88"/>
      <c r="W592" s="88"/>
      <c r="X592" s="111">
        <v>711101.35</v>
      </c>
      <c r="Y592" s="88"/>
      <c r="Z592" s="88"/>
      <c r="AA592" s="88"/>
    </row>
    <row r="593" spans="1:27">
      <c r="A593" s="105" t="s">
        <v>1233</v>
      </c>
      <c r="B593" s="105" t="s">
        <v>219</v>
      </c>
      <c r="C593" s="105" t="s">
        <v>1384</v>
      </c>
      <c r="D593" s="105" t="s">
        <v>1234</v>
      </c>
      <c r="E593" s="105"/>
      <c r="F593" s="69" t="str">
        <f t="shared" si="9"/>
        <v>00010060000000000121</v>
      </c>
      <c r="G593" s="111">
        <v>543674</v>
      </c>
      <c r="H593" s="88"/>
      <c r="I593" s="111">
        <v>543674</v>
      </c>
      <c r="J593" s="88"/>
      <c r="K593" s="88"/>
      <c r="L593" s="88"/>
      <c r="M593" s="88"/>
      <c r="N593" s="111">
        <v>543674</v>
      </c>
      <c r="O593" s="88"/>
      <c r="P593" s="88"/>
      <c r="Q593" s="88"/>
      <c r="R593" s="111">
        <v>543674</v>
      </c>
      <c r="S593" s="88"/>
      <c r="T593" s="111">
        <v>543674</v>
      </c>
      <c r="U593" s="88"/>
      <c r="V593" s="88"/>
      <c r="W593" s="88"/>
      <c r="X593" s="111">
        <v>543674</v>
      </c>
      <c r="Y593" s="88"/>
      <c r="Z593" s="88"/>
      <c r="AA593" s="88"/>
    </row>
    <row r="594" spans="1:27">
      <c r="A594" s="106" t="s">
        <v>1233</v>
      </c>
      <c r="B594" s="106" t="s">
        <v>219</v>
      </c>
      <c r="C594" s="106" t="s">
        <v>1384</v>
      </c>
      <c r="D594" s="106" t="s">
        <v>1234</v>
      </c>
      <c r="E594" s="106" t="s">
        <v>1235</v>
      </c>
      <c r="F594" s="69" t="str">
        <f t="shared" si="9"/>
        <v>00010060000000000121960</v>
      </c>
      <c r="G594" s="112">
        <v>543674</v>
      </c>
      <c r="H594" s="89"/>
      <c r="I594" s="112">
        <v>543674</v>
      </c>
      <c r="J594" s="89"/>
      <c r="K594" s="89"/>
      <c r="L594" s="89"/>
      <c r="M594" s="89"/>
      <c r="N594" s="112">
        <v>543674</v>
      </c>
      <c r="O594" s="89"/>
      <c r="P594" s="89"/>
      <c r="Q594" s="89"/>
      <c r="R594" s="112">
        <v>543674</v>
      </c>
      <c r="S594" s="89"/>
      <c r="T594" s="112">
        <v>543674</v>
      </c>
      <c r="U594" s="89"/>
      <c r="V594" s="89"/>
      <c r="W594" s="89"/>
      <c r="X594" s="112">
        <v>543674</v>
      </c>
      <c r="Y594" s="89"/>
      <c r="Z594" s="89"/>
      <c r="AA594" s="89"/>
    </row>
    <row r="595" spans="1:27">
      <c r="A595" s="105" t="s">
        <v>1233</v>
      </c>
      <c r="B595" s="105" t="s">
        <v>219</v>
      </c>
      <c r="C595" s="105" t="s">
        <v>1384</v>
      </c>
      <c r="D595" s="105" t="s">
        <v>1236</v>
      </c>
      <c r="E595" s="105"/>
      <c r="F595" s="69" t="str">
        <f t="shared" si="9"/>
        <v>00010060000000000122</v>
      </c>
      <c r="G595" s="111">
        <v>16400</v>
      </c>
      <c r="H595" s="88"/>
      <c r="I595" s="111">
        <v>16400</v>
      </c>
      <c r="J595" s="88"/>
      <c r="K595" s="88"/>
      <c r="L595" s="88"/>
      <c r="M595" s="88"/>
      <c r="N595" s="111">
        <v>16400</v>
      </c>
      <c r="O595" s="88"/>
      <c r="P595" s="88"/>
      <c r="Q595" s="88"/>
      <c r="R595" s="111">
        <v>3201.35</v>
      </c>
      <c r="S595" s="88"/>
      <c r="T595" s="111">
        <v>3201.35</v>
      </c>
      <c r="U595" s="88"/>
      <c r="V595" s="88"/>
      <c r="W595" s="88"/>
      <c r="X595" s="111">
        <v>3201.35</v>
      </c>
      <c r="Y595" s="88"/>
      <c r="Z595" s="88"/>
      <c r="AA595" s="88"/>
    </row>
    <row r="596" spans="1:27">
      <c r="A596" s="106" t="s">
        <v>1233</v>
      </c>
      <c r="B596" s="106" t="s">
        <v>219</v>
      </c>
      <c r="C596" s="106" t="s">
        <v>1384</v>
      </c>
      <c r="D596" s="106" t="s">
        <v>1236</v>
      </c>
      <c r="E596" s="106" t="s">
        <v>1235</v>
      </c>
      <c r="F596" s="69" t="str">
        <f t="shared" si="9"/>
        <v>00010060000000000122960</v>
      </c>
      <c r="G596" s="112">
        <v>16400</v>
      </c>
      <c r="H596" s="89"/>
      <c r="I596" s="112">
        <v>16400</v>
      </c>
      <c r="J596" s="89"/>
      <c r="K596" s="89"/>
      <c r="L596" s="89"/>
      <c r="M596" s="89"/>
      <c r="N596" s="112">
        <v>16400</v>
      </c>
      <c r="O596" s="89"/>
      <c r="P596" s="89"/>
      <c r="Q596" s="89"/>
      <c r="R596" s="112">
        <v>3201.35</v>
      </c>
      <c r="S596" s="89"/>
      <c r="T596" s="112">
        <v>3201.35</v>
      </c>
      <c r="U596" s="89"/>
      <c r="V596" s="89"/>
      <c r="W596" s="89"/>
      <c r="X596" s="112">
        <v>3201.35</v>
      </c>
      <c r="Y596" s="89"/>
      <c r="Z596" s="89"/>
      <c r="AA596" s="89"/>
    </row>
    <row r="597" spans="1:27">
      <c r="A597" s="105" t="s">
        <v>1233</v>
      </c>
      <c r="B597" s="105" t="s">
        <v>219</v>
      </c>
      <c r="C597" s="105" t="s">
        <v>1384</v>
      </c>
      <c r="D597" s="105" t="s">
        <v>1385</v>
      </c>
      <c r="E597" s="105"/>
      <c r="F597" s="69" t="str">
        <f t="shared" si="9"/>
        <v>00010060000000000129</v>
      </c>
      <c r="G597" s="111">
        <v>164226</v>
      </c>
      <c r="H597" s="88"/>
      <c r="I597" s="111">
        <v>164226</v>
      </c>
      <c r="J597" s="88"/>
      <c r="K597" s="88"/>
      <c r="L597" s="88"/>
      <c r="M597" s="88"/>
      <c r="N597" s="111">
        <v>164226</v>
      </c>
      <c r="O597" s="88"/>
      <c r="P597" s="88"/>
      <c r="Q597" s="88"/>
      <c r="R597" s="111">
        <v>164226</v>
      </c>
      <c r="S597" s="88"/>
      <c r="T597" s="111">
        <v>164226</v>
      </c>
      <c r="U597" s="88"/>
      <c r="V597" s="88"/>
      <c r="W597" s="88"/>
      <c r="X597" s="111">
        <v>164226</v>
      </c>
      <c r="Y597" s="88"/>
      <c r="Z597" s="88"/>
      <c r="AA597" s="88"/>
    </row>
    <row r="598" spans="1:27">
      <c r="A598" s="106" t="s">
        <v>1233</v>
      </c>
      <c r="B598" s="106" t="s">
        <v>219</v>
      </c>
      <c r="C598" s="106" t="s">
        <v>1384</v>
      </c>
      <c r="D598" s="106" t="s">
        <v>1385</v>
      </c>
      <c r="E598" s="106" t="s">
        <v>1235</v>
      </c>
      <c r="F598" s="69" t="str">
        <f t="shared" si="9"/>
        <v>00010060000000000129960</v>
      </c>
      <c r="G598" s="112">
        <v>164226</v>
      </c>
      <c r="H598" s="89"/>
      <c r="I598" s="112">
        <v>164226</v>
      </c>
      <c r="J598" s="89"/>
      <c r="K598" s="89"/>
      <c r="L598" s="89"/>
      <c r="M598" s="89"/>
      <c r="N598" s="112">
        <v>164226</v>
      </c>
      <c r="O598" s="89"/>
      <c r="P598" s="89"/>
      <c r="Q598" s="89"/>
      <c r="R598" s="112">
        <v>164226</v>
      </c>
      <c r="S598" s="89"/>
      <c r="T598" s="112">
        <v>164226</v>
      </c>
      <c r="U598" s="89"/>
      <c r="V598" s="89"/>
      <c r="W598" s="89"/>
      <c r="X598" s="112">
        <v>164226</v>
      </c>
      <c r="Y598" s="89"/>
      <c r="Z598" s="89"/>
      <c r="AA598" s="89"/>
    </row>
    <row r="599" spans="1:27">
      <c r="A599" s="105" t="s">
        <v>1233</v>
      </c>
      <c r="B599" s="105" t="s">
        <v>219</v>
      </c>
      <c r="C599" s="105" t="s">
        <v>1384</v>
      </c>
      <c r="D599" s="105" t="s">
        <v>1414</v>
      </c>
      <c r="E599" s="105"/>
      <c r="F599" s="69" t="str">
        <f t="shared" si="9"/>
        <v>00010060000000000200</v>
      </c>
      <c r="G599" s="111">
        <v>288300</v>
      </c>
      <c r="H599" s="88"/>
      <c r="I599" s="111">
        <v>288300</v>
      </c>
      <c r="J599" s="88"/>
      <c r="K599" s="88"/>
      <c r="L599" s="88"/>
      <c r="M599" s="88"/>
      <c r="N599" s="111">
        <v>288300</v>
      </c>
      <c r="O599" s="88"/>
      <c r="P599" s="88"/>
      <c r="Q599" s="88"/>
      <c r="R599" s="111">
        <v>280114.81</v>
      </c>
      <c r="S599" s="88"/>
      <c r="T599" s="111">
        <v>280114.81</v>
      </c>
      <c r="U599" s="88"/>
      <c r="V599" s="88"/>
      <c r="W599" s="88"/>
      <c r="X599" s="111">
        <v>280114.81</v>
      </c>
      <c r="Y599" s="88"/>
      <c r="Z599" s="88"/>
      <c r="AA599" s="88"/>
    </row>
    <row r="600" spans="1:27">
      <c r="A600" s="105" t="s">
        <v>1233</v>
      </c>
      <c r="B600" s="105" t="s">
        <v>219</v>
      </c>
      <c r="C600" s="105" t="s">
        <v>1384</v>
      </c>
      <c r="D600" s="105" t="s">
        <v>1250</v>
      </c>
      <c r="E600" s="105"/>
      <c r="F600" s="69" t="str">
        <f t="shared" si="9"/>
        <v>00010060000000000240</v>
      </c>
      <c r="G600" s="111">
        <v>288300</v>
      </c>
      <c r="H600" s="88"/>
      <c r="I600" s="111">
        <v>288300</v>
      </c>
      <c r="J600" s="88"/>
      <c r="K600" s="88"/>
      <c r="L600" s="88"/>
      <c r="M600" s="88"/>
      <c r="N600" s="111">
        <v>288300</v>
      </c>
      <c r="O600" s="88"/>
      <c r="P600" s="88"/>
      <c r="Q600" s="88"/>
      <c r="R600" s="111">
        <v>280114.81</v>
      </c>
      <c r="S600" s="88"/>
      <c r="T600" s="111">
        <v>280114.81</v>
      </c>
      <c r="U600" s="88"/>
      <c r="V600" s="88"/>
      <c r="W600" s="88"/>
      <c r="X600" s="111">
        <v>280114.81</v>
      </c>
      <c r="Y600" s="88"/>
      <c r="Z600" s="88"/>
      <c r="AA600" s="88"/>
    </row>
    <row r="601" spans="1:27">
      <c r="A601" s="105" t="s">
        <v>1233</v>
      </c>
      <c r="B601" s="105" t="s">
        <v>219</v>
      </c>
      <c r="C601" s="105" t="s">
        <v>1384</v>
      </c>
      <c r="D601" s="105" t="s">
        <v>1239</v>
      </c>
      <c r="E601" s="105"/>
      <c r="F601" s="69" t="str">
        <f t="shared" si="9"/>
        <v>00010060000000000244</v>
      </c>
      <c r="G601" s="111">
        <v>288300</v>
      </c>
      <c r="H601" s="88"/>
      <c r="I601" s="111">
        <v>288300</v>
      </c>
      <c r="J601" s="88"/>
      <c r="K601" s="88"/>
      <c r="L601" s="88"/>
      <c r="M601" s="88"/>
      <c r="N601" s="111">
        <v>288300</v>
      </c>
      <c r="O601" s="88"/>
      <c r="P601" s="88"/>
      <c r="Q601" s="88"/>
      <c r="R601" s="111">
        <v>280114.81</v>
      </c>
      <c r="S601" s="88"/>
      <c r="T601" s="111">
        <v>280114.81</v>
      </c>
      <c r="U601" s="88"/>
      <c r="V601" s="88"/>
      <c r="W601" s="88"/>
      <c r="X601" s="111">
        <v>280114.81</v>
      </c>
      <c r="Y601" s="88"/>
      <c r="Z601" s="88"/>
      <c r="AA601" s="88"/>
    </row>
    <row r="602" spans="1:27">
      <c r="A602" s="106" t="s">
        <v>1233</v>
      </c>
      <c r="B602" s="106" t="s">
        <v>219</v>
      </c>
      <c r="C602" s="106" t="s">
        <v>1384</v>
      </c>
      <c r="D602" s="106" t="s">
        <v>1239</v>
      </c>
      <c r="E602" s="106" t="s">
        <v>1235</v>
      </c>
      <c r="F602" s="69" t="str">
        <f t="shared" si="9"/>
        <v>00010060000000000244960</v>
      </c>
      <c r="G602" s="112">
        <v>288300</v>
      </c>
      <c r="H602" s="89"/>
      <c r="I602" s="112">
        <v>288300</v>
      </c>
      <c r="J602" s="89"/>
      <c r="K602" s="89"/>
      <c r="L602" s="89"/>
      <c r="M602" s="89"/>
      <c r="N602" s="112">
        <v>288300</v>
      </c>
      <c r="O602" s="89"/>
      <c r="P602" s="89"/>
      <c r="Q602" s="89"/>
      <c r="R602" s="112">
        <v>280114.81</v>
      </c>
      <c r="S602" s="89"/>
      <c r="T602" s="112">
        <v>280114.81</v>
      </c>
      <c r="U602" s="89"/>
      <c r="V602" s="89"/>
      <c r="W602" s="89"/>
      <c r="X602" s="112">
        <v>280114.81</v>
      </c>
      <c r="Y602" s="89"/>
      <c r="Z602" s="89"/>
      <c r="AA602" s="89"/>
    </row>
    <row r="603" spans="1:27">
      <c r="A603" s="103" t="s">
        <v>1233</v>
      </c>
      <c r="B603" s="103" t="s">
        <v>235</v>
      </c>
      <c r="C603" s="103"/>
      <c r="D603" s="103"/>
      <c r="E603" s="103"/>
      <c r="F603" s="69" t="str">
        <f t="shared" si="9"/>
        <v>0001100</v>
      </c>
      <c r="G603" s="109">
        <v>25852092.379999999</v>
      </c>
      <c r="H603" s="86"/>
      <c r="I603" s="109">
        <v>25852092.379999999</v>
      </c>
      <c r="J603" s="109">
        <v>935200</v>
      </c>
      <c r="K603" s="86"/>
      <c r="L603" s="86"/>
      <c r="M603" s="86"/>
      <c r="N603" s="109">
        <v>17821647.949999999</v>
      </c>
      <c r="O603" s="86"/>
      <c r="P603" s="109">
        <v>8965644.4299999997</v>
      </c>
      <c r="Q603" s="86"/>
      <c r="R603" s="109">
        <v>25516584.420000002</v>
      </c>
      <c r="S603" s="86"/>
      <c r="T603" s="109">
        <v>25516584.420000002</v>
      </c>
      <c r="U603" s="109">
        <v>935200</v>
      </c>
      <c r="V603" s="86"/>
      <c r="W603" s="86"/>
      <c r="X603" s="109">
        <v>17821647.949999999</v>
      </c>
      <c r="Y603" s="86"/>
      <c r="Z603" s="109">
        <v>8630136.4700000007</v>
      </c>
      <c r="AA603" s="86"/>
    </row>
    <row r="604" spans="1:27">
      <c r="A604" s="103" t="s">
        <v>1233</v>
      </c>
      <c r="B604" s="103" t="s">
        <v>18</v>
      </c>
      <c r="C604" s="103"/>
      <c r="D604" s="103"/>
      <c r="E604" s="103"/>
      <c r="F604" s="69" t="str">
        <f t="shared" si="9"/>
        <v>0001101</v>
      </c>
      <c r="G604" s="109">
        <v>24991506.780000001</v>
      </c>
      <c r="H604" s="86"/>
      <c r="I604" s="109">
        <v>24991506.780000001</v>
      </c>
      <c r="J604" s="109">
        <v>935200</v>
      </c>
      <c r="K604" s="86"/>
      <c r="L604" s="86"/>
      <c r="M604" s="86"/>
      <c r="N604" s="109">
        <v>17025663.350000001</v>
      </c>
      <c r="O604" s="86"/>
      <c r="P604" s="109">
        <v>8901043.4299999997</v>
      </c>
      <c r="Q604" s="86"/>
      <c r="R604" s="109">
        <v>24655998.82</v>
      </c>
      <c r="S604" s="86"/>
      <c r="T604" s="109">
        <v>24655998.82</v>
      </c>
      <c r="U604" s="109">
        <v>935200</v>
      </c>
      <c r="V604" s="86"/>
      <c r="W604" s="86"/>
      <c r="X604" s="109">
        <v>17025663.350000001</v>
      </c>
      <c r="Y604" s="86"/>
      <c r="Z604" s="109">
        <v>8565535.4700000007</v>
      </c>
      <c r="AA604" s="86"/>
    </row>
    <row r="605" spans="1:27">
      <c r="A605" s="104" t="s">
        <v>1233</v>
      </c>
      <c r="B605" s="104" t="s">
        <v>18</v>
      </c>
      <c r="C605" s="104" t="s">
        <v>1384</v>
      </c>
      <c r="D605" s="104"/>
      <c r="E605" s="104"/>
      <c r="F605" s="69" t="str">
        <f t="shared" si="9"/>
        <v>00011010000000000</v>
      </c>
      <c r="G605" s="110">
        <v>24991506.780000001</v>
      </c>
      <c r="H605" s="87"/>
      <c r="I605" s="110">
        <v>24991506.780000001</v>
      </c>
      <c r="J605" s="110">
        <v>935200</v>
      </c>
      <c r="K605" s="87"/>
      <c r="L605" s="87"/>
      <c r="M605" s="87"/>
      <c r="N605" s="110">
        <v>17025663.350000001</v>
      </c>
      <c r="O605" s="87"/>
      <c r="P605" s="110">
        <v>8901043.4299999997</v>
      </c>
      <c r="Q605" s="87"/>
      <c r="R605" s="110">
        <v>24655998.82</v>
      </c>
      <c r="S605" s="87"/>
      <c r="T605" s="110">
        <v>24655998.82</v>
      </c>
      <c r="U605" s="110">
        <v>935200</v>
      </c>
      <c r="V605" s="87"/>
      <c r="W605" s="87"/>
      <c r="X605" s="110">
        <v>17025663.350000001</v>
      </c>
      <c r="Y605" s="87"/>
      <c r="Z605" s="110">
        <v>8565535.4700000007</v>
      </c>
      <c r="AA605" s="87"/>
    </row>
    <row r="606" spans="1:27">
      <c r="A606" s="105" t="s">
        <v>1233</v>
      </c>
      <c r="B606" s="105" t="s">
        <v>18</v>
      </c>
      <c r="C606" s="105" t="s">
        <v>1384</v>
      </c>
      <c r="D606" s="105" t="s">
        <v>1233</v>
      </c>
      <c r="E606" s="105"/>
      <c r="F606" s="69" t="str">
        <f t="shared" si="9"/>
        <v>00011010000000000000</v>
      </c>
      <c r="G606" s="111">
        <v>24991506.780000001</v>
      </c>
      <c r="H606" s="88"/>
      <c r="I606" s="111">
        <v>24991506.780000001</v>
      </c>
      <c r="J606" s="111">
        <v>935200</v>
      </c>
      <c r="K606" s="88"/>
      <c r="L606" s="88"/>
      <c r="M606" s="88"/>
      <c r="N606" s="111">
        <v>17025663.350000001</v>
      </c>
      <c r="O606" s="88"/>
      <c r="P606" s="111">
        <v>8901043.4299999997</v>
      </c>
      <c r="Q606" s="88"/>
      <c r="R606" s="111">
        <v>24655998.82</v>
      </c>
      <c r="S606" s="88"/>
      <c r="T606" s="111">
        <v>24655998.82</v>
      </c>
      <c r="U606" s="111">
        <v>935200</v>
      </c>
      <c r="V606" s="88"/>
      <c r="W606" s="88"/>
      <c r="X606" s="111">
        <v>17025663.350000001</v>
      </c>
      <c r="Y606" s="88"/>
      <c r="Z606" s="111">
        <v>8565535.4700000007</v>
      </c>
      <c r="AA606" s="88"/>
    </row>
    <row r="607" spans="1:27">
      <c r="A607" s="105" t="s">
        <v>1233</v>
      </c>
      <c r="B607" s="105" t="s">
        <v>18</v>
      </c>
      <c r="C607" s="105" t="s">
        <v>1384</v>
      </c>
      <c r="D607" s="105" t="s">
        <v>1413</v>
      </c>
      <c r="E607" s="105"/>
      <c r="F607" s="69" t="str">
        <f t="shared" si="9"/>
        <v>00011010000000000100</v>
      </c>
      <c r="G607" s="111">
        <v>4736613.33</v>
      </c>
      <c r="H607" s="88"/>
      <c r="I607" s="111">
        <v>4736613.33</v>
      </c>
      <c r="J607" s="88"/>
      <c r="K607" s="88"/>
      <c r="L607" s="88"/>
      <c r="M607" s="88"/>
      <c r="N607" s="88"/>
      <c r="O607" s="88"/>
      <c r="P607" s="111">
        <v>4736613.33</v>
      </c>
      <c r="Q607" s="88"/>
      <c r="R607" s="111">
        <v>4637083.95</v>
      </c>
      <c r="S607" s="88"/>
      <c r="T607" s="111">
        <v>4637083.95</v>
      </c>
      <c r="U607" s="88"/>
      <c r="V607" s="88"/>
      <c r="W607" s="88"/>
      <c r="X607" s="88"/>
      <c r="Y607" s="88"/>
      <c r="Z607" s="111">
        <v>4637083.95</v>
      </c>
      <c r="AA607" s="88"/>
    </row>
    <row r="608" spans="1:27">
      <c r="A608" s="105" t="s">
        <v>1233</v>
      </c>
      <c r="B608" s="105" t="s">
        <v>18</v>
      </c>
      <c r="C608" s="105" t="s">
        <v>1384</v>
      </c>
      <c r="D608" s="105" t="s">
        <v>1372</v>
      </c>
      <c r="E608" s="105"/>
      <c r="F608" s="69" t="str">
        <f t="shared" si="9"/>
        <v>00011010000000000110</v>
      </c>
      <c r="G608" s="111">
        <v>4736613.33</v>
      </c>
      <c r="H608" s="88"/>
      <c r="I608" s="111">
        <v>4736613.33</v>
      </c>
      <c r="J608" s="88"/>
      <c r="K608" s="88"/>
      <c r="L608" s="88"/>
      <c r="M608" s="88"/>
      <c r="N608" s="88"/>
      <c r="O608" s="88"/>
      <c r="P608" s="111">
        <v>4736613.33</v>
      </c>
      <c r="Q608" s="88"/>
      <c r="R608" s="111">
        <v>4637083.95</v>
      </c>
      <c r="S608" s="88"/>
      <c r="T608" s="111">
        <v>4637083.95</v>
      </c>
      <c r="U608" s="88"/>
      <c r="V608" s="88"/>
      <c r="W608" s="88"/>
      <c r="X608" s="88"/>
      <c r="Y608" s="88"/>
      <c r="Z608" s="111">
        <v>4637083.95</v>
      </c>
      <c r="AA608" s="88"/>
    </row>
    <row r="609" spans="1:27">
      <c r="A609" s="105" t="s">
        <v>1233</v>
      </c>
      <c r="B609" s="105" t="s">
        <v>18</v>
      </c>
      <c r="C609" s="105" t="s">
        <v>1384</v>
      </c>
      <c r="D609" s="105" t="s">
        <v>1249</v>
      </c>
      <c r="E609" s="105"/>
      <c r="F609" s="69" t="str">
        <f t="shared" si="9"/>
        <v>00011010000000000111</v>
      </c>
      <c r="G609" s="111">
        <v>3598870.9</v>
      </c>
      <c r="H609" s="88"/>
      <c r="I609" s="111">
        <v>3598870.9</v>
      </c>
      <c r="J609" s="88"/>
      <c r="K609" s="88"/>
      <c r="L609" s="88"/>
      <c r="M609" s="88"/>
      <c r="N609" s="88"/>
      <c r="O609" s="88"/>
      <c r="P609" s="111">
        <v>3598870.9</v>
      </c>
      <c r="Q609" s="88"/>
      <c r="R609" s="111">
        <v>3525814</v>
      </c>
      <c r="S609" s="88"/>
      <c r="T609" s="111">
        <v>3525814</v>
      </c>
      <c r="U609" s="88"/>
      <c r="V609" s="88"/>
      <c r="W609" s="88"/>
      <c r="X609" s="88"/>
      <c r="Y609" s="88"/>
      <c r="Z609" s="111">
        <v>3525814</v>
      </c>
      <c r="AA609" s="88"/>
    </row>
    <row r="610" spans="1:27">
      <c r="A610" s="106" t="s">
        <v>1233</v>
      </c>
      <c r="B610" s="106" t="s">
        <v>18</v>
      </c>
      <c r="C610" s="106" t="s">
        <v>1384</v>
      </c>
      <c r="D610" s="106" t="s">
        <v>1249</v>
      </c>
      <c r="E610" s="106" t="s">
        <v>1235</v>
      </c>
      <c r="F610" s="69" t="str">
        <f t="shared" si="9"/>
        <v>00011010000000000111960</v>
      </c>
      <c r="G610" s="112">
        <v>3598870.9</v>
      </c>
      <c r="H610" s="89"/>
      <c r="I610" s="112">
        <v>3598870.9</v>
      </c>
      <c r="J610" s="89"/>
      <c r="K610" s="89"/>
      <c r="L610" s="89"/>
      <c r="M610" s="89"/>
      <c r="N610" s="89"/>
      <c r="O610" s="89"/>
      <c r="P610" s="112">
        <v>3598870.9</v>
      </c>
      <c r="Q610" s="89"/>
      <c r="R610" s="112">
        <v>3525814</v>
      </c>
      <c r="S610" s="89"/>
      <c r="T610" s="112">
        <v>3525814</v>
      </c>
      <c r="U610" s="89"/>
      <c r="V610" s="89"/>
      <c r="W610" s="89"/>
      <c r="X610" s="89"/>
      <c r="Y610" s="89"/>
      <c r="Z610" s="112">
        <v>3525814</v>
      </c>
      <c r="AA610" s="89"/>
    </row>
    <row r="611" spans="1:27">
      <c r="A611" s="105" t="s">
        <v>1233</v>
      </c>
      <c r="B611" s="105" t="s">
        <v>18</v>
      </c>
      <c r="C611" s="105" t="s">
        <v>1384</v>
      </c>
      <c r="D611" s="105" t="s">
        <v>1256</v>
      </c>
      <c r="E611" s="105"/>
      <c r="F611" s="69" t="str">
        <f t="shared" si="9"/>
        <v>00011010000000000112</v>
      </c>
      <c r="G611" s="111">
        <v>70833.27</v>
      </c>
      <c r="H611" s="88"/>
      <c r="I611" s="111">
        <v>70833.27</v>
      </c>
      <c r="J611" s="88"/>
      <c r="K611" s="88"/>
      <c r="L611" s="88"/>
      <c r="M611" s="88"/>
      <c r="N611" s="88"/>
      <c r="O611" s="88"/>
      <c r="P611" s="111">
        <v>70833.27</v>
      </c>
      <c r="Q611" s="88"/>
      <c r="R611" s="111">
        <v>70833.27</v>
      </c>
      <c r="S611" s="88"/>
      <c r="T611" s="111">
        <v>70833.27</v>
      </c>
      <c r="U611" s="88"/>
      <c r="V611" s="88"/>
      <c r="W611" s="88"/>
      <c r="X611" s="88"/>
      <c r="Y611" s="88"/>
      <c r="Z611" s="111">
        <v>70833.27</v>
      </c>
      <c r="AA611" s="88"/>
    </row>
    <row r="612" spans="1:27">
      <c r="A612" s="106" t="s">
        <v>1233</v>
      </c>
      <c r="B612" s="106" t="s">
        <v>18</v>
      </c>
      <c r="C612" s="106" t="s">
        <v>1384</v>
      </c>
      <c r="D612" s="106" t="s">
        <v>1256</v>
      </c>
      <c r="E612" s="106" t="s">
        <v>1235</v>
      </c>
      <c r="F612" s="69" t="str">
        <f t="shared" si="9"/>
        <v>00011010000000000112960</v>
      </c>
      <c r="G612" s="112">
        <v>70833.27</v>
      </c>
      <c r="H612" s="89"/>
      <c r="I612" s="112">
        <v>70833.27</v>
      </c>
      <c r="J612" s="89"/>
      <c r="K612" s="89"/>
      <c r="L612" s="89"/>
      <c r="M612" s="89"/>
      <c r="N612" s="89"/>
      <c r="O612" s="89"/>
      <c r="P612" s="112">
        <v>70833.27</v>
      </c>
      <c r="Q612" s="89"/>
      <c r="R612" s="112">
        <v>70833.27</v>
      </c>
      <c r="S612" s="89"/>
      <c r="T612" s="112">
        <v>70833.27</v>
      </c>
      <c r="U612" s="89"/>
      <c r="V612" s="89"/>
      <c r="W612" s="89"/>
      <c r="X612" s="89"/>
      <c r="Y612" s="89"/>
      <c r="Z612" s="112">
        <v>70833.27</v>
      </c>
      <c r="AA612" s="89"/>
    </row>
    <row r="613" spans="1:27">
      <c r="A613" s="105" t="s">
        <v>1233</v>
      </c>
      <c r="B613" s="105" t="s">
        <v>18</v>
      </c>
      <c r="C613" s="105" t="s">
        <v>1384</v>
      </c>
      <c r="D613" s="105" t="s">
        <v>1386</v>
      </c>
      <c r="E613" s="105"/>
      <c r="F613" s="69" t="str">
        <f t="shared" si="9"/>
        <v>00011010000000000119</v>
      </c>
      <c r="G613" s="111">
        <v>1066909.1599999999</v>
      </c>
      <c r="H613" s="88"/>
      <c r="I613" s="111">
        <v>1066909.1599999999</v>
      </c>
      <c r="J613" s="88"/>
      <c r="K613" s="88"/>
      <c r="L613" s="88"/>
      <c r="M613" s="88"/>
      <c r="N613" s="88"/>
      <c r="O613" s="88"/>
      <c r="P613" s="111">
        <v>1066909.1599999999</v>
      </c>
      <c r="Q613" s="88"/>
      <c r="R613" s="111">
        <v>1040436.68</v>
      </c>
      <c r="S613" s="88"/>
      <c r="T613" s="111">
        <v>1040436.68</v>
      </c>
      <c r="U613" s="88"/>
      <c r="V613" s="88"/>
      <c r="W613" s="88"/>
      <c r="X613" s="88"/>
      <c r="Y613" s="88"/>
      <c r="Z613" s="111">
        <v>1040436.68</v>
      </c>
      <c r="AA613" s="88"/>
    </row>
    <row r="614" spans="1:27">
      <c r="A614" s="106" t="s">
        <v>1233</v>
      </c>
      <c r="B614" s="106" t="s">
        <v>18</v>
      </c>
      <c r="C614" s="106" t="s">
        <v>1384</v>
      </c>
      <c r="D614" s="106" t="s">
        <v>1386</v>
      </c>
      <c r="E614" s="106" t="s">
        <v>1235</v>
      </c>
      <c r="F614" s="69" t="str">
        <f t="shared" si="9"/>
        <v>00011010000000000119960</v>
      </c>
      <c r="G614" s="112">
        <v>1066909.1599999999</v>
      </c>
      <c r="H614" s="89"/>
      <c r="I614" s="112">
        <v>1066909.1599999999</v>
      </c>
      <c r="J614" s="89"/>
      <c r="K614" s="89"/>
      <c r="L614" s="89"/>
      <c r="M614" s="89"/>
      <c r="N614" s="89"/>
      <c r="O614" s="89"/>
      <c r="P614" s="112">
        <v>1066909.1599999999</v>
      </c>
      <c r="Q614" s="89"/>
      <c r="R614" s="112">
        <v>1040436.68</v>
      </c>
      <c r="S614" s="89"/>
      <c r="T614" s="112">
        <v>1040436.68</v>
      </c>
      <c r="U614" s="89"/>
      <c r="V614" s="89"/>
      <c r="W614" s="89"/>
      <c r="X614" s="89"/>
      <c r="Y614" s="89"/>
      <c r="Z614" s="112">
        <v>1040436.68</v>
      </c>
      <c r="AA614" s="89"/>
    </row>
    <row r="615" spans="1:27">
      <c r="A615" s="105" t="s">
        <v>1233</v>
      </c>
      <c r="B615" s="105" t="s">
        <v>18</v>
      </c>
      <c r="C615" s="105" t="s">
        <v>1384</v>
      </c>
      <c r="D615" s="105" t="s">
        <v>1414</v>
      </c>
      <c r="E615" s="105"/>
      <c r="F615" s="69" t="str">
        <f t="shared" si="9"/>
        <v>00011010000000000200</v>
      </c>
      <c r="G615" s="111">
        <v>1023120.1</v>
      </c>
      <c r="H615" s="88"/>
      <c r="I615" s="111">
        <v>1023120.1</v>
      </c>
      <c r="J615" s="88"/>
      <c r="K615" s="88"/>
      <c r="L615" s="88"/>
      <c r="M615" s="88"/>
      <c r="N615" s="88"/>
      <c r="O615" s="88"/>
      <c r="P615" s="111">
        <v>1023120.1</v>
      </c>
      <c r="Q615" s="88"/>
      <c r="R615" s="111">
        <v>861702.84</v>
      </c>
      <c r="S615" s="88"/>
      <c r="T615" s="111">
        <v>861702.84</v>
      </c>
      <c r="U615" s="88"/>
      <c r="V615" s="88"/>
      <c r="W615" s="88"/>
      <c r="X615" s="88"/>
      <c r="Y615" s="88"/>
      <c r="Z615" s="111">
        <v>861702.84</v>
      </c>
      <c r="AA615" s="88"/>
    </row>
    <row r="616" spans="1:27">
      <c r="A616" s="105" t="s">
        <v>1233</v>
      </c>
      <c r="B616" s="105" t="s">
        <v>18</v>
      </c>
      <c r="C616" s="105" t="s">
        <v>1384</v>
      </c>
      <c r="D616" s="105" t="s">
        <v>1250</v>
      </c>
      <c r="E616" s="105"/>
      <c r="F616" s="69" t="str">
        <f t="shared" si="9"/>
        <v>00011010000000000240</v>
      </c>
      <c r="G616" s="111">
        <v>1023120.1</v>
      </c>
      <c r="H616" s="88"/>
      <c r="I616" s="111">
        <v>1023120.1</v>
      </c>
      <c r="J616" s="88"/>
      <c r="K616" s="88"/>
      <c r="L616" s="88"/>
      <c r="M616" s="88"/>
      <c r="N616" s="88"/>
      <c r="O616" s="88"/>
      <c r="P616" s="111">
        <v>1023120.1</v>
      </c>
      <c r="Q616" s="88"/>
      <c r="R616" s="111">
        <v>861702.84</v>
      </c>
      <c r="S616" s="88"/>
      <c r="T616" s="111">
        <v>861702.84</v>
      </c>
      <c r="U616" s="88"/>
      <c r="V616" s="88"/>
      <c r="W616" s="88"/>
      <c r="X616" s="88"/>
      <c r="Y616" s="88"/>
      <c r="Z616" s="111">
        <v>861702.84</v>
      </c>
      <c r="AA616" s="88"/>
    </row>
    <row r="617" spans="1:27">
      <c r="A617" s="105" t="s">
        <v>1233</v>
      </c>
      <c r="B617" s="105" t="s">
        <v>18</v>
      </c>
      <c r="C617" s="105" t="s">
        <v>1384</v>
      </c>
      <c r="D617" s="105" t="s">
        <v>1239</v>
      </c>
      <c r="E617" s="105"/>
      <c r="F617" s="69" t="str">
        <f t="shared" si="9"/>
        <v>00011010000000000244</v>
      </c>
      <c r="G617" s="111">
        <v>1023120.1</v>
      </c>
      <c r="H617" s="88"/>
      <c r="I617" s="111">
        <v>1023120.1</v>
      </c>
      <c r="J617" s="88"/>
      <c r="K617" s="88"/>
      <c r="L617" s="88"/>
      <c r="M617" s="88"/>
      <c r="N617" s="88"/>
      <c r="O617" s="88"/>
      <c r="P617" s="111">
        <v>1023120.1</v>
      </c>
      <c r="Q617" s="88"/>
      <c r="R617" s="111">
        <v>861702.84</v>
      </c>
      <c r="S617" s="88"/>
      <c r="T617" s="111">
        <v>861702.84</v>
      </c>
      <c r="U617" s="88"/>
      <c r="V617" s="88"/>
      <c r="W617" s="88"/>
      <c r="X617" s="88"/>
      <c r="Y617" s="88"/>
      <c r="Z617" s="111">
        <v>861702.84</v>
      </c>
      <c r="AA617" s="88"/>
    </row>
    <row r="618" spans="1:27">
      <c r="A618" s="106" t="s">
        <v>1233</v>
      </c>
      <c r="B618" s="106" t="s">
        <v>18</v>
      </c>
      <c r="C618" s="106" t="s">
        <v>1384</v>
      </c>
      <c r="D618" s="106" t="s">
        <v>1239</v>
      </c>
      <c r="E618" s="106" t="s">
        <v>1235</v>
      </c>
      <c r="F618" s="69" t="str">
        <f t="shared" si="9"/>
        <v>00011010000000000244960</v>
      </c>
      <c r="G618" s="112">
        <v>1023120.1</v>
      </c>
      <c r="H618" s="89"/>
      <c r="I618" s="112">
        <v>1023120.1</v>
      </c>
      <c r="J618" s="89"/>
      <c r="K618" s="89"/>
      <c r="L618" s="89"/>
      <c r="M618" s="89"/>
      <c r="N618" s="89"/>
      <c r="O618" s="89"/>
      <c r="P618" s="112">
        <v>1023120.1</v>
      </c>
      <c r="Q618" s="89"/>
      <c r="R618" s="112">
        <v>861702.84</v>
      </c>
      <c r="S618" s="89"/>
      <c r="T618" s="112">
        <v>861702.84</v>
      </c>
      <c r="U618" s="89"/>
      <c r="V618" s="89"/>
      <c r="W618" s="89"/>
      <c r="X618" s="89"/>
      <c r="Y618" s="89"/>
      <c r="Z618" s="112">
        <v>861702.84</v>
      </c>
      <c r="AA618" s="89"/>
    </row>
    <row r="619" spans="1:27">
      <c r="A619" s="105" t="s">
        <v>1233</v>
      </c>
      <c r="B619" s="105" t="s">
        <v>18</v>
      </c>
      <c r="C619" s="105" t="s">
        <v>1384</v>
      </c>
      <c r="D619" s="105" t="s">
        <v>1369</v>
      </c>
      <c r="E619" s="105"/>
      <c r="F619" s="69" t="str">
        <f t="shared" si="9"/>
        <v>00011010000000000500</v>
      </c>
      <c r="G619" s="111">
        <v>0</v>
      </c>
      <c r="H619" s="88"/>
      <c r="I619" s="111">
        <v>0</v>
      </c>
      <c r="J619" s="111">
        <v>935200</v>
      </c>
      <c r="K619" s="88"/>
      <c r="L619" s="88"/>
      <c r="M619" s="88"/>
      <c r="N619" s="88"/>
      <c r="O619" s="88"/>
      <c r="P619" s="111">
        <v>935200</v>
      </c>
      <c r="Q619" s="88"/>
      <c r="R619" s="111">
        <v>0</v>
      </c>
      <c r="S619" s="88"/>
      <c r="T619" s="111">
        <v>0</v>
      </c>
      <c r="U619" s="111">
        <v>935200</v>
      </c>
      <c r="V619" s="88"/>
      <c r="W619" s="88"/>
      <c r="X619" s="88"/>
      <c r="Y619" s="88"/>
      <c r="Z619" s="111">
        <v>935200</v>
      </c>
      <c r="AA619" s="88"/>
    </row>
    <row r="620" spans="1:27">
      <c r="A620" s="105" t="s">
        <v>1233</v>
      </c>
      <c r="B620" s="105" t="s">
        <v>18</v>
      </c>
      <c r="C620" s="105" t="s">
        <v>1384</v>
      </c>
      <c r="D620" s="105" t="s">
        <v>1241</v>
      </c>
      <c r="E620" s="105"/>
      <c r="F620" s="69" t="str">
        <f t="shared" si="9"/>
        <v>00011010000000000540</v>
      </c>
      <c r="G620" s="111">
        <v>0</v>
      </c>
      <c r="H620" s="88"/>
      <c r="I620" s="111">
        <v>0</v>
      </c>
      <c r="J620" s="111">
        <v>935200</v>
      </c>
      <c r="K620" s="88"/>
      <c r="L620" s="88"/>
      <c r="M620" s="88"/>
      <c r="N620" s="88"/>
      <c r="O620" s="88"/>
      <c r="P620" s="111">
        <v>935200</v>
      </c>
      <c r="Q620" s="88"/>
      <c r="R620" s="111">
        <v>0</v>
      </c>
      <c r="S620" s="88"/>
      <c r="T620" s="111">
        <v>0</v>
      </c>
      <c r="U620" s="111">
        <v>935200</v>
      </c>
      <c r="V620" s="88"/>
      <c r="W620" s="88"/>
      <c r="X620" s="88"/>
      <c r="Y620" s="88"/>
      <c r="Z620" s="111">
        <v>935200</v>
      </c>
      <c r="AA620" s="88"/>
    </row>
    <row r="621" spans="1:27">
      <c r="A621" s="106" t="s">
        <v>1233</v>
      </c>
      <c r="B621" s="106" t="s">
        <v>18</v>
      </c>
      <c r="C621" s="106" t="s">
        <v>1384</v>
      </c>
      <c r="D621" s="106" t="s">
        <v>1241</v>
      </c>
      <c r="E621" s="106" t="s">
        <v>1235</v>
      </c>
      <c r="F621" s="69" t="str">
        <f t="shared" si="9"/>
        <v>00011010000000000540960</v>
      </c>
      <c r="G621" s="112">
        <v>0</v>
      </c>
      <c r="H621" s="89"/>
      <c r="I621" s="112">
        <v>0</v>
      </c>
      <c r="J621" s="112">
        <v>935200</v>
      </c>
      <c r="K621" s="89"/>
      <c r="L621" s="89"/>
      <c r="M621" s="89"/>
      <c r="N621" s="89"/>
      <c r="O621" s="89"/>
      <c r="P621" s="112">
        <v>935200</v>
      </c>
      <c r="Q621" s="89"/>
      <c r="R621" s="112">
        <v>0</v>
      </c>
      <c r="S621" s="89"/>
      <c r="T621" s="112">
        <v>0</v>
      </c>
      <c r="U621" s="112">
        <v>935200</v>
      </c>
      <c r="V621" s="89"/>
      <c r="W621" s="89"/>
      <c r="X621" s="89"/>
      <c r="Y621" s="89"/>
      <c r="Z621" s="112">
        <v>935200</v>
      </c>
      <c r="AA621" s="89"/>
    </row>
    <row r="622" spans="1:27">
      <c r="A622" s="105" t="s">
        <v>1233</v>
      </c>
      <c r="B622" s="105" t="s">
        <v>18</v>
      </c>
      <c r="C622" s="105" t="s">
        <v>1384</v>
      </c>
      <c r="D622" s="105" t="s">
        <v>1376</v>
      </c>
      <c r="E622" s="105"/>
      <c r="F622" s="69" t="str">
        <f t="shared" si="9"/>
        <v>00011010000000000600</v>
      </c>
      <c r="G622" s="111">
        <v>19231773.350000001</v>
      </c>
      <c r="H622" s="88"/>
      <c r="I622" s="111">
        <v>19231773.350000001</v>
      </c>
      <c r="J622" s="88"/>
      <c r="K622" s="88"/>
      <c r="L622" s="88"/>
      <c r="M622" s="88"/>
      <c r="N622" s="111">
        <v>17025663.350000001</v>
      </c>
      <c r="O622" s="88"/>
      <c r="P622" s="111">
        <v>2206110</v>
      </c>
      <c r="Q622" s="88"/>
      <c r="R622" s="111">
        <v>19157212.030000001</v>
      </c>
      <c r="S622" s="88"/>
      <c r="T622" s="111">
        <v>19157212.030000001</v>
      </c>
      <c r="U622" s="88"/>
      <c r="V622" s="88"/>
      <c r="W622" s="88"/>
      <c r="X622" s="111">
        <v>17025663.350000001</v>
      </c>
      <c r="Y622" s="88"/>
      <c r="Z622" s="111">
        <v>2131548.6800000002</v>
      </c>
      <c r="AA622" s="88"/>
    </row>
    <row r="623" spans="1:27">
      <c r="A623" s="105" t="s">
        <v>1233</v>
      </c>
      <c r="B623" s="105" t="s">
        <v>18</v>
      </c>
      <c r="C623" s="105" t="s">
        <v>1384</v>
      </c>
      <c r="D623" s="105" t="s">
        <v>1373</v>
      </c>
      <c r="E623" s="105"/>
      <c r="F623" s="69" t="str">
        <f t="shared" si="9"/>
        <v>00011010000000000610</v>
      </c>
      <c r="G623" s="111">
        <v>19231773.350000001</v>
      </c>
      <c r="H623" s="88"/>
      <c r="I623" s="111">
        <v>19231773.350000001</v>
      </c>
      <c r="J623" s="88"/>
      <c r="K623" s="88"/>
      <c r="L623" s="88"/>
      <c r="M623" s="88"/>
      <c r="N623" s="111">
        <v>17025663.350000001</v>
      </c>
      <c r="O623" s="88"/>
      <c r="P623" s="111">
        <v>2206110</v>
      </c>
      <c r="Q623" s="88"/>
      <c r="R623" s="111">
        <v>19157212.030000001</v>
      </c>
      <c r="S623" s="88"/>
      <c r="T623" s="111">
        <v>19157212.030000001</v>
      </c>
      <c r="U623" s="88"/>
      <c r="V623" s="88"/>
      <c r="W623" s="88"/>
      <c r="X623" s="111">
        <v>17025663.350000001</v>
      </c>
      <c r="Y623" s="88"/>
      <c r="Z623" s="111">
        <v>2131548.6800000002</v>
      </c>
      <c r="AA623" s="88"/>
    </row>
    <row r="624" spans="1:27">
      <c r="A624" s="105" t="s">
        <v>1233</v>
      </c>
      <c r="B624" s="105" t="s">
        <v>18</v>
      </c>
      <c r="C624" s="105" t="s">
        <v>1384</v>
      </c>
      <c r="D624" s="105" t="s">
        <v>1251</v>
      </c>
      <c r="E624" s="105"/>
      <c r="F624" s="69" t="str">
        <f t="shared" si="9"/>
        <v>00011010000000000611</v>
      </c>
      <c r="G624" s="111">
        <v>17567137.949999999</v>
      </c>
      <c r="H624" s="88"/>
      <c r="I624" s="111">
        <v>17567137.949999999</v>
      </c>
      <c r="J624" s="88"/>
      <c r="K624" s="88"/>
      <c r="L624" s="88"/>
      <c r="M624" s="88"/>
      <c r="N624" s="111">
        <v>15361027.949999999</v>
      </c>
      <c r="O624" s="88"/>
      <c r="P624" s="111">
        <v>2206110</v>
      </c>
      <c r="Q624" s="88"/>
      <c r="R624" s="111">
        <v>17492576.629999999</v>
      </c>
      <c r="S624" s="88"/>
      <c r="T624" s="111">
        <v>17492576.629999999</v>
      </c>
      <c r="U624" s="88"/>
      <c r="V624" s="88"/>
      <c r="W624" s="88"/>
      <c r="X624" s="111">
        <v>15361027.949999999</v>
      </c>
      <c r="Y624" s="88"/>
      <c r="Z624" s="111">
        <v>2131548.6800000002</v>
      </c>
      <c r="AA624" s="88"/>
    </row>
    <row r="625" spans="1:27">
      <c r="A625" s="106" t="s">
        <v>1233</v>
      </c>
      <c r="B625" s="106" t="s">
        <v>18</v>
      </c>
      <c r="C625" s="106" t="s">
        <v>1384</v>
      </c>
      <c r="D625" s="106" t="s">
        <v>1251</v>
      </c>
      <c r="E625" s="106" t="s">
        <v>1235</v>
      </c>
      <c r="F625" s="69" t="str">
        <f t="shared" si="9"/>
        <v>00011010000000000611960</v>
      </c>
      <c r="G625" s="112">
        <v>17567137.949999999</v>
      </c>
      <c r="H625" s="89"/>
      <c r="I625" s="112">
        <v>17567137.949999999</v>
      </c>
      <c r="J625" s="89"/>
      <c r="K625" s="89"/>
      <c r="L625" s="89"/>
      <c r="M625" s="89"/>
      <c r="N625" s="112">
        <v>15361027.949999999</v>
      </c>
      <c r="O625" s="89"/>
      <c r="P625" s="112">
        <v>2206110</v>
      </c>
      <c r="Q625" s="89"/>
      <c r="R625" s="112">
        <v>17492576.629999999</v>
      </c>
      <c r="S625" s="89"/>
      <c r="T625" s="112">
        <v>17492576.629999999</v>
      </c>
      <c r="U625" s="89"/>
      <c r="V625" s="89"/>
      <c r="W625" s="89"/>
      <c r="X625" s="112">
        <v>15361027.949999999</v>
      </c>
      <c r="Y625" s="89"/>
      <c r="Z625" s="112">
        <v>2131548.6800000002</v>
      </c>
      <c r="AA625" s="89"/>
    </row>
    <row r="626" spans="1:27">
      <c r="A626" s="105" t="s">
        <v>1233</v>
      </c>
      <c r="B626" s="105" t="s">
        <v>18</v>
      </c>
      <c r="C626" s="105" t="s">
        <v>1384</v>
      </c>
      <c r="D626" s="105" t="s">
        <v>1252</v>
      </c>
      <c r="E626" s="105"/>
      <c r="F626" s="69" t="str">
        <f t="shared" si="9"/>
        <v>00011010000000000612</v>
      </c>
      <c r="G626" s="111">
        <v>1664635.4</v>
      </c>
      <c r="H626" s="88"/>
      <c r="I626" s="111">
        <v>1664635.4</v>
      </c>
      <c r="J626" s="88"/>
      <c r="K626" s="88"/>
      <c r="L626" s="88"/>
      <c r="M626" s="88"/>
      <c r="N626" s="111">
        <v>1664635.4</v>
      </c>
      <c r="O626" s="88"/>
      <c r="P626" s="88"/>
      <c r="Q626" s="88"/>
      <c r="R626" s="111">
        <v>1664635.4</v>
      </c>
      <c r="S626" s="88"/>
      <c r="T626" s="111">
        <v>1664635.4</v>
      </c>
      <c r="U626" s="88"/>
      <c r="V626" s="88"/>
      <c r="W626" s="88"/>
      <c r="X626" s="111">
        <v>1664635.4</v>
      </c>
      <c r="Y626" s="88"/>
      <c r="Z626" s="88"/>
      <c r="AA626" s="88"/>
    </row>
    <row r="627" spans="1:27">
      <c r="A627" s="106" t="s">
        <v>1233</v>
      </c>
      <c r="B627" s="106" t="s">
        <v>18</v>
      </c>
      <c r="C627" s="106" t="s">
        <v>1384</v>
      </c>
      <c r="D627" s="106" t="s">
        <v>1252</v>
      </c>
      <c r="E627" s="106" t="s">
        <v>1235</v>
      </c>
      <c r="F627" s="69" t="str">
        <f t="shared" si="9"/>
        <v>00011010000000000612960</v>
      </c>
      <c r="G627" s="112">
        <v>1664635.4</v>
      </c>
      <c r="H627" s="89"/>
      <c r="I627" s="112">
        <v>1664635.4</v>
      </c>
      <c r="J627" s="89"/>
      <c r="K627" s="89"/>
      <c r="L627" s="89"/>
      <c r="M627" s="89"/>
      <c r="N627" s="112">
        <v>1664635.4</v>
      </c>
      <c r="O627" s="89"/>
      <c r="P627" s="89"/>
      <c r="Q627" s="89"/>
      <c r="R627" s="112">
        <v>1664635.4</v>
      </c>
      <c r="S627" s="89"/>
      <c r="T627" s="112">
        <v>1664635.4</v>
      </c>
      <c r="U627" s="89"/>
      <c r="V627" s="89"/>
      <c r="W627" s="89"/>
      <c r="X627" s="112">
        <v>1664635.4</v>
      </c>
      <c r="Y627" s="89"/>
      <c r="Z627" s="89"/>
      <c r="AA627" s="89"/>
    </row>
    <row r="628" spans="1:27">
      <c r="A628" s="103" t="s">
        <v>1233</v>
      </c>
      <c r="B628" s="103" t="s">
        <v>220</v>
      </c>
      <c r="C628" s="103"/>
      <c r="D628" s="103"/>
      <c r="E628" s="103"/>
      <c r="F628" s="69" t="str">
        <f t="shared" si="9"/>
        <v>0001102</v>
      </c>
      <c r="G628" s="109">
        <v>860585.6</v>
      </c>
      <c r="H628" s="86"/>
      <c r="I628" s="109">
        <v>860585.6</v>
      </c>
      <c r="J628" s="86"/>
      <c r="K628" s="86"/>
      <c r="L628" s="86"/>
      <c r="M628" s="86"/>
      <c r="N628" s="109">
        <v>795984.6</v>
      </c>
      <c r="O628" s="86"/>
      <c r="P628" s="109">
        <v>64601</v>
      </c>
      <c r="Q628" s="86"/>
      <c r="R628" s="109">
        <v>860585.6</v>
      </c>
      <c r="S628" s="86"/>
      <c r="T628" s="109">
        <v>860585.6</v>
      </c>
      <c r="U628" s="86"/>
      <c r="V628" s="86"/>
      <c r="W628" s="86"/>
      <c r="X628" s="109">
        <v>795984.6</v>
      </c>
      <c r="Y628" s="86"/>
      <c r="Z628" s="109">
        <v>64601</v>
      </c>
      <c r="AA628" s="86"/>
    </row>
    <row r="629" spans="1:27">
      <c r="A629" s="104" t="s">
        <v>1233</v>
      </c>
      <c r="B629" s="104" t="s">
        <v>220</v>
      </c>
      <c r="C629" s="104" t="s">
        <v>1384</v>
      </c>
      <c r="D629" s="104"/>
      <c r="E629" s="104"/>
      <c r="F629" s="69" t="str">
        <f t="shared" si="9"/>
        <v>00011020000000000</v>
      </c>
      <c r="G629" s="110">
        <v>860585.6</v>
      </c>
      <c r="H629" s="87"/>
      <c r="I629" s="110">
        <v>860585.6</v>
      </c>
      <c r="J629" s="87"/>
      <c r="K629" s="87"/>
      <c r="L629" s="87"/>
      <c r="M629" s="87"/>
      <c r="N629" s="110">
        <v>795984.6</v>
      </c>
      <c r="O629" s="87"/>
      <c r="P629" s="110">
        <v>64601</v>
      </c>
      <c r="Q629" s="87"/>
      <c r="R629" s="110">
        <v>860585.6</v>
      </c>
      <c r="S629" s="87"/>
      <c r="T629" s="110">
        <v>860585.6</v>
      </c>
      <c r="U629" s="87"/>
      <c r="V629" s="87"/>
      <c r="W629" s="87"/>
      <c r="X629" s="110">
        <v>795984.6</v>
      </c>
      <c r="Y629" s="87"/>
      <c r="Z629" s="110">
        <v>64601</v>
      </c>
      <c r="AA629" s="87"/>
    </row>
    <row r="630" spans="1:27">
      <c r="A630" s="105" t="s">
        <v>1233</v>
      </c>
      <c r="B630" s="105" t="s">
        <v>220</v>
      </c>
      <c r="C630" s="105" t="s">
        <v>1384</v>
      </c>
      <c r="D630" s="105" t="s">
        <v>1233</v>
      </c>
      <c r="E630" s="105"/>
      <c r="F630" s="69" t="str">
        <f t="shared" si="9"/>
        <v>00011020000000000000</v>
      </c>
      <c r="G630" s="111">
        <v>860585.6</v>
      </c>
      <c r="H630" s="88"/>
      <c r="I630" s="111">
        <v>860585.6</v>
      </c>
      <c r="J630" s="88"/>
      <c r="K630" s="88"/>
      <c r="L630" s="88"/>
      <c r="M630" s="88"/>
      <c r="N630" s="111">
        <v>795984.6</v>
      </c>
      <c r="O630" s="88"/>
      <c r="P630" s="111">
        <v>64601</v>
      </c>
      <c r="Q630" s="88"/>
      <c r="R630" s="111">
        <v>860585.6</v>
      </c>
      <c r="S630" s="88"/>
      <c r="T630" s="111">
        <v>860585.6</v>
      </c>
      <c r="U630" s="88"/>
      <c r="V630" s="88"/>
      <c r="W630" s="88"/>
      <c r="X630" s="111">
        <v>795984.6</v>
      </c>
      <c r="Y630" s="88"/>
      <c r="Z630" s="111">
        <v>64601</v>
      </c>
      <c r="AA630" s="88"/>
    </row>
    <row r="631" spans="1:27">
      <c r="A631" s="105" t="s">
        <v>1233</v>
      </c>
      <c r="B631" s="105" t="s">
        <v>220</v>
      </c>
      <c r="C631" s="105" t="s">
        <v>1384</v>
      </c>
      <c r="D631" s="105" t="s">
        <v>1414</v>
      </c>
      <c r="E631" s="105"/>
      <c r="F631" s="69" t="str">
        <f t="shared" si="9"/>
        <v>00011020000000000200</v>
      </c>
      <c r="G631" s="111">
        <v>64601</v>
      </c>
      <c r="H631" s="88"/>
      <c r="I631" s="111">
        <v>64601</v>
      </c>
      <c r="J631" s="88"/>
      <c r="K631" s="88"/>
      <c r="L631" s="88"/>
      <c r="M631" s="88"/>
      <c r="N631" s="88"/>
      <c r="O631" s="88"/>
      <c r="P631" s="111">
        <v>64601</v>
      </c>
      <c r="Q631" s="88"/>
      <c r="R631" s="111">
        <v>64601</v>
      </c>
      <c r="S631" s="88"/>
      <c r="T631" s="111">
        <v>64601</v>
      </c>
      <c r="U631" s="88"/>
      <c r="V631" s="88"/>
      <c r="W631" s="88"/>
      <c r="X631" s="88"/>
      <c r="Y631" s="88"/>
      <c r="Z631" s="111">
        <v>64601</v>
      </c>
      <c r="AA631" s="88"/>
    </row>
    <row r="632" spans="1:27">
      <c r="A632" s="105" t="s">
        <v>1233</v>
      </c>
      <c r="B632" s="105" t="s">
        <v>220</v>
      </c>
      <c r="C632" s="105" t="s">
        <v>1384</v>
      </c>
      <c r="D632" s="105" t="s">
        <v>1250</v>
      </c>
      <c r="E632" s="105"/>
      <c r="F632" s="69" t="str">
        <f t="shared" si="9"/>
        <v>00011020000000000240</v>
      </c>
      <c r="G632" s="111">
        <v>64601</v>
      </c>
      <c r="H632" s="88"/>
      <c r="I632" s="111">
        <v>64601</v>
      </c>
      <c r="J632" s="88"/>
      <c r="K632" s="88"/>
      <c r="L632" s="88"/>
      <c r="M632" s="88"/>
      <c r="N632" s="88"/>
      <c r="O632" s="88"/>
      <c r="P632" s="111">
        <v>64601</v>
      </c>
      <c r="Q632" s="88"/>
      <c r="R632" s="111">
        <v>64601</v>
      </c>
      <c r="S632" s="88"/>
      <c r="T632" s="111">
        <v>64601</v>
      </c>
      <c r="U632" s="88"/>
      <c r="V632" s="88"/>
      <c r="W632" s="88"/>
      <c r="X632" s="88"/>
      <c r="Y632" s="88"/>
      <c r="Z632" s="111">
        <v>64601</v>
      </c>
      <c r="AA632" s="88"/>
    </row>
    <row r="633" spans="1:27">
      <c r="A633" s="105" t="s">
        <v>1233</v>
      </c>
      <c r="B633" s="105" t="s">
        <v>220</v>
      </c>
      <c r="C633" s="105" t="s">
        <v>1384</v>
      </c>
      <c r="D633" s="105" t="s">
        <v>1239</v>
      </c>
      <c r="E633" s="105"/>
      <c r="F633" s="69" t="str">
        <f t="shared" si="9"/>
        <v>00011020000000000244</v>
      </c>
      <c r="G633" s="111">
        <v>64601</v>
      </c>
      <c r="H633" s="88"/>
      <c r="I633" s="111">
        <v>64601</v>
      </c>
      <c r="J633" s="88"/>
      <c r="K633" s="88"/>
      <c r="L633" s="88"/>
      <c r="M633" s="88"/>
      <c r="N633" s="88"/>
      <c r="O633" s="88"/>
      <c r="P633" s="111">
        <v>64601</v>
      </c>
      <c r="Q633" s="88"/>
      <c r="R633" s="111">
        <v>64601</v>
      </c>
      <c r="S633" s="88"/>
      <c r="T633" s="111">
        <v>64601</v>
      </c>
      <c r="U633" s="88"/>
      <c r="V633" s="88"/>
      <c r="W633" s="88"/>
      <c r="X633" s="88"/>
      <c r="Y633" s="88"/>
      <c r="Z633" s="111">
        <v>64601</v>
      </c>
      <c r="AA633" s="88"/>
    </row>
    <row r="634" spans="1:27">
      <c r="A634" s="106" t="s">
        <v>1233</v>
      </c>
      <c r="B634" s="106" t="s">
        <v>220</v>
      </c>
      <c r="C634" s="106" t="s">
        <v>1384</v>
      </c>
      <c r="D634" s="106" t="s">
        <v>1239</v>
      </c>
      <c r="E634" s="106" t="s">
        <v>1235</v>
      </c>
      <c r="F634" s="69" t="str">
        <f t="shared" si="9"/>
        <v>00011020000000000244960</v>
      </c>
      <c r="G634" s="112">
        <v>64601</v>
      </c>
      <c r="H634" s="89"/>
      <c r="I634" s="112">
        <v>64601</v>
      </c>
      <c r="J634" s="89"/>
      <c r="K634" s="89"/>
      <c r="L634" s="89"/>
      <c r="M634" s="89"/>
      <c r="N634" s="89"/>
      <c r="O634" s="89"/>
      <c r="P634" s="112">
        <v>64601</v>
      </c>
      <c r="Q634" s="89"/>
      <c r="R634" s="112">
        <v>64601</v>
      </c>
      <c r="S634" s="89"/>
      <c r="T634" s="112">
        <v>64601</v>
      </c>
      <c r="U634" s="89"/>
      <c r="V634" s="89"/>
      <c r="W634" s="89"/>
      <c r="X634" s="89"/>
      <c r="Y634" s="89"/>
      <c r="Z634" s="112">
        <v>64601</v>
      </c>
      <c r="AA634" s="89"/>
    </row>
    <row r="635" spans="1:27">
      <c r="A635" s="105" t="s">
        <v>1233</v>
      </c>
      <c r="B635" s="105" t="s">
        <v>220</v>
      </c>
      <c r="C635" s="105" t="s">
        <v>1384</v>
      </c>
      <c r="D635" s="105" t="s">
        <v>1376</v>
      </c>
      <c r="E635" s="105"/>
      <c r="F635" s="69" t="str">
        <f t="shared" si="9"/>
        <v>00011020000000000600</v>
      </c>
      <c r="G635" s="111">
        <v>795984.6</v>
      </c>
      <c r="H635" s="88"/>
      <c r="I635" s="111">
        <v>795984.6</v>
      </c>
      <c r="J635" s="88"/>
      <c r="K635" s="88"/>
      <c r="L635" s="88"/>
      <c r="M635" s="88"/>
      <c r="N635" s="111">
        <v>795984.6</v>
      </c>
      <c r="O635" s="88"/>
      <c r="P635" s="88"/>
      <c r="Q635" s="88"/>
      <c r="R635" s="111">
        <v>795984.6</v>
      </c>
      <c r="S635" s="88"/>
      <c r="T635" s="111">
        <v>795984.6</v>
      </c>
      <c r="U635" s="88"/>
      <c r="V635" s="88"/>
      <c r="W635" s="88"/>
      <c r="X635" s="111">
        <v>795984.6</v>
      </c>
      <c r="Y635" s="88"/>
      <c r="Z635" s="88"/>
      <c r="AA635" s="88"/>
    </row>
    <row r="636" spans="1:27">
      <c r="A636" s="105" t="s">
        <v>1233</v>
      </c>
      <c r="B636" s="105" t="s">
        <v>220</v>
      </c>
      <c r="C636" s="105" t="s">
        <v>1384</v>
      </c>
      <c r="D636" s="105" t="s">
        <v>1373</v>
      </c>
      <c r="E636" s="105"/>
      <c r="F636" s="69" t="str">
        <f t="shared" si="9"/>
        <v>00011020000000000610</v>
      </c>
      <c r="G636" s="111">
        <v>795984.6</v>
      </c>
      <c r="H636" s="88"/>
      <c r="I636" s="111">
        <v>795984.6</v>
      </c>
      <c r="J636" s="88"/>
      <c r="K636" s="88"/>
      <c r="L636" s="88"/>
      <c r="M636" s="88"/>
      <c r="N636" s="111">
        <v>795984.6</v>
      </c>
      <c r="O636" s="88"/>
      <c r="P636" s="88"/>
      <c r="Q636" s="88"/>
      <c r="R636" s="111">
        <v>795984.6</v>
      </c>
      <c r="S636" s="88"/>
      <c r="T636" s="111">
        <v>795984.6</v>
      </c>
      <c r="U636" s="88"/>
      <c r="V636" s="88"/>
      <c r="W636" s="88"/>
      <c r="X636" s="111">
        <v>795984.6</v>
      </c>
      <c r="Y636" s="88"/>
      <c r="Z636" s="88"/>
      <c r="AA636" s="88"/>
    </row>
    <row r="637" spans="1:27">
      <c r="A637" s="105" t="s">
        <v>1233</v>
      </c>
      <c r="B637" s="105" t="s">
        <v>220</v>
      </c>
      <c r="C637" s="105" t="s">
        <v>1384</v>
      </c>
      <c r="D637" s="105" t="s">
        <v>1252</v>
      </c>
      <c r="E637" s="105"/>
      <c r="F637" s="69" t="str">
        <f t="shared" si="9"/>
        <v>00011020000000000612</v>
      </c>
      <c r="G637" s="111">
        <v>795984.6</v>
      </c>
      <c r="H637" s="88"/>
      <c r="I637" s="111">
        <v>795984.6</v>
      </c>
      <c r="J637" s="88"/>
      <c r="K637" s="88"/>
      <c r="L637" s="88"/>
      <c r="M637" s="88"/>
      <c r="N637" s="111">
        <v>795984.6</v>
      </c>
      <c r="O637" s="88"/>
      <c r="P637" s="88"/>
      <c r="Q637" s="88"/>
      <c r="R637" s="111">
        <v>795984.6</v>
      </c>
      <c r="S637" s="88"/>
      <c r="T637" s="111">
        <v>795984.6</v>
      </c>
      <c r="U637" s="88"/>
      <c r="V637" s="88"/>
      <c r="W637" s="88"/>
      <c r="X637" s="111">
        <v>795984.6</v>
      </c>
      <c r="Y637" s="88"/>
      <c r="Z637" s="88"/>
      <c r="AA637" s="88"/>
    </row>
    <row r="638" spans="1:27">
      <c r="A638" s="106" t="s">
        <v>1233</v>
      </c>
      <c r="B638" s="106" t="s">
        <v>220</v>
      </c>
      <c r="C638" s="106" t="s">
        <v>1384</v>
      </c>
      <c r="D638" s="106" t="s">
        <v>1252</v>
      </c>
      <c r="E638" s="106" t="s">
        <v>1235</v>
      </c>
      <c r="F638" s="69" t="str">
        <f t="shared" si="9"/>
        <v>00011020000000000612960</v>
      </c>
      <c r="G638" s="112">
        <v>795984.6</v>
      </c>
      <c r="H638" s="89"/>
      <c r="I638" s="112">
        <v>795984.6</v>
      </c>
      <c r="J638" s="89"/>
      <c r="K638" s="89"/>
      <c r="L638" s="89"/>
      <c r="M638" s="89"/>
      <c r="N638" s="112">
        <v>795984.6</v>
      </c>
      <c r="O638" s="89"/>
      <c r="P638" s="89"/>
      <c r="Q638" s="89"/>
      <c r="R638" s="112">
        <v>795984.6</v>
      </c>
      <c r="S638" s="89"/>
      <c r="T638" s="112">
        <v>795984.6</v>
      </c>
      <c r="U638" s="89"/>
      <c r="V638" s="89"/>
      <c r="W638" s="89"/>
      <c r="X638" s="112">
        <v>795984.6</v>
      </c>
      <c r="Y638" s="89"/>
      <c r="Z638" s="89"/>
      <c r="AA638" s="89"/>
    </row>
    <row r="639" spans="1:27">
      <c r="A639" s="103" t="s">
        <v>1233</v>
      </c>
      <c r="B639" s="103" t="s">
        <v>19</v>
      </c>
      <c r="C639" s="103"/>
      <c r="D639" s="103"/>
      <c r="E639" s="103"/>
      <c r="F639" s="69" t="str">
        <f t="shared" si="9"/>
        <v>0001300</v>
      </c>
      <c r="G639" s="109">
        <v>47489.8</v>
      </c>
      <c r="H639" s="86"/>
      <c r="I639" s="109">
        <v>47489.8</v>
      </c>
      <c r="J639" s="86"/>
      <c r="K639" s="86"/>
      <c r="L639" s="86"/>
      <c r="M639" s="86"/>
      <c r="N639" s="109">
        <v>47489.8</v>
      </c>
      <c r="O639" s="86"/>
      <c r="P639" s="86"/>
      <c r="Q639" s="86"/>
      <c r="R639" s="109">
        <v>47489.8</v>
      </c>
      <c r="S639" s="86"/>
      <c r="T639" s="109">
        <v>47489.8</v>
      </c>
      <c r="U639" s="86"/>
      <c r="V639" s="86"/>
      <c r="W639" s="86"/>
      <c r="X639" s="109">
        <v>47489.8</v>
      </c>
      <c r="Y639" s="86"/>
      <c r="Z639" s="86"/>
      <c r="AA639" s="86"/>
    </row>
    <row r="640" spans="1:27">
      <c r="A640" s="103" t="s">
        <v>1233</v>
      </c>
      <c r="B640" s="103" t="s">
        <v>20</v>
      </c>
      <c r="C640" s="103"/>
      <c r="D640" s="103"/>
      <c r="E640" s="103"/>
      <c r="F640" s="69" t="str">
        <f t="shared" si="9"/>
        <v>0001301</v>
      </c>
      <c r="G640" s="109">
        <v>47489.8</v>
      </c>
      <c r="H640" s="86"/>
      <c r="I640" s="109">
        <v>47489.8</v>
      </c>
      <c r="J640" s="86"/>
      <c r="K640" s="86"/>
      <c r="L640" s="86"/>
      <c r="M640" s="86"/>
      <c r="N640" s="109">
        <v>47489.8</v>
      </c>
      <c r="O640" s="86"/>
      <c r="P640" s="86"/>
      <c r="Q640" s="86"/>
      <c r="R640" s="109">
        <v>47489.8</v>
      </c>
      <c r="S640" s="86"/>
      <c r="T640" s="109">
        <v>47489.8</v>
      </c>
      <c r="U640" s="86"/>
      <c r="V640" s="86"/>
      <c r="W640" s="86"/>
      <c r="X640" s="109">
        <v>47489.8</v>
      </c>
      <c r="Y640" s="86"/>
      <c r="Z640" s="86"/>
      <c r="AA640" s="86"/>
    </row>
    <row r="641" spans="1:27">
      <c r="A641" s="104" t="s">
        <v>1233</v>
      </c>
      <c r="B641" s="104" t="s">
        <v>20</v>
      </c>
      <c r="C641" s="104" t="s">
        <v>1384</v>
      </c>
      <c r="D641" s="104"/>
      <c r="E641" s="104"/>
      <c r="F641" s="69" t="str">
        <f t="shared" si="9"/>
        <v>00013010000000000</v>
      </c>
      <c r="G641" s="110">
        <v>47489.8</v>
      </c>
      <c r="H641" s="87"/>
      <c r="I641" s="110">
        <v>47489.8</v>
      </c>
      <c r="J641" s="87"/>
      <c r="K641" s="87"/>
      <c r="L641" s="87"/>
      <c r="M641" s="87"/>
      <c r="N641" s="110">
        <v>47489.8</v>
      </c>
      <c r="O641" s="87"/>
      <c r="P641" s="87"/>
      <c r="Q641" s="87"/>
      <c r="R641" s="110">
        <v>47489.8</v>
      </c>
      <c r="S641" s="87"/>
      <c r="T641" s="110">
        <v>47489.8</v>
      </c>
      <c r="U641" s="87"/>
      <c r="V641" s="87"/>
      <c r="W641" s="87"/>
      <c r="X641" s="110">
        <v>47489.8</v>
      </c>
      <c r="Y641" s="87"/>
      <c r="Z641" s="87"/>
      <c r="AA641" s="87"/>
    </row>
    <row r="642" spans="1:27">
      <c r="A642" s="105" t="s">
        <v>1233</v>
      </c>
      <c r="B642" s="105" t="s">
        <v>20</v>
      </c>
      <c r="C642" s="105" t="s">
        <v>1384</v>
      </c>
      <c r="D642" s="105" t="s">
        <v>1233</v>
      </c>
      <c r="E642" s="105"/>
      <c r="F642" s="69" t="str">
        <f t="shared" si="9"/>
        <v>00013010000000000000</v>
      </c>
      <c r="G642" s="111">
        <v>47489.8</v>
      </c>
      <c r="H642" s="88"/>
      <c r="I642" s="111">
        <v>47489.8</v>
      </c>
      <c r="J642" s="88"/>
      <c r="K642" s="88"/>
      <c r="L642" s="88"/>
      <c r="M642" s="88"/>
      <c r="N642" s="111">
        <v>47489.8</v>
      </c>
      <c r="O642" s="88"/>
      <c r="P642" s="88"/>
      <c r="Q642" s="88"/>
      <c r="R642" s="111">
        <v>47489.8</v>
      </c>
      <c r="S642" s="88"/>
      <c r="T642" s="111">
        <v>47489.8</v>
      </c>
      <c r="U642" s="88"/>
      <c r="V642" s="88"/>
      <c r="W642" s="88"/>
      <c r="X642" s="111">
        <v>47489.8</v>
      </c>
      <c r="Y642" s="88"/>
      <c r="Z642" s="88"/>
      <c r="AA642" s="88"/>
    </row>
    <row r="643" spans="1:27">
      <c r="A643" s="105" t="s">
        <v>1233</v>
      </c>
      <c r="B643" s="105" t="s">
        <v>20</v>
      </c>
      <c r="C643" s="105" t="s">
        <v>1384</v>
      </c>
      <c r="D643" s="105" t="s">
        <v>1377</v>
      </c>
      <c r="E643" s="105"/>
      <c r="F643" s="69" t="str">
        <f t="shared" ref="F643:F665" si="10">CONCATENATE(A643,B643,C643,D643,E643)</f>
        <v>00013010000000000700</v>
      </c>
      <c r="G643" s="111">
        <v>47489.8</v>
      </c>
      <c r="H643" s="88"/>
      <c r="I643" s="111">
        <v>47489.8</v>
      </c>
      <c r="J643" s="88"/>
      <c r="K643" s="88"/>
      <c r="L643" s="88"/>
      <c r="M643" s="88"/>
      <c r="N643" s="111">
        <v>47489.8</v>
      </c>
      <c r="O643" s="88"/>
      <c r="P643" s="88"/>
      <c r="Q643" s="88"/>
      <c r="R643" s="111">
        <v>47489.8</v>
      </c>
      <c r="S643" s="88"/>
      <c r="T643" s="111">
        <v>47489.8</v>
      </c>
      <c r="U643" s="88"/>
      <c r="V643" s="88"/>
      <c r="W643" s="88"/>
      <c r="X643" s="111">
        <v>47489.8</v>
      </c>
      <c r="Y643" s="88"/>
      <c r="Z643" s="88"/>
      <c r="AA643" s="88"/>
    </row>
    <row r="644" spans="1:27">
      <c r="A644" s="105" t="s">
        <v>1233</v>
      </c>
      <c r="B644" s="105" t="s">
        <v>20</v>
      </c>
      <c r="C644" s="105" t="s">
        <v>1384</v>
      </c>
      <c r="D644" s="105" t="s">
        <v>1260</v>
      </c>
      <c r="E644" s="105"/>
      <c r="F644" s="69" t="str">
        <f t="shared" si="10"/>
        <v>00013010000000000730</v>
      </c>
      <c r="G644" s="111">
        <v>47489.8</v>
      </c>
      <c r="H644" s="88"/>
      <c r="I644" s="111">
        <v>47489.8</v>
      </c>
      <c r="J644" s="88"/>
      <c r="K644" s="88"/>
      <c r="L644" s="88"/>
      <c r="M644" s="88"/>
      <c r="N644" s="111">
        <v>47489.8</v>
      </c>
      <c r="O644" s="88"/>
      <c r="P644" s="88"/>
      <c r="Q644" s="88"/>
      <c r="R644" s="111">
        <v>47489.8</v>
      </c>
      <c r="S644" s="88"/>
      <c r="T644" s="111">
        <v>47489.8</v>
      </c>
      <c r="U644" s="88"/>
      <c r="V644" s="88"/>
      <c r="W644" s="88"/>
      <c r="X644" s="111">
        <v>47489.8</v>
      </c>
      <c r="Y644" s="88"/>
      <c r="Z644" s="88"/>
      <c r="AA644" s="88"/>
    </row>
    <row r="645" spans="1:27">
      <c r="A645" s="106" t="s">
        <v>1233</v>
      </c>
      <c r="B645" s="106" t="s">
        <v>20</v>
      </c>
      <c r="C645" s="106" t="s">
        <v>1384</v>
      </c>
      <c r="D645" s="106" t="s">
        <v>1260</v>
      </c>
      <c r="E645" s="106" t="s">
        <v>1235</v>
      </c>
      <c r="F645" s="69" t="str">
        <f t="shared" si="10"/>
        <v>00013010000000000730960</v>
      </c>
      <c r="G645" s="112">
        <v>47489.8</v>
      </c>
      <c r="H645" s="89"/>
      <c r="I645" s="112">
        <v>47489.8</v>
      </c>
      <c r="J645" s="89"/>
      <c r="K645" s="89"/>
      <c r="L645" s="89"/>
      <c r="M645" s="89"/>
      <c r="N645" s="112">
        <v>47489.8</v>
      </c>
      <c r="O645" s="89"/>
      <c r="P645" s="89"/>
      <c r="Q645" s="89"/>
      <c r="R645" s="112">
        <v>47489.8</v>
      </c>
      <c r="S645" s="89"/>
      <c r="T645" s="112">
        <v>47489.8</v>
      </c>
      <c r="U645" s="89"/>
      <c r="V645" s="89"/>
      <c r="W645" s="89"/>
      <c r="X645" s="112">
        <v>47489.8</v>
      </c>
      <c r="Y645" s="89"/>
      <c r="Z645" s="89"/>
      <c r="AA645" s="89"/>
    </row>
    <row r="646" spans="1:27">
      <c r="A646" s="103" t="s">
        <v>1233</v>
      </c>
      <c r="B646" s="103" t="s">
        <v>236</v>
      </c>
      <c r="C646" s="103"/>
      <c r="D646" s="103"/>
      <c r="E646" s="103"/>
      <c r="F646" s="69" t="str">
        <f t="shared" si="10"/>
        <v>0001400</v>
      </c>
      <c r="G646" s="109">
        <v>0</v>
      </c>
      <c r="H646" s="86"/>
      <c r="I646" s="109">
        <v>0</v>
      </c>
      <c r="J646" s="109">
        <v>128770373</v>
      </c>
      <c r="K646" s="86"/>
      <c r="L646" s="86"/>
      <c r="M646" s="86"/>
      <c r="N646" s="109">
        <v>128770373</v>
      </c>
      <c r="O646" s="86"/>
      <c r="P646" s="86"/>
      <c r="Q646" s="86"/>
      <c r="R646" s="109">
        <v>0</v>
      </c>
      <c r="S646" s="86"/>
      <c r="T646" s="109">
        <v>0</v>
      </c>
      <c r="U646" s="109">
        <v>128770373</v>
      </c>
      <c r="V646" s="86"/>
      <c r="W646" s="86"/>
      <c r="X646" s="109">
        <v>128770373</v>
      </c>
      <c r="Y646" s="86"/>
      <c r="Z646" s="86"/>
      <c r="AA646" s="86"/>
    </row>
    <row r="647" spans="1:27">
      <c r="A647" s="103" t="s">
        <v>1233</v>
      </c>
      <c r="B647" s="103" t="s">
        <v>221</v>
      </c>
      <c r="C647" s="103"/>
      <c r="D647" s="103"/>
      <c r="E647" s="103"/>
      <c r="F647" s="69" t="str">
        <f t="shared" si="10"/>
        <v>0001401</v>
      </c>
      <c r="G647" s="109">
        <v>0</v>
      </c>
      <c r="H647" s="86"/>
      <c r="I647" s="109">
        <v>0</v>
      </c>
      <c r="J647" s="109">
        <v>74802600</v>
      </c>
      <c r="K647" s="86"/>
      <c r="L647" s="86"/>
      <c r="M647" s="86"/>
      <c r="N647" s="109">
        <v>74802600</v>
      </c>
      <c r="O647" s="86"/>
      <c r="P647" s="86"/>
      <c r="Q647" s="86"/>
      <c r="R647" s="109">
        <v>0</v>
      </c>
      <c r="S647" s="86"/>
      <c r="T647" s="109">
        <v>0</v>
      </c>
      <c r="U647" s="109">
        <v>74802600</v>
      </c>
      <c r="V647" s="86"/>
      <c r="W647" s="86"/>
      <c r="X647" s="109">
        <v>74802600</v>
      </c>
      <c r="Y647" s="86"/>
      <c r="Z647" s="86"/>
      <c r="AA647" s="86"/>
    </row>
    <row r="648" spans="1:27">
      <c r="A648" s="104" t="s">
        <v>1233</v>
      </c>
      <c r="B648" s="104" t="s">
        <v>221</v>
      </c>
      <c r="C648" s="104" t="s">
        <v>1384</v>
      </c>
      <c r="D648" s="104"/>
      <c r="E648" s="104"/>
      <c r="F648" s="69" t="str">
        <f t="shared" si="10"/>
        <v>00014010000000000</v>
      </c>
      <c r="G648" s="110">
        <v>0</v>
      </c>
      <c r="H648" s="87"/>
      <c r="I648" s="110">
        <v>0</v>
      </c>
      <c r="J648" s="110">
        <v>74802600</v>
      </c>
      <c r="K648" s="87"/>
      <c r="L648" s="87"/>
      <c r="M648" s="87"/>
      <c r="N648" s="110">
        <v>74802600</v>
      </c>
      <c r="O648" s="87"/>
      <c r="P648" s="87"/>
      <c r="Q648" s="87"/>
      <c r="R648" s="110">
        <v>0</v>
      </c>
      <c r="S648" s="87"/>
      <c r="T648" s="110">
        <v>0</v>
      </c>
      <c r="U648" s="110">
        <v>74802600</v>
      </c>
      <c r="V648" s="87"/>
      <c r="W648" s="87"/>
      <c r="X648" s="110">
        <v>74802600</v>
      </c>
      <c r="Y648" s="87"/>
      <c r="Z648" s="87"/>
      <c r="AA648" s="87"/>
    </row>
    <row r="649" spans="1:27">
      <c r="A649" s="105" t="s">
        <v>1233</v>
      </c>
      <c r="B649" s="105" t="s">
        <v>221</v>
      </c>
      <c r="C649" s="105" t="s">
        <v>1384</v>
      </c>
      <c r="D649" s="105" t="s">
        <v>1233</v>
      </c>
      <c r="E649" s="105"/>
      <c r="F649" s="69" t="str">
        <f t="shared" si="10"/>
        <v>00014010000000000000</v>
      </c>
      <c r="G649" s="111">
        <v>0</v>
      </c>
      <c r="H649" s="88"/>
      <c r="I649" s="111">
        <v>0</v>
      </c>
      <c r="J649" s="111">
        <v>74802600</v>
      </c>
      <c r="K649" s="88"/>
      <c r="L649" s="88"/>
      <c r="M649" s="88"/>
      <c r="N649" s="111">
        <v>74802600</v>
      </c>
      <c r="O649" s="88"/>
      <c r="P649" s="88"/>
      <c r="Q649" s="88"/>
      <c r="R649" s="111">
        <v>0</v>
      </c>
      <c r="S649" s="88"/>
      <c r="T649" s="111">
        <v>0</v>
      </c>
      <c r="U649" s="111">
        <v>74802600</v>
      </c>
      <c r="V649" s="88"/>
      <c r="W649" s="88"/>
      <c r="X649" s="111">
        <v>74802600</v>
      </c>
      <c r="Y649" s="88"/>
      <c r="Z649" s="88"/>
      <c r="AA649" s="88"/>
    </row>
    <row r="650" spans="1:27">
      <c r="A650" s="105" t="s">
        <v>1233</v>
      </c>
      <c r="B650" s="105" t="s">
        <v>221</v>
      </c>
      <c r="C650" s="105" t="s">
        <v>1384</v>
      </c>
      <c r="D650" s="105" t="s">
        <v>1369</v>
      </c>
      <c r="E650" s="105"/>
      <c r="F650" s="69" t="str">
        <f t="shared" si="10"/>
        <v>00014010000000000500</v>
      </c>
      <c r="G650" s="111">
        <v>0</v>
      </c>
      <c r="H650" s="88"/>
      <c r="I650" s="111">
        <v>0</v>
      </c>
      <c r="J650" s="111">
        <v>74802600</v>
      </c>
      <c r="K650" s="88"/>
      <c r="L650" s="88"/>
      <c r="M650" s="88"/>
      <c r="N650" s="111">
        <v>74802600</v>
      </c>
      <c r="O650" s="88"/>
      <c r="P650" s="88"/>
      <c r="Q650" s="88"/>
      <c r="R650" s="111">
        <v>0</v>
      </c>
      <c r="S650" s="88"/>
      <c r="T650" s="111">
        <v>0</v>
      </c>
      <c r="U650" s="111">
        <v>74802600</v>
      </c>
      <c r="V650" s="88"/>
      <c r="W650" s="88"/>
      <c r="X650" s="111">
        <v>74802600</v>
      </c>
      <c r="Y650" s="88"/>
      <c r="Z650" s="88"/>
      <c r="AA650" s="88"/>
    </row>
    <row r="651" spans="1:27">
      <c r="A651" s="105" t="s">
        <v>1233</v>
      </c>
      <c r="B651" s="105" t="s">
        <v>221</v>
      </c>
      <c r="C651" s="105" t="s">
        <v>1384</v>
      </c>
      <c r="D651" s="105" t="s">
        <v>1378</v>
      </c>
      <c r="E651" s="105"/>
      <c r="F651" s="69" t="str">
        <f t="shared" si="10"/>
        <v>00014010000000000510</v>
      </c>
      <c r="G651" s="111">
        <v>0</v>
      </c>
      <c r="H651" s="88"/>
      <c r="I651" s="111">
        <v>0</v>
      </c>
      <c r="J651" s="111">
        <v>74802600</v>
      </c>
      <c r="K651" s="88"/>
      <c r="L651" s="88"/>
      <c r="M651" s="88"/>
      <c r="N651" s="111">
        <v>74802600</v>
      </c>
      <c r="O651" s="88"/>
      <c r="P651" s="88"/>
      <c r="Q651" s="88"/>
      <c r="R651" s="111">
        <v>0</v>
      </c>
      <c r="S651" s="88"/>
      <c r="T651" s="111">
        <v>0</v>
      </c>
      <c r="U651" s="111">
        <v>74802600</v>
      </c>
      <c r="V651" s="88"/>
      <c r="W651" s="88"/>
      <c r="X651" s="111">
        <v>74802600</v>
      </c>
      <c r="Y651" s="88"/>
      <c r="Z651" s="88"/>
      <c r="AA651" s="88"/>
    </row>
    <row r="652" spans="1:27">
      <c r="A652" s="105" t="s">
        <v>1233</v>
      </c>
      <c r="B652" s="105" t="s">
        <v>221</v>
      </c>
      <c r="C652" s="105" t="s">
        <v>1384</v>
      </c>
      <c r="D652" s="105" t="s">
        <v>1261</v>
      </c>
      <c r="E652" s="105"/>
      <c r="F652" s="69" t="str">
        <f t="shared" si="10"/>
        <v>00014010000000000511</v>
      </c>
      <c r="G652" s="111">
        <v>0</v>
      </c>
      <c r="H652" s="88"/>
      <c r="I652" s="111">
        <v>0</v>
      </c>
      <c r="J652" s="111">
        <v>74802600</v>
      </c>
      <c r="K652" s="88"/>
      <c r="L652" s="88"/>
      <c r="M652" s="88"/>
      <c r="N652" s="111">
        <v>74802600</v>
      </c>
      <c r="O652" s="88"/>
      <c r="P652" s="88"/>
      <c r="Q652" s="88"/>
      <c r="R652" s="111">
        <v>0</v>
      </c>
      <c r="S652" s="88"/>
      <c r="T652" s="111">
        <v>0</v>
      </c>
      <c r="U652" s="111">
        <v>74802600</v>
      </c>
      <c r="V652" s="88"/>
      <c r="W652" s="88"/>
      <c r="X652" s="111">
        <v>74802600</v>
      </c>
      <c r="Y652" s="88"/>
      <c r="Z652" s="88"/>
      <c r="AA652" s="88"/>
    </row>
    <row r="653" spans="1:27">
      <c r="A653" s="106" t="s">
        <v>1233</v>
      </c>
      <c r="B653" s="106" t="s">
        <v>221</v>
      </c>
      <c r="C653" s="106" t="s">
        <v>1384</v>
      </c>
      <c r="D653" s="106" t="s">
        <v>1261</v>
      </c>
      <c r="E653" s="106" t="s">
        <v>1235</v>
      </c>
      <c r="F653" s="69" t="str">
        <f t="shared" si="10"/>
        <v>00014010000000000511960</v>
      </c>
      <c r="G653" s="112">
        <v>0</v>
      </c>
      <c r="H653" s="89"/>
      <c r="I653" s="112">
        <v>0</v>
      </c>
      <c r="J653" s="112">
        <v>74802600</v>
      </c>
      <c r="K653" s="89"/>
      <c r="L653" s="89"/>
      <c r="M653" s="89"/>
      <c r="N653" s="112">
        <v>74802600</v>
      </c>
      <c r="O653" s="89"/>
      <c r="P653" s="89"/>
      <c r="Q653" s="89"/>
      <c r="R653" s="112">
        <v>0</v>
      </c>
      <c r="S653" s="89"/>
      <c r="T653" s="112">
        <v>0</v>
      </c>
      <c r="U653" s="112">
        <v>74802600</v>
      </c>
      <c r="V653" s="89"/>
      <c r="W653" s="89"/>
      <c r="X653" s="112">
        <v>74802600</v>
      </c>
      <c r="Y653" s="89"/>
      <c r="Z653" s="89"/>
      <c r="AA653" s="89"/>
    </row>
    <row r="654" spans="1:27">
      <c r="A654" s="103" t="s">
        <v>1233</v>
      </c>
      <c r="B654" s="103" t="s">
        <v>223</v>
      </c>
      <c r="C654" s="103"/>
      <c r="D654" s="103"/>
      <c r="E654" s="103"/>
      <c r="F654" s="69" t="str">
        <f t="shared" si="10"/>
        <v>0001403</v>
      </c>
      <c r="G654" s="109">
        <v>0</v>
      </c>
      <c r="H654" s="86"/>
      <c r="I654" s="109">
        <v>0</v>
      </c>
      <c r="J654" s="109">
        <v>53967773</v>
      </c>
      <c r="K654" s="86"/>
      <c r="L654" s="86"/>
      <c r="M654" s="86"/>
      <c r="N654" s="109">
        <v>53967773</v>
      </c>
      <c r="O654" s="86"/>
      <c r="P654" s="86"/>
      <c r="Q654" s="86"/>
      <c r="R654" s="109">
        <v>0</v>
      </c>
      <c r="S654" s="86"/>
      <c r="T654" s="109">
        <v>0</v>
      </c>
      <c r="U654" s="109">
        <v>53967773</v>
      </c>
      <c r="V654" s="86"/>
      <c r="W654" s="86"/>
      <c r="X654" s="109">
        <v>53967773</v>
      </c>
      <c r="Y654" s="86"/>
      <c r="Z654" s="86"/>
      <c r="AA654" s="86"/>
    </row>
    <row r="655" spans="1:27">
      <c r="A655" s="104" t="s">
        <v>1233</v>
      </c>
      <c r="B655" s="104" t="s">
        <v>223</v>
      </c>
      <c r="C655" s="104" t="s">
        <v>1384</v>
      </c>
      <c r="D655" s="104"/>
      <c r="E655" s="104"/>
      <c r="F655" s="69" t="str">
        <f t="shared" si="10"/>
        <v>00014030000000000</v>
      </c>
      <c r="G655" s="110">
        <v>0</v>
      </c>
      <c r="H655" s="87"/>
      <c r="I655" s="110">
        <v>0</v>
      </c>
      <c r="J655" s="110">
        <v>53967773</v>
      </c>
      <c r="K655" s="87"/>
      <c r="L655" s="87"/>
      <c r="M655" s="87"/>
      <c r="N655" s="110">
        <v>53967773</v>
      </c>
      <c r="O655" s="87"/>
      <c r="P655" s="87"/>
      <c r="Q655" s="87"/>
      <c r="R655" s="110">
        <v>0</v>
      </c>
      <c r="S655" s="87"/>
      <c r="T655" s="110">
        <v>0</v>
      </c>
      <c r="U655" s="110">
        <v>53967773</v>
      </c>
      <c r="V655" s="87"/>
      <c r="W655" s="87"/>
      <c r="X655" s="110">
        <v>53967773</v>
      </c>
      <c r="Y655" s="87"/>
      <c r="Z655" s="87"/>
      <c r="AA655" s="87"/>
    </row>
    <row r="656" spans="1:27">
      <c r="A656" s="105" t="s">
        <v>1233</v>
      </c>
      <c r="B656" s="105" t="s">
        <v>223</v>
      </c>
      <c r="C656" s="105" t="s">
        <v>1384</v>
      </c>
      <c r="D656" s="105" t="s">
        <v>1233</v>
      </c>
      <c r="E656" s="105"/>
      <c r="F656" s="69" t="str">
        <f t="shared" si="10"/>
        <v>00014030000000000000</v>
      </c>
      <c r="G656" s="111">
        <v>0</v>
      </c>
      <c r="H656" s="88"/>
      <c r="I656" s="111">
        <v>0</v>
      </c>
      <c r="J656" s="111">
        <v>53967773</v>
      </c>
      <c r="K656" s="88"/>
      <c r="L656" s="88"/>
      <c r="M656" s="88"/>
      <c r="N656" s="111">
        <v>53967773</v>
      </c>
      <c r="O656" s="88"/>
      <c r="P656" s="88"/>
      <c r="Q656" s="88"/>
      <c r="R656" s="111">
        <v>0</v>
      </c>
      <c r="S656" s="88"/>
      <c r="T656" s="111">
        <v>0</v>
      </c>
      <c r="U656" s="111">
        <v>53967773</v>
      </c>
      <c r="V656" s="88"/>
      <c r="W656" s="88"/>
      <c r="X656" s="111">
        <v>53967773</v>
      </c>
      <c r="Y656" s="88"/>
      <c r="Z656" s="88"/>
      <c r="AA656" s="88"/>
    </row>
    <row r="657" spans="1:27">
      <c r="A657" s="105" t="s">
        <v>1233</v>
      </c>
      <c r="B657" s="105" t="s">
        <v>223</v>
      </c>
      <c r="C657" s="105" t="s">
        <v>1384</v>
      </c>
      <c r="D657" s="105" t="s">
        <v>1369</v>
      </c>
      <c r="E657" s="105"/>
      <c r="F657" s="69" t="str">
        <f t="shared" si="10"/>
        <v>00014030000000000500</v>
      </c>
      <c r="G657" s="111">
        <v>0</v>
      </c>
      <c r="H657" s="88"/>
      <c r="I657" s="111">
        <v>0</v>
      </c>
      <c r="J657" s="111">
        <v>53967773</v>
      </c>
      <c r="K657" s="88"/>
      <c r="L657" s="88"/>
      <c r="M657" s="88"/>
      <c r="N657" s="111">
        <v>53967773</v>
      </c>
      <c r="O657" s="88"/>
      <c r="P657" s="88"/>
      <c r="Q657" s="88"/>
      <c r="R657" s="111">
        <v>0</v>
      </c>
      <c r="S657" s="88"/>
      <c r="T657" s="111">
        <v>0</v>
      </c>
      <c r="U657" s="111">
        <v>53967773</v>
      </c>
      <c r="V657" s="88"/>
      <c r="W657" s="88"/>
      <c r="X657" s="111">
        <v>53967773</v>
      </c>
      <c r="Y657" s="88"/>
      <c r="Z657" s="88"/>
      <c r="AA657" s="88"/>
    </row>
    <row r="658" spans="1:27">
      <c r="A658" s="105" t="s">
        <v>1233</v>
      </c>
      <c r="B658" s="105" t="s">
        <v>223</v>
      </c>
      <c r="C658" s="105" t="s">
        <v>1384</v>
      </c>
      <c r="D658" s="105" t="s">
        <v>1582</v>
      </c>
      <c r="E658" s="105"/>
      <c r="F658" s="69" t="str">
        <f t="shared" si="10"/>
        <v>00014030000000000520</v>
      </c>
      <c r="G658" s="111">
        <v>0</v>
      </c>
      <c r="H658" s="88"/>
      <c r="I658" s="111">
        <v>0</v>
      </c>
      <c r="J658" s="111">
        <v>11351673</v>
      </c>
      <c r="K658" s="88"/>
      <c r="L658" s="88"/>
      <c r="M658" s="88"/>
      <c r="N658" s="111">
        <v>11351673</v>
      </c>
      <c r="O658" s="88"/>
      <c r="P658" s="88"/>
      <c r="Q658" s="88"/>
      <c r="R658" s="111">
        <v>0</v>
      </c>
      <c r="S658" s="88"/>
      <c r="T658" s="111">
        <v>0</v>
      </c>
      <c r="U658" s="111">
        <v>11351673</v>
      </c>
      <c r="V658" s="88"/>
      <c r="W658" s="88"/>
      <c r="X658" s="111">
        <v>11351673</v>
      </c>
      <c r="Y658" s="88"/>
      <c r="Z658" s="88"/>
      <c r="AA658" s="88"/>
    </row>
    <row r="659" spans="1:27">
      <c r="A659" s="105" t="s">
        <v>1233</v>
      </c>
      <c r="B659" s="105" t="s">
        <v>223</v>
      </c>
      <c r="C659" s="105" t="s">
        <v>1384</v>
      </c>
      <c r="D659" s="105" t="s">
        <v>1583</v>
      </c>
      <c r="E659" s="105"/>
      <c r="F659" s="69" t="str">
        <f t="shared" si="10"/>
        <v>00014030000000000521</v>
      </c>
      <c r="G659" s="111">
        <v>0</v>
      </c>
      <c r="H659" s="88"/>
      <c r="I659" s="111">
        <v>0</v>
      </c>
      <c r="J659" s="111">
        <v>11351673</v>
      </c>
      <c r="K659" s="88"/>
      <c r="L659" s="88"/>
      <c r="M659" s="88"/>
      <c r="N659" s="111">
        <v>11351673</v>
      </c>
      <c r="O659" s="88"/>
      <c r="P659" s="88"/>
      <c r="Q659" s="88"/>
      <c r="R659" s="111">
        <v>0</v>
      </c>
      <c r="S659" s="88"/>
      <c r="T659" s="111">
        <v>0</v>
      </c>
      <c r="U659" s="111">
        <v>11351673</v>
      </c>
      <c r="V659" s="88"/>
      <c r="W659" s="88"/>
      <c r="X659" s="111">
        <v>11351673</v>
      </c>
      <c r="Y659" s="88"/>
      <c r="Z659" s="88"/>
      <c r="AA659" s="88"/>
    </row>
    <row r="660" spans="1:27">
      <c r="A660" s="106" t="s">
        <v>1233</v>
      </c>
      <c r="B660" s="106" t="s">
        <v>223</v>
      </c>
      <c r="C660" s="106" t="s">
        <v>1384</v>
      </c>
      <c r="D660" s="106" t="s">
        <v>1583</v>
      </c>
      <c r="E660" s="106" t="s">
        <v>1235</v>
      </c>
      <c r="F660" s="69" t="str">
        <f t="shared" si="10"/>
        <v>00014030000000000521960</v>
      </c>
      <c r="G660" s="112">
        <v>0</v>
      </c>
      <c r="H660" s="89"/>
      <c r="I660" s="112">
        <v>0</v>
      </c>
      <c r="J660" s="112">
        <v>11351673</v>
      </c>
      <c r="K660" s="89"/>
      <c r="L660" s="89"/>
      <c r="M660" s="89"/>
      <c r="N660" s="112">
        <v>11351673</v>
      </c>
      <c r="O660" s="89"/>
      <c r="P660" s="89"/>
      <c r="Q660" s="89"/>
      <c r="R660" s="112">
        <v>0</v>
      </c>
      <c r="S660" s="89"/>
      <c r="T660" s="112">
        <v>0</v>
      </c>
      <c r="U660" s="112">
        <v>11351673</v>
      </c>
      <c r="V660" s="89"/>
      <c r="W660" s="89"/>
      <c r="X660" s="112">
        <v>11351673</v>
      </c>
      <c r="Y660" s="89"/>
      <c r="Z660" s="89"/>
      <c r="AA660" s="89"/>
    </row>
    <row r="661" spans="1:27">
      <c r="A661" s="105" t="s">
        <v>1233</v>
      </c>
      <c r="B661" s="105" t="s">
        <v>223</v>
      </c>
      <c r="C661" s="105" t="s">
        <v>1384</v>
      </c>
      <c r="D661" s="105" t="s">
        <v>1241</v>
      </c>
      <c r="E661" s="105"/>
      <c r="F661" s="69" t="str">
        <f t="shared" si="10"/>
        <v>00014030000000000540</v>
      </c>
      <c r="G661" s="111">
        <v>0</v>
      </c>
      <c r="H661" s="88"/>
      <c r="I661" s="111">
        <v>0</v>
      </c>
      <c r="J661" s="111">
        <v>42616100</v>
      </c>
      <c r="K661" s="88"/>
      <c r="L661" s="88"/>
      <c r="M661" s="88"/>
      <c r="N661" s="111">
        <v>42616100</v>
      </c>
      <c r="O661" s="88"/>
      <c r="P661" s="88"/>
      <c r="Q661" s="88"/>
      <c r="R661" s="111">
        <v>0</v>
      </c>
      <c r="S661" s="88"/>
      <c r="T661" s="111">
        <v>0</v>
      </c>
      <c r="U661" s="111">
        <v>42616100</v>
      </c>
      <c r="V661" s="88"/>
      <c r="W661" s="88"/>
      <c r="X661" s="111">
        <v>42616100</v>
      </c>
      <c r="Y661" s="88"/>
      <c r="Z661" s="88"/>
      <c r="AA661" s="88"/>
    </row>
    <row r="662" spans="1:27">
      <c r="A662" s="106" t="s">
        <v>1233</v>
      </c>
      <c r="B662" s="106" t="s">
        <v>223</v>
      </c>
      <c r="C662" s="106" t="s">
        <v>1384</v>
      </c>
      <c r="D662" s="106" t="s">
        <v>1241</v>
      </c>
      <c r="E662" s="106" t="s">
        <v>1235</v>
      </c>
      <c r="F662" s="69" t="str">
        <f t="shared" si="10"/>
        <v>00014030000000000540960</v>
      </c>
      <c r="G662" s="112">
        <v>0</v>
      </c>
      <c r="H662" s="89"/>
      <c r="I662" s="112">
        <v>0</v>
      </c>
      <c r="J662" s="112">
        <v>42616100</v>
      </c>
      <c r="K662" s="89"/>
      <c r="L662" s="89"/>
      <c r="M662" s="89"/>
      <c r="N662" s="112">
        <v>42616100</v>
      </c>
      <c r="O662" s="89"/>
      <c r="P662" s="89"/>
      <c r="Q662" s="89"/>
      <c r="R662" s="112">
        <v>0</v>
      </c>
      <c r="S662" s="89"/>
      <c r="T662" s="112">
        <v>0</v>
      </c>
      <c r="U662" s="112">
        <v>42616100</v>
      </c>
      <c r="V662" s="89"/>
      <c r="W662" s="89"/>
      <c r="X662" s="112">
        <v>42616100</v>
      </c>
      <c r="Y662" s="89"/>
      <c r="Z662" s="89"/>
      <c r="AA662" s="89"/>
    </row>
    <row r="663" spans="1:27">
      <c r="F663" s="69" t="str">
        <f t="shared" si="10"/>
        <v/>
      </c>
    </row>
    <row r="664" spans="1:27">
      <c r="F664" s="69" t="str">
        <f t="shared" si="10"/>
        <v/>
      </c>
    </row>
    <row r="665" spans="1:27">
      <c r="F665" s="69" t="str">
        <f t="shared" si="10"/>
        <v/>
      </c>
    </row>
  </sheetData>
  <autoFilter ref="A2:W632"/>
  <pageMargins left="0.27" right="0.7" top="0.74803149606299213" bottom="0.74803149606299213" header="0.31496062992125984" footer="0.31496062992125984"/>
  <pageSetup paperSize="9" scale="7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26"/>
  <sheetViews>
    <sheetView showGridLines="0" workbookViewId="0">
      <selection activeCell="F11" sqref="F11"/>
    </sheetView>
  </sheetViews>
  <sheetFormatPr defaultRowHeight="12.75"/>
  <cols>
    <col min="1" max="1" width="21.5703125" style="68" customWidth="1"/>
    <col min="2" max="2" width="5" style="68" customWidth="1"/>
    <col min="3" max="3" width="26" style="68" customWidth="1"/>
    <col min="4" max="4" width="20.140625" style="68" customWidth="1"/>
    <col min="5" max="5" width="16.5703125" style="68" customWidth="1"/>
    <col min="6" max="7" width="14" style="77" customWidth="1"/>
    <col min="8" max="16384" width="9.140625" style="68"/>
  </cols>
  <sheetData>
    <row r="1" spans="1:7" ht="17.850000000000001" customHeight="1">
      <c r="A1" s="138"/>
      <c r="B1" s="139"/>
      <c r="C1" s="139"/>
    </row>
    <row r="3" spans="1:7" ht="109.5" customHeight="1">
      <c r="A3" s="73" t="s">
        <v>23</v>
      </c>
      <c r="B3" s="73" t="s">
        <v>239</v>
      </c>
      <c r="C3" s="73" t="s">
        <v>804</v>
      </c>
      <c r="D3" s="73" t="s">
        <v>248</v>
      </c>
      <c r="E3" s="73" t="s">
        <v>257</v>
      </c>
    </row>
    <row r="4" spans="1:7">
      <c r="A4" s="74" t="s">
        <v>805</v>
      </c>
      <c r="B4" s="90">
        <v>10</v>
      </c>
      <c r="C4" s="74" t="s">
        <v>1262</v>
      </c>
      <c r="D4" s="75">
        <v>2263910222.2600002</v>
      </c>
      <c r="E4" s="75">
        <v>2250422300.2199998</v>
      </c>
      <c r="F4" s="100">
        <f>ROUND(D4/1000,1)</f>
        <v>2263910.2000000002</v>
      </c>
      <c r="G4" s="100">
        <f>ROUND(E4/1000,1)</f>
        <v>2250422.2999999998</v>
      </c>
    </row>
    <row r="5" spans="1:7">
      <c r="A5" s="74" t="s">
        <v>807</v>
      </c>
      <c r="B5" s="90">
        <v>10</v>
      </c>
      <c r="C5" s="74" t="s">
        <v>1263</v>
      </c>
      <c r="D5" s="75">
        <v>541771615.65999997</v>
      </c>
      <c r="E5" s="75">
        <v>550460119.59000003</v>
      </c>
      <c r="F5" s="100">
        <f t="shared" ref="F5:F68" si="0">ROUND(D5/1000,1)</f>
        <v>541771.6</v>
      </c>
      <c r="G5" s="100">
        <f t="shared" ref="G5:G68" si="1">ROUND(E5/1000,1)</f>
        <v>550460.1</v>
      </c>
    </row>
    <row r="6" spans="1:7">
      <c r="A6" s="74" t="s">
        <v>809</v>
      </c>
      <c r="B6" s="90">
        <v>10</v>
      </c>
      <c r="C6" s="74" t="s">
        <v>1264</v>
      </c>
      <c r="D6" s="75">
        <v>366239501.41000003</v>
      </c>
      <c r="E6" s="75">
        <v>371546191.05000001</v>
      </c>
      <c r="F6" s="100">
        <f t="shared" si="0"/>
        <v>366239.5</v>
      </c>
      <c r="G6" s="100">
        <f t="shared" si="1"/>
        <v>371546.2</v>
      </c>
    </row>
    <row r="7" spans="1:7">
      <c r="A7" s="74" t="s">
        <v>811</v>
      </c>
      <c r="B7" s="90">
        <v>10</v>
      </c>
      <c r="C7" s="74" t="s">
        <v>1265</v>
      </c>
      <c r="D7" s="75">
        <v>31470001.41</v>
      </c>
      <c r="E7" s="75">
        <v>32760403.120000001</v>
      </c>
      <c r="F7" s="100">
        <f t="shared" si="0"/>
        <v>31470</v>
      </c>
      <c r="G7" s="100">
        <f t="shared" si="1"/>
        <v>32760.400000000001</v>
      </c>
    </row>
    <row r="8" spans="1:7" ht="102">
      <c r="A8" s="76" t="s">
        <v>813</v>
      </c>
      <c r="B8" s="90">
        <v>10</v>
      </c>
      <c r="C8" s="74" t="s">
        <v>1266</v>
      </c>
      <c r="D8" s="75">
        <v>31470001.41</v>
      </c>
      <c r="E8" s="75">
        <v>32760403.120000001</v>
      </c>
      <c r="F8" s="100">
        <f t="shared" si="0"/>
        <v>31470</v>
      </c>
      <c r="G8" s="100">
        <f t="shared" si="1"/>
        <v>32760.400000000001</v>
      </c>
    </row>
    <row r="9" spans="1:7" ht="127.5">
      <c r="A9" s="76" t="s">
        <v>1267</v>
      </c>
      <c r="B9" s="90">
        <v>10</v>
      </c>
      <c r="C9" s="74" t="s">
        <v>1268</v>
      </c>
      <c r="D9" s="75">
        <v>31470000</v>
      </c>
      <c r="E9" s="75">
        <v>32760401.710000001</v>
      </c>
      <c r="F9" s="100">
        <f t="shared" si="0"/>
        <v>31470</v>
      </c>
      <c r="G9" s="100">
        <f t="shared" si="1"/>
        <v>32760.400000000001</v>
      </c>
    </row>
    <row r="10" spans="1:7" ht="114.75">
      <c r="A10" s="76" t="s">
        <v>1665</v>
      </c>
      <c r="B10" s="90">
        <v>10</v>
      </c>
      <c r="C10" s="74" t="s">
        <v>1666</v>
      </c>
      <c r="D10" s="75">
        <v>1.41</v>
      </c>
      <c r="E10" s="75">
        <v>1.41</v>
      </c>
      <c r="F10" s="100">
        <f t="shared" si="0"/>
        <v>0</v>
      </c>
      <c r="G10" s="100">
        <f t="shared" si="1"/>
        <v>0</v>
      </c>
    </row>
    <row r="11" spans="1:7">
      <c r="A11" s="74" t="s">
        <v>817</v>
      </c>
      <c r="B11" s="90">
        <v>10</v>
      </c>
      <c r="C11" s="74" t="s">
        <v>1269</v>
      </c>
      <c r="D11" s="75">
        <v>334769500</v>
      </c>
      <c r="E11" s="75">
        <v>338785787.93000001</v>
      </c>
      <c r="F11" s="100">
        <f t="shared" si="0"/>
        <v>334769.5</v>
      </c>
      <c r="G11" s="100">
        <f t="shared" si="1"/>
        <v>338785.8</v>
      </c>
    </row>
    <row r="12" spans="1:7" ht="191.25">
      <c r="A12" s="76" t="s">
        <v>1121</v>
      </c>
      <c r="B12" s="90">
        <v>10</v>
      </c>
      <c r="C12" s="74" t="s">
        <v>1270</v>
      </c>
      <c r="D12" s="75">
        <v>325226300</v>
      </c>
      <c r="E12" s="75">
        <v>329334049.50999999</v>
      </c>
      <c r="F12" s="100">
        <f t="shared" si="0"/>
        <v>325226.3</v>
      </c>
      <c r="G12" s="100">
        <f t="shared" si="1"/>
        <v>329334</v>
      </c>
    </row>
    <row r="13" spans="1:7" ht="306">
      <c r="A13" s="76" t="s">
        <v>1418</v>
      </c>
      <c r="B13" s="90">
        <v>10</v>
      </c>
      <c r="C13" s="74" t="s">
        <v>1271</v>
      </c>
      <c r="D13" s="75">
        <v>326000</v>
      </c>
      <c r="E13" s="75">
        <v>335301.34000000003</v>
      </c>
      <c r="F13" s="100">
        <f t="shared" si="0"/>
        <v>326</v>
      </c>
      <c r="G13" s="100">
        <f t="shared" si="1"/>
        <v>335.3</v>
      </c>
    </row>
    <row r="14" spans="1:7" ht="114.75">
      <c r="A14" s="76" t="s">
        <v>1392</v>
      </c>
      <c r="B14" s="90">
        <v>10</v>
      </c>
      <c r="C14" s="74" t="s">
        <v>1272</v>
      </c>
      <c r="D14" s="75">
        <v>617200</v>
      </c>
      <c r="E14" s="75">
        <v>645421.05000000005</v>
      </c>
      <c r="F14" s="100">
        <f t="shared" si="0"/>
        <v>617.20000000000005</v>
      </c>
      <c r="G14" s="100">
        <f t="shared" si="1"/>
        <v>645.4</v>
      </c>
    </row>
    <row r="15" spans="1:7" ht="229.5">
      <c r="A15" s="76" t="s">
        <v>1393</v>
      </c>
      <c r="B15" s="90">
        <v>10</v>
      </c>
      <c r="C15" s="74" t="s">
        <v>1273</v>
      </c>
      <c r="D15" s="75">
        <v>8600000</v>
      </c>
      <c r="E15" s="75">
        <v>8471016.0299999993</v>
      </c>
      <c r="F15" s="100">
        <f t="shared" si="0"/>
        <v>8600</v>
      </c>
      <c r="G15" s="100">
        <f t="shared" si="1"/>
        <v>8471</v>
      </c>
    </row>
    <row r="16" spans="1:7" ht="76.5">
      <c r="A16" s="76" t="s">
        <v>1124</v>
      </c>
      <c r="B16" s="90">
        <v>10</v>
      </c>
      <c r="C16" s="74" t="s">
        <v>1274</v>
      </c>
      <c r="D16" s="75">
        <v>36800</v>
      </c>
      <c r="E16" s="75">
        <v>32847.339999999997</v>
      </c>
      <c r="F16" s="100">
        <f t="shared" si="0"/>
        <v>36.799999999999997</v>
      </c>
      <c r="G16" s="100">
        <f t="shared" si="1"/>
        <v>32.799999999999997</v>
      </c>
    </row>
    <row r="17" spans="1:7" ht="76.5">
      <c r="A17" s="76" t="s">
        <v>1126</v>
      </c>
      <c r="B17" s="90">
        <v>10</v>
      </c>
      <c r="C17" s="74" t="s">
        <v>1275</v>
      </c>
      <c r="D17" s="75">
        <v>36800</v>
      </c>
      <c r="E17" s="75">
        <v>32847.339999999997</v>
      </c>
      <c r="F17" s="100">
        <f t="shared" si="0"/>
        <v>36.799999999999997</v>
      </c>
      <c r="G17" s="100">
        <f t="shared" si="1"/>
        <v>32.799999999999997</v>
      </c>
    </row>
    <row r="18" spans="1:7" ht="178.5">
      <c r="A18" s="76" t="s">
        <v>1128</v>
      </c>
      <c r="B18" s="90">
        <v>10</v>
      </c>
      <c r="C18" s="74" t="s">
        <v>1276</v>
      </c>
      <c r="D18" s="75">
        <v>16900</v>
      </c>
      <c r="E18" s="75">
        <v>15150.41</v>
      </c>
      <c r="F18" s="100">
        <f t="shared" si="0"/>
        <v>16.899999999999999</v>
      </c>
      <c r="G18" s="100">
        <f t="shared" si="1"/>
        <v>15.2</v>
      </c>
    </row>
    <row r="19" spans="1:7" ht="293.25">
      <c r="A19" s="76" t="s">
        <v>1439</v>
      </c>
      <c r="B19" s="90">
        <v>10</v>
      </c>
      <c r="C19" s="74" t="s">
        <v>1440</v>
      </c>
      <c r="D19" s="75">
        <v>16900</v>
      </c>
      <c r="E19" s="75">
        <v>15150.41</v>
      </c>
      <c r="F19" s="100">
        <f t="shared" si="0"/>
        <v>16.899999999999999</v>
      </c>
      <c r="G19" s="100">
        <f t="shared" si="1"/>
        <v>15.2</v>
      </c>
    </row>
    <row r="20" spans="1:7" ht="229.5">
      <c r="A20" s="76" t="s">
        <v>1130</v>
      </c>
      <c r="B20" s="90">
        <v>10</v>
      </c>
      <c r="C20" s="74" t="s">
        <v>1277</v>
      </c>
      <c r="D20" s="75">
        <v>100</v>
      </c>
      <c r="E20" s="75">
        <v>108.36</v>
      </c>
      <c r="F20" s="100">
        <f t="shared" si="0"/>
        <v>0.1</v>
      </c>
      <c r="G20" s="100">
        <f t="shared" si="1"/>
        <v>0.1</v>
      </c>
    </row>
    <row r="21" spans="1:7" ht="344.25">
      <c r="A21" s="76" t="s">
        <v>1441</v>
      </c>
      <c r="B21" s="90">
        <v>10</v>
      </c>
      <c r="C21" s="74" t="s">
        <v>1442</v>
      </c>
      <c r="D21" s="75">
        <v>100</v>
      </c>
      <c r="E21" s="75">
        <v>108.36</v>
      </c>
      <c r="F21" s="100">
        <f t="shared" si="0"/>
        <v>0.1</v>
      </c>
      <c r="G21" s="100">
        <f t="shared" si="1"/>
        <v>0.1</v>
      </c>
    </row>
    <row r="22" spans="1:7" ht="191.25">
      <c r="A22" s="76" t="s">
        <v>1132</v>
      </c>
      <c r="B22" s="90">
        <v>10</v>
      </c>
      <c r="C22" s="74" t="s">
        <v>1278</v>
      </c>
      <c r="D22" s="75">
        <v>22000</v>
      </c>
      <c r="E22" s="75">
        <v>20381.57</v>
      </c>
      <c r="F22" s="100">
        <f t="shared" si="0"/>
        <v>22</v>
      </c>
      <c r="G22" s="100">
        <f t="shared" si="1"/>
        <v>20.399999999999999</v>
      </c>
    </row>
    <row r="23" spans="1:7" ht="306">
      <c r="A23" s="76" t="s">
        <v>1443</v>
      </c>
      <c r="B23" s="90">
        <v>10</v>
      </c>
      <c r="C23" s="74" t="s">
        <v>1444</v>
      </c>
      <c r="D23" s="75">
        <v>22000</v>
      </c>
      <c r="E23" s="75">
        <v>20381.57</v>
      </c>
      <c r="F23" s="100">
        <f t="shared" si="0"/>
        <v>22</v>
      </c>
      <c r="G23" s="100">
        <f t="shared" si="1"/>
        <v>20.399999999999999</v>
      </c>
    </row>
    <row r="24" spans="1:7" ht="191.25">
      <c r="A24" s="76" t="s">
        <v>1134</v>
      </c>
      <c r="B24" s="90">
        <v>10</v>
      </c>
      <c r="C24" s="74" t="s">
        <v>1279</v>
      </c>
      <c r="D24" s="75">
        <v>-2200</v>
      </c>
      <c r="E24" s="75">
        <v>-2793</v>
      </c>
      <c r="F24" s="100">
        <f t="shared" si="0"/>
        <v>-2.2000000000000002</v>
      </c>
      <c r="G24" s="100">
        <f t="shared" si="1"/>
        <v>-2.8</v>
      </c>
    </row>
    <row r="25" spans="1:7" ht="306">
      <c r="A25" s="76" t="s">
        <v>1445</v>
      </c>
      <c r="B25" s="90">
        <v>10</v>
      </c>
      <c r="C25" s="74" t="s">
        <v>1446</v>
      </c>
      <c r="D25" s="75">
        <v>-2200</v>
      </c>
      <c r="E25" s="75">
        <v>-2793</v>
      </c>
      <c r="F25" s="100">
        <f t="shared" si="0"/>
        <v>-2.2000000000000002</v>
      </c>
      <c r="G25" s="100">
        <f t="shared" si="1"/>
        <v>-2.8</v>
      </c>
    </row>
    <row r="26" spans="1:7">
      <c r="A26" s="74" t="s">
        <v>73</v>
      </c>
      <c r="B26" s="90">
        <v>10</v>
      </c>
      <c r="C26" s="74" t="s">
        <v>1280</v>
      </c>
      <c r="D26" s="75">
        <v>78914629.219999999</v>
      </c>
      <c r="E26" s="75">
        <v>80955364.090000004</v>
      </c>
      <c r="F26" s="100">
        <f t="shared" si="0"/>
        <v>78914.600000000006</v>
      </c>
      <c r="G26" s="100">
        <f t="shared" si="1"/>
        <v>80955.399999999994</v>
      </c>
    </row>
    <row r="27" spans="1:7" ht="51">
      <c r="A27" s="76" t="s">
        <v>1515</v>
      </c>
      <c r="B27" s="90">
        <v>10</v>
      </c>
      <c r="C27" s="74" t="s">
        <v>1516</v>
      </c>
      <c r="D27" s="75">
        <v>56114875.219999999</v>
      </c>
      <c r="E27" s="75">
        <v>57572380.100000001</v>
      </c>
      <c r="F27" s="100">
        <f t="shared" si="0"/>
        <v>56114.9</v>
      </c>
      <c r="G27" s="100">
        <f t="shared" si="1"/>
        <v>57572.4</v>
      </c>
    </row>
    <row r="28" spans="1:7" ht="76.5">
      <c r="A28" s="76" t="s">
        <v>1517</v>
      </c>
      <c r="B28" s="90">
        <v>10</v>
      </c>
      <c r="C28" s="74" t="s">
        <v>1518</v>
      </c>
      <c r="D28" s="75">
        <v>48177900</v>
      </c>
      <c r="E28" s="75">
        <v>49736344.299999997</v>
      </c>
      <c r="F28" s="100">
        <f t="shared" si="0"/>
        <v>48177.9</v>
      </c>
      <c r="G28" s="100">
        <f t="shared" si="1"/>
        <v>49736.3</v>
      </c>
    </row>
    <row r="29" spans="1:7" ht="76.5">
      <c r="A29" s="76" t="s">
        <v>1517</v>
      </c>
      <c r="B29" s="90">
        <v>10</v>
      </c>
      <c r="C29" s="74" t="s">
        <v>1519</v>
      </c>
      <c r="D29" s="75">
        <v>48177900</v>
      </c>
      <c r="E29" s="75">
        <v>49736258.840000004</v>
      </c>
      <c r="F29" s="100">
        <f t="shared" si="0"/>
        <v>48177.9</v>
      </c>
      <c r="G29" s="100">
        <f t="shared" si="1"/>
        <v>49736.3</v>
      </c>
    </row>
    <row r="30" spans="1:7" ht="102">
      <c r="A30" s="76" t="s">
        <v>1639</v>
      </c>
      <c r="B30" s="90">
        <v>10</v>
      </c>
      <c r="C30" s="74" t="s">
        <v>1640</v>
      </c>
      <c r="D30" s="74"/>
      <c r="E30" s="75">
        <v>85.46</v>
      </c>
      <c r="F30" s="100">
        <f t="shared" si="0"/>
        <v>0</v>
      </c>
      <c r="G30" s="100">
        <f t="shared" si="1"/>
        <v>0.1</v>
      </c>
    </row>
    <row r="31" spans="1:7" ht="89.25">
      <c r="A31" s="76" t="s">
        <v>1520</v>
      </c>
      <c r="B31" s="90">
        <v>10</v>
      </c>
      <c r="C31" s="74" t="s">
        <v>1521</v>
      </c>
      <c r="D31" s="75">
        <v>7921981.8799999999</v>
      </c>
      <c r="E31" s="75">
        <v>7821042.46</v>
      </c>
      <c r="F31" s="100">
        <f t="shared" si="0"/>
        <v>7922</v>
      </c>
      <c r="G31" s="100">
        <f t="shared" si="1"/>
        <v>7821</v>
      </c>
    </row>
    <row r="32" spans="1:7" ht="165.75">
      <c r="A32" s="76" t="s">
        <v>1522</v>
      </c>
      <c r="B32" s="90">
        <v>10</v>
      </c>
      <c r="C32" s="74" t="s">
        <v>1523</v>
      </c>
      <c r="D32" s="75">
        <v>7923000</v>
      </c>
      <c r="E32" s="75">
        <v>7822060.5800000001</v>
      </c>
      <c r="F32" s="100">
        <f t="shared" si="0"/>
        <v>7923</v>
      </c>
      <c r="G32" s="100">
        <f t="shared" si="1"/>
        <v>7822.1</v>
      </c>
    </row>
    <row r="33" spans="1:7" ht="127.5">
      <c r="A33" s="76" t="s">
        <v>1637</v>
      </c>
      <c r="B33" s="90">
        <v>10</v>
      </c>
      <c r="C33" s="74" t="s">
        <v>1638</v>
      </c>
      <c r="D33" s="75">
        <v>-1018.12</v>
      </c>
      <c r="E33" s="75">
        <v>-1018.12</v>
      </c>
      <c r="F33" s="100">
        <f t="shared" si="0"/>
        <v>-1</v>
      </c>
      <c r="G33" s="100">
        <f t="shared" si="1"/>
        <v>-1</v>
      </c>
    </row>
    <row r="34" spans="1:7" ht="102">
      <c r="A34" s="76" t="s">
        <v>1584</v>
      </c>
      <c r="B34" s="90">
        <v>10</v>
      </c>
      <c r="C34" s="74" t="s">
        <v>1585</v>
      </c>
      <c r="D34" s="75">
        <v>14993.34</v>
      </c>
      <c r="E34" s="75">
        <v>14993.34</v>
      </c>
      <c r="F34" s="100">
        <f t="shared" si="0"/>
        <v>15</v>
      </c>
      <c r="G34" s="100">
        <f t="shared" si="1"/>
        <v>15</v>
      </c>
    </row>
    <row r="35" spans="1:7" ht="51">
      <c r="A35" s="76" t="s">
        <v>825</v>
      </c>
      <c r="B35" s="90">
        <v>10</v>
      </c>
      <c r="C35" s="74" t="s">
        <v>1281</v>
      </c>
      <c r="D35" s="75">
        <v>22624409</v>
      </c>
      <c r="E35" s="75">
        <v>23177655.739999998</v>
      </c>
      <c r="F35" s="100">
        <f t="shared" si="0"/>
        <v>22624.400000000001</v>
      </c>
      <c r="G35" s="100">
        <f t="shared" si="1"/>
        <v>23177.7</v>
      </c>
    </row>
    <row r="36" spans="1:7" ht="51">
      <c r="A36" s="76" t="s">
        <v>825</v>
      </c>
      <c r="B36" s="90">
        <v>10</v>
      </c>
      <c r="C36" s="74" t="s">
        <v>1282</v>
      </c>
      <c r="D36" s="75">
        <v>22620300</v>
      </c>
      <c r="E36" s="75">
        <v>23173228.649999999</v>
      </c>
      <c r="F36" s="100">
        <f t="shared" si="0"/>
        <v>22620.3</v>
      </c>
      <c r="G36" s="100">
        <f t="shared" si="1"/>
        <v>23173.200000000001</v>
      </c>
    </row>
    <row r="37" spans="1:7" ht="89.25">
      <c r="A37" s="76" t="s">
        <v>828</v>
      </c>
      <c r="B37" s="90">
        <v>10</v>
      </c>
      <c r="C37" s="74" t="s">
        <v>1283</v>
      </c>
      <c r="D37" s="75">
        <v>4109</v>
      </c>
      <c r="E37" s="75">
        <v>4427.09</v>
      </c>
      <c r="F37" s="100">
        <f t="shared" si="0"/>
        <v>4.0999999999999996</v>
      </c>
      <c r="G37" s="100">
        <f t="shared" si="1"/>
        <v>4.4000000000000004</v>
      </c>
    </row>
    <row r="38" spans="1:7">
      <c r="A38" s="74" t="s">
        <v>830</v>
      </c>
      <c r="B38" s="90">
        <v>10</v>
      </c>
      <c r="C38" s="74" t="s">
        <v>1284</v>
      </c>
      <c r="D38" s="75">
        <v>1345</v>
      </c>
      <c r="E38" s="75">
        <v>1344.7</v>
      </c>
      <c r="F38" s="100">
        <f t="shared" si="0"/>
        <v>1.3</v>
      </c>
      <c r="G38" s="100">
        <f t="shared" si="1"/>
        <v>1.3</v>
      </c>
    </row>
    <row r="39" spans="1:7">
      <c r="A39" s="74" t="s">
        <v>830</v>
      </c>
      <c r="B39" s="90">
        <v>10</v>
      </c>
      <c r="C39" s="74" t="s">
        <v>1285</v>
      </c>
      <c r="D39" s="75">
        <v>1345</v>
      </c>
      <c r="E39" s="75">
        <v>1344.7</v>
      </c>
      <c r="F39" s="100">
        <f t="shared" si="0"/>
        <v>1.3</v>
      </c>
      <c r="G39" s="100">
        <f t="shared" si="1"/>
        <v>1.3</v>
      </c>
    </row>
    <row r="40" spans="1:7" ht="51">
      <c r="A40" s="76" t="s">
        <v>1136</v>
      </c>
      <c r="B40" s="90">
        <v>10</v>
      </c>
      <c r="C40" s="74" t="s">
        <v>1286</v>
      </c>
      <c r="D40" s="75">
        <v>174000</v>
      </c>
      <c r="E40" s="75">
        <v>203983.55</v>
      </c>
      <c r="F40" s="100">
        <f t="shared" si="0"/>
        <v>174</v>
      </c>
      <c r="G40" s="100">
        <f t="shared" si="1"/>
        <v>204</v>
      </c>
    </row>
    <row r="41" spans="1:7" ht="102">
      <c r="A41" s="76" t="s">
        <v>1138</v>
      </c>
      <c r="B41" s="90">
        <v>10</v>
      </c>
      <c r="C41" s="74" t="s">
        <v>1287</v>
      </c>
      <c r="D41" s="75">
        <v>174000</v>
      </c>
      <c r="E41" s="75">
        <v>203983.55</v>
      </c>
      <c r="F41" s="100">
        <f t="shared" si="0"/>
        <v>174</v>
      </c>
      <c r="G41" s="100">
        <f t="shared" si="1"/>
        <v>204</v>
      </c>
    </row>
    <row r="42" spans="1:7">
      <c r="A42" s="74" t="s">
        <v>74</v>
      </c>
      <c r="B42" s="90">
        <v>10</v>
      </c>
      <c r="C42" s="74" t="s">
        <v>1288</v>
      </c>
      <c r="D42" s="75">
        <v>506400</v>
      </c>
      <c r="E42" s="75">
        <v>508783.91</v>
      </c>
      <c r="F42" s="100">
        <f t="shared" si="0"/>
        <v>506.4</v>
      </c>
      <c r="G42" s="100">
        <f t="shared" si="1"/>
        <v>508.8</v>
      </c>
    </row>
    <row r="43" spans="1:7">
      <c r="A43" s="74" t="s">
        <v>834</v>
      </c>
      <c r="B43" s="90">
        <v>10</v>
      </c>
      <c r="C43" s="74" t="s">
        <v>1289</v>
      </c>
      <c r="D43" s="75">
        <v>7900</v>
      </c>
      <c r="E43" s="75">
        <v>8355.7000000000007</v>
      </c>
      <c r="F43" s="100">
        <f t="shared" si="0"/>
        <v>7.9</v>
      </c>
      <c r="G43" s="100">
        <f t="shared" si="1"/>
        <v>8.4</v>
      </c>
    </row>
    <row r="44" spans="1:7" ht="114.75">
      <c r="A44" s="76" t="s">
        <v>836</v>
      </c>
      <c r="B44" s="90">
        <v>10</v>
      </c>
      <c r="C44" s="74" t="s">
        <v>1290</v>
      </c>
      <c r="D44" s="75">
        <v>7900</v>
      </c>
      <c r="E44" s="75">
        <v>8355.7000000000007</v>
      </c>
      <c r="F44" s="100">
        <f t="shared" si="0"/>
        <v>7.9</v>
      </c>
      <c r="G44" s="100">
        <f t="shared" si="1"/>
        <v>8.4</v>
      </c>
    </row>
    <row r="45" spans="1:7" ht="114.75">
      <c r="A45" s="76" t="s">
        <v>1380</v>
      </c>
      <c r="B45" s="90">
        <v>10</v>
      </c>
      <c r="C45" s="74" t="s">
        <v>1291</v>
      </c>
      <c r="D45" s="74"/>
      <c r="E45" s="74"/>
      <c r="F45" s="100">
        <f t="shared" si="0"/>
        <v>0</v>
      </c>
      <c r="G45" s="100">
        <f t="shared" si="1"/>
        <v>0</v>
      </c>
    </row>
    <row r="46" spans="1:7">
      <c r="A46" s="74" t="s">
        <v>840</v>
      </c>
      <c r="B46" s="90">
        <v>10</v>
      </c>
      <c r="C46" s="74" t="s">
        <v>1292</v>
      </c>
      <c r="D46" s="75">
        <v>498500</v>
      </c>
      <c r="E46" s="75">
        <v>500428.21</v>
      </c>
      <c r="F46" s="100">
        <f t="shared" si="0"/>
        <v>498.5</v>
      </c>
      <c r="G46" s="100">
        <f t="shared" si="1"/>
        <v>500.4</v>
      </c>
    </row>
    <row r="47" spans="1:7">
      <c r="A47" s="74" t="s">
        <v>1394</v>
      </c>
      <c r="B47" s="90">
        <v>10</v>
      </c>
      <c r="C47" s="74" t="s">
        <v>1293</v>
      </c>
      <c r="D47" s="75">
        <v>382500</v>
      </c>
      <c r="E47" s="75">
        <v>382173.97</v>
      </c>
      <c r="F47" s="100">
        <f t="shared" si="0"/>
        <v>382.5</v>
      </c>
      <c r="G47" s="100">
        <f t="shared" si="1"/>
        <v>382.2</v>
      </c>
    </row>
    <row r="48" spans="1:7" ht="89.25">
      <c r="A48" s="76" t="s">
        <v>1294</v>
      </c>
      <c r="B48" s="90">
        <v>10</v>
      </c>
      <c r="C48" s="74" t="s">
        <v>1295</v>
      </c>
      <c r="D48" s="75">
        <v>382500</v>
      </c>
      <c r="E48" s="75">
        <v>382173.97</v>
      </c>
      <c r="F48" s="100">
        <f t="shared" si="0"/>
        <v>382.5</v>
      </c>
      <c r="G48" s="100">
        <f t="shared" si="1"/>
        <v>382.2</v>
      </c>
    </row>
    <row r="49" spans="1:7" ht="89.25">
      <c r="A49" s="76" t="s">
        <v>1296</v>
      </c>
      <c r="B49" s="90">
        <v>10</v>
      </c>
      <c r="C49" s="74" t="s">
        <v>1297</v>
      </c>
      <c r="D49" s="74"/>
      <c r="E49" s="74"/>
      <c r="F49" s="100">
        <f t="shared" si="0"/>
        <v>0</v>
      </c>
      <c r="G49" s="100">
        <f t="shared" si="1"/>
        <v>0</v>
      </c>
    </row>
    <row r="50" spans="1:7">
      <c r="A50" s="74" t="s">
        <v>1298</v>
      </c>
      <c r="B50" s="90">
        <v>10</v>
      </c>
      <c r="C50" s="74" t="s">
        <v>1299</v>
      </c>
      <c r="D50" s="75">
        <v>116000</v>
      </c>
      <c r="E50" s="75">
        <v>118254.24</v>
      </c>
      <c r="F50" s="100">
        <f t="shared" si="0"/>
        <v>116</v>
      </c>
      <c r="G50" s="100">
        <f t="shared" si="1"/>
        <v>118.3</v>
      </c>
    </row>
    <row r="51" spans="1:7" ht="89.25">
      <c r="A51" s="76" t="s">
        <v>1300</v>
      </c>
      <c r="B51" s="90">
        <v>10</v>
      </c>
      <c r="C51" s="74" t="s">
        <v>1301</v>
      </c>
      <c r="D51" s="75">
        <v>116000</v>
      </c>
      <c r="E51" s="75">
        <v>118254.24</v>
      </c>
      <c r="F51" s="100">
        <f t="shared" si="0"/>
        <v>116</v>
      </c>
      <c r="G51" s="100">
        <f t="shared" si="1"/>
        <v>118.3</v>
      </c>
    </row>
    <row r="52" spans="1:7" ht="89.25">
      <c r="A52" s="76" t="s">
        <v>1302</v>
      </c>
      <c r="B52" s="90">
        <v>10</v>
      </c>
      <c r="C52" s="74" t="s">
        <v>1303</v>
      </c>
      <c r="D52" s="74"/>
      <c r="E52" s="74"/>
      <c r="F52" s="100">
        <f t="shared" si="0"/>
        <v>0</v>
      </c>
      <c r="G52" s="100">
        <f t="shared" si="1"/>
        <v>0</v>
      </c>
    </row>
    <row r="53" spans="1:7">
      <c r="A53" s="74" t="s">
        <v>854</v>
      </c>
      <c r="B53" s="90">
        <v>10</v>
      </c>
      <c r="C53" s="74" t="s">
        <v>1304</v>
      </c>
      <c r="D53" s="75">
        <v>5300000</v>
      </c>
      <c r="E53" s="75">
        <v>5422105.7199999997</v>
      </c>
      <c r="F53" s="100">
        <f t="shared" si="0"/>
        <v>5300</v>
      </c>
      <c r="G53" s="100">
        <f t="shared" si="1"/>
        <v>5422.1</v>
      </c>
    </row>
    <row r="54" spans="1:7" ht="76.5">
      <c r="A54" s="76" t="s">
        <v>856</v>
      </c>
      <c r="B54" s="90">
        <v>10</v>
      </c>
      <c r="C54" s="74" t="s">
        <v>1305</v>
      </c>
      <c r="D54" s="75">
        <v>5300000</v>
      </c>
      <c r="E54" s="75">
        <v>5422105.7199999997</v>
      </c>
      <c r="F54" s="100">
        <f t="shared" si="0"/>
        <v>5300</v>
      </c>
      <c r="G54" s="100">
        <f t="shared" si="1"/>
        <v>5422.1</v>
      </c>
    </row>
    <row r="55" spans="1:7" ht="127.5">
      <c r="A55" s="76" t="s">
        <v>1395</v>
      </c>
      <c r="B55" s="90">
        <v>10</v>
      </c>
      <c r="C55" s="74" t="s">
        <v>1306</v>
      </c>
      <c r="D55" s="75">
        <v>5300000</v>
      </c>
      <c r="E55" s="75">
        <v>5422105.7199999997</v>
      </c>
      <c r="F55" s="100">
        <f t="shared" si="0"/>
        <v>5300</v>
      </c>
      <c r="G55" s="100">
        <f t="shared" si="1"/>
        <v>5422.1</v>
      </c>
    </row>
    <row r="56" spans="1:7" ht="153">
      <c r="A56" s="76" t="s">
        <v>860</v>
      </c>
      <c r="B56" s="90">
        <v>10</v>
      </c>
      <c r="C56" s="74" t="s">
        <v>1307</v>
      </c>
      <c r="D56" s="74"/>
      <c r="E56" s="74"/>
      <c r="F56" s="100">
        <f t="shared" si="0"/>
        <v>0</v>
      </c>
      <c r="G56" s="100">
        <f t="shared" si="1"/>
        <v>0</v>
      </c>
    </row>
    <row r="57" spans="1:7" ht="204">
      <c r="A57" s="76" t="s">
        <v>862</v>
      </c>
      <c r="B57" s="90">
        <v>10</v>
      </c>
      <c r="C57" s="74" t="s">
        <v>1308</v>
      </c>
      <c r="D57" s="74"/>
      <c r="E57" s="74"/>
      <c r="F57" s="100">
        <f t="shared" si="0"/>
        <v>0</v>
      </c>
      <c r="G57" s="100">
        <f t="shared" si="1"/>
        <v>0</v>
      </c>
    </row>
    <row r="58" spans="1:7" ht="89.25">
      <c r="A58" s="76" t="s">
        <v>1140</v>
      </c>
      <c r="B58" s="90">
        <v>10</v>
      </c>
      <c r="C58" s="74" t="s">
        <v>1309</v>
      </c>
      <c r="D58" s="74"/>
      <c r="E58" s="74"/>
      <c r="F58" s="100">
        <f t="shared" si="0"/>
        <v>0</v>
      </c>
      <c r="G58" s="100">
        <f t="shared" si="1"/>
        <v>0</v>
      </c>
    </row>
    <row r="59" spans="1:7" ht="63.75">
      <c r="A59" s="76" t="s">
        <v>1142</v>
      </c>
      <c r="B59" s="90">
        <v>10</v>
      </c>
      <c r="C59" s="74" t="s">
        <v>1425</v>
      </c>
      <c r="D59" s="74"/>
      <c r="E59" s="74"/>
      <c r="F59" s="100">
        <f t="shared" si="0"/>
        <v>0</v>
      </c>
      <c r="G59" s="100">
        <f t="shared" si="1"/>
        <v>0</v>
      </c>
    </row>
    <row r="60" spans="1:7" ht="165.75">
      <c r="A60" s="76" t="s">
        <v>1396</v>
      </c>
      <c r="B60" s="90">
        <v>10</v>
      </c>
      <c r="C60" s="74" t="s">
        <v>1310</v>
      </c>
      <c r="D60" s="74"/>
      <c r="E60" s="74"/>
      <c r="F60" s="100">
        <f t="shared" si="0"/>
        <v>0</v>
      </c>
      <c r="G60" s="100">
        <f t="shared" si="1"/>
        <v>0</v>
      </c>
    </row>
    <row r="61" spans="1:7" ht="216.75">
      <c r="A61" s="76" t="s">
        <v>1419</v>
      </c>
      <c r="B61" s="90">
        <v>10</v>
      </c>
      <c r="C61" s="74" t="s">
        <v>1311</v>
      </c>
      <c r="D61" s="74"/>
      <c r="E61" s="74"/>
      <c r="F61" s="100">
        <f t="shared" si="0"/>
        <v>0</v>
      </c>
      <c r="G61" s="100">
        <f t="shared" si="1"/>
        <v>0</v>
      </c>
    </row>
    <row r="62" spans="1:7" ht="89.25">
      <c r="A62" s="76" t="s">
        <v>77</v>
      </c>
      <c r="B62" s="90">
        <v>10</v>
      </c>
      <c r="C62" s="74" t="s">
        <v>1312</v>
      </c>
      <c r="D62" s="75">
        <v>51708032.119999997</v>
      </c>
      <c r="E62" s="75">
        <v>49465107.57</v>
      </c>
      <c r="F62" s="100">
        <f t="shared" si="0"/>
        <v>51708</v>
      </c>
      <c r="G62" s="100">
        <f t="shared" si="1"/>
        <v>49465.1</v>
      </c>
    </row>
    <row r="63" spans="1:7" ht="242.25">
      <c r="A63" s="76" t="s">
        <v>872</v>
      </c>
      <c r="B63" s="90">
        <v>10</v>
      </c>
      <c r="C63" s="74" t="s">
        <v>1313</v>
      </c>
      <c r="D63" s="75">
        <v>51665746.119999997</v>
      </c>
      <c r="E63" s="75">
        <v>49423529.140000001</v>
      </c>
      <c r="F63" s="100">
        <f t="shared" si="0"/>
        <v>51665.7</v>
      </c>
      <c r="G63" s="100">
        <f t="shared" si="1"/>
        <v>49423.5</v>
      </c>
    </row>
    <row r="64" spans="1:7" ht="153">
      <c r="A64" s="76" t="s">
        <v>874</v>
      </c>
      <c r="B64" s="90">
        <v>10</v>
      </c>
      <c r="C64" s="74" t="s">
        <v>1314</v>
      </c>
      <c r="D64" s="75">
        <v>35170000</v>
      </c>
      <c r="E64" s="75">
        <v>31074352.359999999</v>
      </c>
      <c r="F64" s="100">
        <f t="shared" si="0"/>
        <v>35170</v>
      </c>
      <c r="G64" s="100">
        <f t="shared" si="1"/>
        <v>31074.400000000001</v>
      </c>
    </row>
    <row r="65" spans="1:7" ht="242.25">
      <c r="A65" s="76" t="s">
        <v>1434</v>
      </c>
      <c r="B65" s="90">
        <v>10</v>
      </c>
      <c r="C65" s="74" t="s">
        <v>1315</v>
      </c>
      <c r="D65" s="75">
        <v>35170000</v>
      </c>
      <c r="E65" s="75">
        <v>31074352.359999999</v>
      </c>
      <c r="F65" s="100">
        <f t="shared" si="0"/>
        <v>35170</v>
      </c>
      <c r="G65" s="100">
        <f t="shared" si="1"/>
        <v>31074.400000000001</v>
      </c>
    </row>
    <row r="66" spans="1:7" ht="216.75">
      <c r="A66" s="76" t="s">
        <v>878</v>
      </c>
      <c r="B66" s="90">
        <v>10</v>
      </c>
      <c r="C66" s="74" t="s">
        <v>1317</v>
      </c>
      <c r="D66" s="75">
        <v>200000</v>
      </c>
      <c r="E66" s="75">
        <v>206799.46</v>
      </c>
      <c r="F66" s="100">
        <f t="shared" si="0"/>
        <v>200</v>
      </c>
      <c r="G66" s="100">
        <f t="shared" si="1"/>
        <v>206.8</v>
      </c>
    </row>
    <row r="67" spans="1:7" ht="204">
      <c r="A67" s="76" t="s">
        <v>880</v>
      </c>
      <c r="B67" s="90">
        <v>10</v>
      </c>
      <c r="C67" s="74" t="s">
        <v>1318</v>
      </c>
      <c r="D67" s="75">
        <v>200000</v>
      </c>
      <c r="E67" s="75">
        <v>206799.46</v>
      </c>
      <c r="F67" s="100">
        <f t="shared" si="0"/>
        <v>200</v>
      </c>
      <c r="G67" s="100">
        <f t="shared" si="1"/>
        <v>206.8</v>
      </c>
    </row>
    <row r="68" spans="1:7" ht="191.25">
      <c r="A68" s="76" t="s">
        <v>1428</v>
      </c>
      <c r="B68" s="90">
        <v>10</v>
      </c>
      <c r="C68" s="74" t="s">
        <v>1429</v>
      </c>
      <c r="D68" s="74"/>
      <c r="E68" s="74"/>
      <c r="F68" s="100">
        <f t="shared" si="0"/>
        <v>0</v>
      </c>
      <c r="G68" s="100">
        <f t="shared" si="1"/>
        <v>0</v>
      </c>
    </row>
    <row r="69" spans="1:7" ht="216.75">
      <c r="A69" s="76" t="s">
        <v>882</v>
      </c>
      <c r="B69" s="90">
        <v>10</v>
      </c>
      <c r="C69" s="74" t="s">
        <v>1319</v>
      </c>
      <c r="D69" s="75">
        <v>16295746.119999999</v>
      </c>
      <c r="E69" s="75">
        <v>18142377.32</v>
      </c>
      <c r="F69" s="100">
        <f t="shared" ref="F69:F132" si="2">ROUND(D69/1000,1)</f>
        <v>16295.7</v>
      </c>
      <c r="G69" s="100">
        <f t="shared" ref="G69:G132" si="3">ROUND(E69/1000,1)</f>
        <v>18142.400000000001</v>
      </c>
    </row>
    <row r="70" spans="1:7" ht="191.25">
      <c r="A70" s="76" t="s">
        <v>884</v>
      </c>
      <c r="B70" s="90">
        <v>10</v>
      </c>
      <c r="C70" s="74" t="s">
        <v>1320</v>
      </c>
      <c r="D70" s="75">
        <v>16295746.119999999</v>
      </c>
      <c r="E70" s="75">
        <v>18142377.32</v>
      </c>
      <c r="F70" s="100">
        <f t="shared" si="2"/>
        <v>16295.7</v>
      </c>
      <c r="G70" s="100">
        <f t="shared" si="3"/>
        <v>18142.400000000001</v>
      </c>
    </row>
    <row r="71" spans="1:7" ht="191.25">
      <c r="A71" s="76" t="s">
        <v>1321</v>
      </c>
      <c r="B71" s="90">
        <v>10</v>
      </c>
      <c r="C71" s="74" t="s">
        <v>1322</v>
      </c>
      <c r="D71" s="74"/>
      <c r="E71" s="74"/>
      <c r="F71" s="100">
        <f t="shared" si="2"/>
        <v>0</v>
      </c>
      <c r="G71" s="100">
        <f t="shared" si="3"/>
        <v>0</v>
      </c>
    </row>
    <row r="72" spans="1:7" ht="63.75">
      <c r="A72" s="76" t="s">
        <v>888</v>
      </c>
      <c r="B72" s="90">
        <v>10</v>
      </c>
      <c r="C72" s="74" t="s">
        <v>1323</v>
      </c>
      <c r="D72" s="75">
        <v>3976</v>
      </c>
      <c r="E72" s="75">
        <v>3976</v>
      </c>
      <c r="F72" s="100">
        <f t="shared" si="2"/>
        <v>4</v>
      </c>
      <c r="G72" s="100">
        <f t="shared" si="3"/>
        <v>4</v>
      </c>
    </row>
    <row r="73" spans="1:7" ht="140.25">
      <c r="A73" s="76" t="s">
        <v>92</v>
      </c>
      <c r="B73" s="90">
        <v>10</v>
      </c>
      <c r="C73" s="74" t="s">
        <v>1324</v>
      </c>
      <c r="D73" s="75">
        <v>3976</v>
      </c>
      <c r="E73" s="75">
        <v>3976</v>
      </c>
      <c r="F73" s="100">
        <f t="shared" si="2"/>
        <v>4</v>
      </c>
      <c r="G73" s="100">
        <f t="shared" si="3"/>
        <v>4</v>
      </c>
    </row>
    <row r="74" spans="1:7" ht="153">
      <c r="A74" s="76" t="s">
        <v>891</v>
      </c>
      <c r="B74" s="90">
        <v>10</v>
      </c>
      <c r="C74" s="74" t="s">
        <v>1325</v>
      </c>
      <c r="D74" s="75">
        <v>3976</v>
      </c>
      <c r="E74" s="75">
        <v>3976</v>
      </c>
      <c r="F74" s="100">
        <f t="shared" si="2"/>
        <v>4</v>
      </c>
      <c r="G74" s="100">
        <f t="shared" si="3"/>
        <v>4</v>
      </c>
    </row>
    <row r="75" spans="1:7" ht="140.25">
      <c r="A75" s="76" t="s">
        <v>1397</v>
      </c>
      <c r="B75" s="90">
        <v>10</v>
      </c>
      <c r="C75" s="74" t="s">
        <v>1326</v>
      </c>
      <c r="D75" s="74"/>
      <c r="E75" s="74"/>
      <c r="F75" s="100">
        <f t="shared" si="2"/>
        <v>0</v>
      </c>
      <c r="G75" s="100">
        <f t="shared" si="3"/>
        <v>0</v>
      </c>
    </row>
    <row r="76" spans="1:7" ht="216.75">
      <c r="A76" s="76" t="s">
        <v>1215</v>
      </c>
      <c r="B76" s="90">
        <v>10</v>
      </c>
      <c r="C76" s="74" t="s">
        <v>1327</v>
      </c>
      <c r="D76" s="75">
        <v>38310</v>
      </c>
      <c r="E76" s="75">
        <v>37602.43</v>
      </c>
      <c r="F76" s="100">
        <f t="shared" si="2"/>
        <v>38.299999999999997</v>
      </c>
      <c r="G76" s="100">
        <f t="shared" si="3"/>
        <v>37.6</v>
      </c>
    </row>
    <row r="77" spans="1:7" ht="216.75">
      <c r="A77" s="76" t="s">
        <v>1217</v>
      </c>
      <c r="B77" s="90">
        <v>10</v>
      </c>
      <c r="C77" s="74" t="s">
        <v>1328</v>
      </c>
      <c r="D77" s="75">
        <v>38310</v>
      </c>
      <c r="E77" s="75">
        <v>37602.43</v>
      </c>
      <c r="F77" s="100">
        <f t="shared" si="2"/>
        <v>38.299999999999997</v>
      </c>
      <c r="G77" s="100">
        <f t="shared" si="3"/>
        <v>37.6</v>
      </c>
    </row>
    <row r="78" spans="1:7" ht="229.5">
      <c r="A78" s="76" t="s">
        <v>1329</v>
      </c>
      <c r="B78" s="90">
        <v>10</v>
      </c>
      <c r="C78" s="74" t="s">
        <v>1330</v>
      </c>
      <c r="D78" s="75">
        <v>38310</v>
      </c>
      <c r="E78" s="75">
        <v>37602.43</v>
      </c>
      <c r="F78" s="100">
        <f t="shared" si="2"/>
        <v>38.299999999999997</v>
      </c>
      <c r="G78" s="100">
        <f t="shared" si="3"/>
        <v>37.6</v>
      </c>
    </row>
    <row r="79" spans="1:7">
      <c r="A79" s="74" t="s">
        <v>78</v>
      </c>
      <c r="B79" s="90">
        <v>10</v>
      </c>
      <c r="C79" s="74" t="s">
        <v>1331</v>
      </c>
      <c r="D79" s="75">
        <v>1150400</v>
      </c>
      <c r="E79" s="75">
        <v>1151657.7</v>
      </c>
      <c r="F79" s="100">
        <f t="shared" si="2"/>
        <v>1150.4000000000001</v>
      </c>
      <c r="G79" s="100">
        <f t="shared" si="3"/>
        <v>1151.7</v>
      </c>
    </row>
    <row r="80" spans="1:7" ht="38.25">
      <c r="A80" s="76" t="s">
        <v>894</v>
      </c>
      <c r="B80" s="90">
        <v>10</v>
      </c>
      <c r="C80" s="74" t="s">
        <v>1332</v>
      </c>
      <c r="D80" s="75">
        <v>1150400</v>
      </c>
      <c r="E80" s="75">
        <v>1151657.7</v>
      </c>
      <c r="F80" s="100">
        <f t="shared" si="2"/>
        <v>1150.4000000000001</v>
      </c>
      <c r="G80" s="100">
        <f t="shared" si="3"/>
        <v>1151.7</v>
      </c>
    </row>
    <row r="81" spans="1:7" ht="76.5">
      <c r="A81" s="76" t="s">
        <v>896</v>
      </c>
      <c r="B81" s="90">
        <v>10</v>
      </c>
      <c r="C81" s="74" t="s">
        <v>1333</v>
      </c>
      <c r="D81" s="75">
        <v>760000</v>
      </c>
      <c r="E81" s="75">
        <v>759661.4</v>
      </c>
      <c r="F81" s="100">
        <f t="shared" si="2"/>
        <v>760</v>
      </c>
      <c r="G81" s="100">
        <f t="shared" si="3"/>
        <v>759.7</v>
      </c>
    </row>
    <row r="82" spans="1:7" ht="51">
      <c r="A82" s="76" t="s">
        <v>900</v>
      </c>
      <c r="B82" s="90">
        <v>10</v>
      </c>
      <c r="C82" s="74" t="s">
        <v>1334</v>
      </c>
      <c r="D82" s="75">
        <v>124400</v>
      </c>
      <c r="E82" s="75">
        <v>118561.71</v>
      </c>
      <c r="F82" s="100">
        <f t="shared" si="2"/>
        <v>124.4</v>
      </c>
      <c r="G82" s="100">
        <f t="shared" si="3"/>
        <v>118.6</v>
      </c>
    </row>
    <row r="83" spans="1:7" ht="38.25">
      <c r="A83" s="76" t="s">
        <v>902</v>
      </c>
      <c r="B83" s="90">
        <v>10</v>
      </c>
      <c r="C83" s="74" t="s">
        <v>1335</v>
      </c>
      <c r="D83" s="75">
        <v>266000</v>
      </c>
      <c r="E83" s="75">
        <v>273434.59000000003</v>
      </c>
      <c r="F83" s="100">
        <f t="shared" si="2"/>
        <v>266</v>
      </c>
      <c r="G83" s="100">
        <f t="shared" si="3"/>
        <v>273.39999999999998</v>
      </c>
    </row>
    <row r="84" spans="1:7">
      <c r="A84" s="74" t="s">
        <v>1447</v>
      </c>
      <c r="B84" s="90">
        <v>10</v>
      </c>
      <c r="C84" s="74" t="s">
        <v>1448</v>
      </c>
      <c r="D84" s="75">
        <v>266000</v>
      </c>
      <c r="E84" s="75">
        <v>266112.39</v>
      </c>
      <c r="F84" s="100">
        <f t="shared" si="2"/>
        <v>266</v>
      </c>
      <c r="G84" s="100">
        <f t="shared" si="3"/>
        <v>266.10000000000002</v>
      </c>
    </row>
    <row r="85" spans="1:7">
      <c r="A85" s="74" t="s">
        <v>1497</v>
      </c>
      <c r="B85" s="90">
        <v>10</v>
      </c>
      <c r="C85" s="74" t="s">
        <v>1498</v>
      </c>
      <c r="D85" s="74"/>
      <c r="E85" s="75">
        <v>7322.2</v>
      </c>
      <c r="F85" s="100">
        <f t="shared" si="2"/>
        <v>0</v>
      </c>
      <c r="G85" s="100">
        <f t="shared" si="3"/>
        <v>7.3</v>
      </c>
    </row>
    <row r="86" spans="1:7" ht="76.5">
      <c r="A86" s="76" t="s">
        <v>171</v>
      </c>
      <c r="B86" s="90">
        <v>10</v>
      </c>
      <c r="C86" s="74" t="s">
        <v>1336</v>
      </c>
      <c r="D86" s="75">
        <v>22231964.91</v>
      </c>
      <c r="E86" s="75">
        <v>22157119.890000001</v>
      </c>
      <c r="F86" s="100">
        <f t="shared" si="2"/>
        <v>22232</v>
      </c>
      <c r="G86" s="100">
        <f t="shared" si="3"/>
        <v>22157.1</v>
      </c>
    </row>
    <row r="87" spans="1:7">
      <c r="A87" s="74" t="s">
        <v>1398</v>
      </c>
      <c r="B87" s="90">
        <v>10</v>
      </c>
      <c r="C87" s="74" t="s">
        <v>1337</v>
      </c>
      <c r="D87" s="75">
        <v>21640547.91</v>
      </c>
      <c r="E87" s="75">
        <v>21573699.050000001</v>
      </c>
      <c r="F87" s="100">
        <f t="shared" si="2"/>
        <v>21640.5</v>
      </c>
      <c r="G87" s="100">
        <f t="shared" si="3"/>
        <v>21573.7</v>
      </c>
    </row>
    <row r="88" spans="1:7">
      <c r="A88" s="74" t="s">
        <v>908</v>
      </c>
      <c r="B88" s="90">
        <v>10</v>
      </c>
      <c r="C88" s="74" t="s">
        <v>1338</v>
      </c>
      <c r="D88" s="75">
        <v>21640547.91</v>
      </c>
      <c r="E88" s="75">
        <v>21573699.050000001</v>
      </c>
      <c r="F88" s="100">
        <f t="shared" si="2"/>
        <v>21640.5</v>
      </c>
      <c r="G88" s="100">
        <f t="shared" si="3"/>
        <v>21573.7</v>
      </c>
    </row>
    <row r="89" spans="1:7" ht="89.25">
      <c r="A89" s="76" t="s">
        <v>910</v>
      </c>
      <c r="B89" s="90">
        <v>10</v>
      </c>
      <c r="C89" s="74" t="s">
        <v>1339</v>
      </c>
      <c r="D89" s="75">
        <v>21640547.91</v>
      </c>
      <c r="E89" s="75">
        <v>21573699.050000001</v>
      </c>
      <c r="F89" s="100">
        <f t="shared" si="2"/>
        <v>21640.5</v>
      </c>
      <c r="G89" s="100">
        <f t="shared" si="3"/>
        <v>21573.7</v>
      </c>
    </row>
    <row r="90" spans="1:7" ht="76.5">
      <c r="A90" s="76" t="s">
        <v>1340</v>
      </c>
      <c r="B90" s="90">
        <v>10</v>
      </c>
      <c r="C90" s="74" t="s">
        <v>1341</v>
      </c>
      <c r="D90" s="74"/>
      <c r="E90" s="74"/>
      <c r="F90" s="100">
        <f t="shared" si="2"/>
        <v>0</v>
      </c>
      <c r="G90" s="100">
        <f t="shared" si="3"/>
        <v>0</v>
      </c>
    </row>
    <row r="91" spans="1:7">
      <c r="A91" s="74" t="s">
        <v>1154</v>
      </c>
      <c r="B91" s="90">
        <v>10</v>
      </c>
      <c r="C91" s="74" t="s">
        <v>1342</v>
      </c>
      <c r="D91" s="75">
        <v>591417</v>
      </c>
      <c r="E91" s="75">
        <v>583420.84</v>
      </c>
      <c r="F91" s="100">
        <f t="shared" si="2"/>
        <v>591.4</v>
      </c>
      <c r="G91" s="100">
        <f t="shared" si="3"/>
        <v>583.4</v>
      </c>
    </row>
    <row r="92" spans="1:7" ht="76.5">
      <c r="A92" s="76" t="s">
        <v>1156</v>
      </c>
      <c r="B92" s="90">
        <v>10</v>
      </c>
      <c r="C92" s="74" t="s">
        <v>1343</v>
      </c>
      <c r="D92" s="75">
        <v>426531</v>
      </c>
      <c r="E92" s="75">
        <v>418534.12</v>
      </c>
      <c r="F92" s="100">
        <f t="shared" si="2"/>
        <v>426.5</v>
      </c>
      <c r="G92" s="100">
        <f t="shared" si="3"/>
        <v>418.5</v>
      </c>
    </row>
    <row r="93" spans="1:7" ht="102">
      <c r="A93" s="76" t="s">
        <v>1399</v>
      </c>
      <c r="B93" s="90">
        <v>10</v>
      </c>
      <c r="C93" s="74" t="s">
        <v>1344</v>
      </c>
      <c r="D93" s="75">
        <v>426531</v>
      </c>
      <c r="E93" s="75">
        <v>418534.12</v>
      </c>
      <c r="F93" s="100">
        <f t="shared" si="2"/>
        <v>426.5</v>
      </c>
      <c r="G93" s="100">
        <f t="shared" si="3"/>
        <v>418.5</v>
      </c>
    </row>
    <row r="94" spans="1:7" ht="89.25">
      <c r="A94" s="76" t="s">
        <v>1345</v>
      </c>
      <c r="B94" s="90">
        <v>10</v>
      </c>
      <c r="C94" s="74" t="s">
        <v>1346</v>
      </c>
      <c r="D94" s="74"/>
      <c r="E94" s="74"/>
      <c r="F94" s="100">
        <f t="shared" si="2"/>
        <v>0</v>
      </c>
      <c r="G94" s="100">
        <f t="shared" si="3"/>
        <v>0</v>
      </c>
    </row>
    <row r="95" spans="1:7">
      <c r="A95" s="74" t="s">
        <v>1487</v>
      </c>
      <c r="B95" s="90">
        <v>10</v>
      </c>
      <c r="C95" s="74" t="s">
        <v>1488</v>
      </c>
      <c r="D95" s="75">
        <v>164886</v>
      </c>
      <c r="E95" s="75">
        <v>164886.72</v>
      </c>
      <c r="F95" s="100">
        <f t="shared" si="2"/>
        <v>164.9</v>
      </c>
      <c r="G95" s="100">
        <f t="shared" si="3"/>
        <v>164.9</v>
      </c>
    </row>
    <row r="96" spans="1:7" ht="63.75">
      <c r="A96" s="76" t="s">
        <v>1499</v>
      </c>
      <c r="B96" s="90">
        <v>10</v>
      </c>
      <c r="C96" s="74" t="s">
        <v>1500</v>
      </c>
      <c r="D96" s="75">
        <v>164886</v>
      </c>
      <c r="E96" s="75">
        <v>164886.72</v>
      </c>
      <c r="F96" s="100">
        <f t="shared" si="2"/>
        <v>164.9</v>
      </c>
      <c r="G96" s="100">
        <f t="shared" si="3"/>
        <v>164.9</v>
      </c>
    </row>
    <row r="97" spans="1:7" ht="51">
      <c r="A97" s="76" t="s">
        <v>1489</v>
      </c>
      <c r="B97" s="90">
        <v>10</v>
      </c>
      <c r="C97" s="74" t="s">
        <v>1490</v>
      </c>
      <c r="D97" s="74"/>
      <c r="E97" s="74"/>
      <c r="F97" s="100">
        <f t="shared" si="2"/>
        <v>0</v>
      </c>
      <c r="G97" s="100">
        <f t="shared" si="3"/>
        <v>0</v>
      </c>
    </row>
    <row r="98" spans="1:7" ht="63.75">
      <c r="A98" s="76" t="s">
        <v>79</v>
      </c>
      <c r="B98" s="90">
        <v>10</v>
      </c>
      <c r="C98" s="74" t="s">
        <v>1347</v>
      </c>
      <c r="D98" s="75">
        <v>12029870</v>
      </c>
      <c r="E98" s="75">
        <v>15054933.689999999</v>
      </c>
      <c r="F98" s="100">
        <f t="shared" si="2"/>
        <v>12029.9</v>
      </c>
      <c r="G98" s="100">
        <f t="shared" si="3"/>
        <v>15054.9</v>
      </c>
    </row>
    <row r="99" spans="1:7" ht="216.75">
      <c r="A99" s="76" t="s">
        <v>1166</v>
      </c>
      <c r="B99" s="90">
        <v>10</v>
      </c>
      <c r="C99" s="74" t="s">
        <v>1348</v>
      </c>
      <c r="D99" s="74"/>
      <c r="E99" s="74"/>
      <c r="F99" s="100">
        <f t="shared" si="2"/>
        <v>0</v>
      </c>
      <c r="G99" s="100">
        <f t="shared" si="3"/>
        <v>0</v>
      </c>
    </row>
    <row r="100" spans="1:7" ht="267.75">
      <c r="A100" s="76" t="s">
        <v>1524</v>
      </c>
      <c r="B100" s="90">
        <v>10</v>
      </c>
      <c r="C100" s="74" t="s">
        <v>1525</v>
      </c>
      <c r="D100" s="74"/>
      <c r="E100" s="74"/>
      <c r="F100" s="100">
        <f t="shared" si="2"/>
        <v>0</v>
      </c>
      <c r="G100" s="100">
        <f t="shared" si="3"/>
        <v>0</v>
      </c>
    </row>
    <row r="101" spans="1:7" ht="267.75">
      <c r="A101" s="76" t="s">
        <v>1526</v>
      </c>
      <c r="B101" s="90">
        <v>10</v>
      </c>
      <c r="C101" s="74" t="s">
        <v>1527</v>
      </c>
      <c r="D101" s="74"/>
      <c r="E101" s="74"/>
      <c r="F101" s="100">
        <f t="shared" si="2"/>
        <v>0</v>
      </c>
      <c r="G101" s="100">
        <f t="shared" si="3"/>
        <v>0</v>
      </c>
    </row>
    <row r="102" spans="1:7" ht="255">
      <c r="A102" s="76" t="s">
        <v>1653</v>
      </c>
      <c r="B102" s="90">
        <v>10</v>
      </c>
      <c r="C102" s="74" t="s">
        <v>1654</v>
      </c>
      <c r="D102" s="74"/>
      <c r="E102" s="74"/>
      <c r="F102" s="100">
        <f t="shared" si="2"/>
        <v>0</v>
      </c>
      <c r="G102" s="100">
        <f t="shared" si="3"/>
        <v>0</v>
      </c>
    </row>
    <row r="103" spans="1:7" ht="255">
      <c r="A103" s="76" t="s">
        <v>1655</v>
      </c>
      <c r="B103" s="90">
        <v>10</v>
      </c>
      <c r="C103" s="74" t="s">
        <v>1656</v>
      </c>
      <c r="D103" s="74"/>
      <c r="E103" s="74"/>
      <c r="F103" s="100">
        <f t="shared" si="2"/>
        <v>0</v>
      </c>
      <c r="G103" s="100">
        <f t="shared" si="3"/>
        <v>0</v>
      </c>
    </row>
    <row r="104" spans="1:7" ht="255">
      <c r="A104" s="76" t="s">
        <v>1657</v>
      </c>
      <c r="B104" s="90">
        <v>10</v>
      </c>
      <c r="C104" s="74" t="s">
        <v>1658</v>
      </c>
      <c r="D104" s="74"/>
      <c r="E104" s="74"/>
      <c r="F104" s="100">
        <f t="shared" si="2"/>
        <v>0</v>
      </c>
      <c r="G104" s="100">
        <f t="shared" si="3"/>
        <v>0</v>
      </c>
    </row>
    <row r="105" spans="1:7" ht="255">
      <c r="A105" s="76" t="s">
        <v>1659</v>
      </c>
      <c r="B105" s="90">
        <v>10</v>
      </c>
      <c r="C105" s="74" t="s">
        <v>1660</v>
      </c>
      <c r="D105" s="74"/>
      <c r="E105" s="74"/>
      <c r="F105" s="100">
        <f t="shared" si="2"/>
        <v>0</v>
      </c>
      <c r="G105" s="100">
        <f t="shared" si="3"/>
        <v>0</v>
      </c>
    </row>
    <row r="106" spans="1:7" ht="76.5">
      <c r="A106" s="76" t="s">
        <v>1167</v>
      </c>
      <c r="B106" s="90">
        <v>10</v>
      </c>
      <c r="C106" s="74" t="s">
        <v>1349</v>
      </c>
      <c r="D106" s="75">
        <v>12029870</v>
      </c>
      <c r="E106" s="75">
        <v>15054933.689999999</v>
      </c>
      <c r="F106" s="100">
        <f t="shared" si="2"/>
        <v>12029.9</v>
      </c>
      <c r="G106" s="100">
        <f t="shared" si="3"/>
        <v>15054.9</v>
      </c>
    </row>
    <row r="107" spans="1:7" ht="89.25">
      <c r="A107" s="76" t="s">
        <v>1400</v>
      </c>
      <c r="B107" s="90">
        <v>10</v>
      </c>
      <c r="C107" s="74" t="s">
        <v>1350</v>
      </c>
      <c r="D107" s="75">
        <v>12029870</v>
      </c>
      <c r="E107" s="75">
        <v>15054933.689999999</v>
      </c>
      <c r="F107" s="100">
        <f t="shared" si="2"/>
        <v>12029.9</v>
      </c>
      <c r="G107" s="100">
        <f t="shared" si="3"/>
        <v>15054.9</v>
      </c>
    </row>
    <row r="108" spans="1:7" ht="165.75">
      <c r="A108" s="76" t="s">
        <v>1435</v>
      </c>
      <c r="B108" s="90">
        <v>10</v>
      </c>
      <c r="C108" s="74" t="s">
        <v>1417</v>
      </c>
      <c r="D108" s="75">
        <v>12029870</v>
      </c>
      <c r="E108" s="75">
        <v>15054933.689999999</v>
      </c>
      <c r="F108" s="100">
        <f t="shared" si="2"/>
        <v>12029.9</v>
      </c>
      <c r="G108" s="100">
        <f t="shared" si="3"/>
        <v>15054.9</v>
      </c>
    </row>
    <row r="109" spans="1:7" ht="127.5">
      <c r="A109" s="76" t="s">
        <v>1645</v>
      </c>
      <c r="B109" s="90">
        <v>10</v>
      </c>
      <c r="C109" s="74" t="s">
        <v>1646</v>
      </c>
      <c r="D109" s="74"/>
      <c r="E109" s="74"/>
      <c r="F109" s="100">
        <f t="shared" si="2"/>
        <v>0</v>
      </c>
      <c r="G109" s="100">
        <f t="shared" si="3"/>
        <v>0</v>
      </c>
    </row>
    <row r="110" spans="1:7" ht="153">
      <c r="A110" s="76" t="s">
        <v>1677</v>
      </c>
      <c r="B110" s="90">
        <v>10</v>
      </c>
      <c r="C110" s="74" t="s">
        <v>1678</v>
      </c>
      <c r="D110" s="74"/>
      <c r="E110" s="74"/>
      <c r="F110" s="100">
        <f t="shared" si="2"/>
        <v>0</v>
      </c>
      <c r="G110" s="100">
        <f t="shared" si="3"/>
        <v>0</v>
      </c>
    </row>
    <row r="111" spans="1:7" ht="140.25">
      <c r="A111" s="76" t="s">
        <v>1647</v>
      </c>
      <c r="B111" s="90">
        <v>10</v>
      </c>
      <c r="C111" s="74" t="s">
        <v>1648</v>
      </c>
      <c r="D111" s="74"/>
      <c r="E111" s="74"/>
      <c r="F111" s="100">
        <f t="shared" si="2"/>
        <v>0</v>
      </c>
      <c r="G111" s="100">
        <f t="shared" si="3"/>
        <v>0</v>
      </c>
    </row>
    <row r="112" spans="1:7">
      <c r="A112" s="74" t="s">
        <v>82</v>
      </c>
      <c r="B112" s="90">
        <v>10</v>
      </c>
      <c r="C112" s="74" t="s">
        <v>1352</v>
      </c>
      <c r="D112" s="75">
        <v>3654018</v>
      </c>
      <c r="E112" s="75">
        <v>3733313.1</v>
      </c>
      <c r="F112" s="100">
        <f t="shared" si="2"/>
        <v>3654</v>
      </c>
      <c r="G112" s="100">
        <f t="shared" si="3"/>
        <v>3733.3</v>
      </c>
    </row>
    <row r="113" spans="1:7" ht="89.25">
      <c r="A113" s="76" t="s">
        <v>1528</v>
      </c>
      <c r="B113" s="90">
        <v>10</v>
      </c>
      <c r="C113" s="74" t="s">
        <v>1529</v>
      </c>
      <c r="D113" s="75">
        <v>1563200</v>
      </c>
      <c r="E113" s="75">
        <v>1805937.34</v>
      </c>
      <c r="F113" s="100">
        <f t="shared" si="2"/>
        <v>1563.2</v>
      </c>
      <c r="G113" s="100">
        <f t="shared" si="3"/>
        <v>1805.9</v>
      </c>
    </row>
    <row r="114" spans="1:7" ht="140.25">
      <c r="A114" s="76" t="s">
        <v>1586</v>
      </c>
      <c r="B114" s="90">
        <v>10</v>
      </c>
      <c r="C114" s="74" t="s">
        <v>1587</v>
      </c>
      <c r="D114" s="75">
        <v>41650</v>
      </c>
      <c r="E114" s="75">
        <v>41650</v>
      </c>
      <c r="F114" s="100">
        <f t="shared" si="2"/>
        <v>41.7</v>
      </c>
      <c r="G114" s="100">
        <f t="shared" si="3"/>
        <v>41.7</v>
      </c>
    </row>
    <row r="115" spans="1:7" ht="242.25">
      <c r="A115" s="76" t="s">
        <v>1588</v>
      </c>
      <c r="B115" s="90">
        <v>10</v>
      </c>
      <c r="C115" s="74" t="s">
        <v>1589</v>
      </c>
      <c r="D115" s="74"/>
      <c r="E115" s="74"/>
      <c r="F115" s="100">
        <f t="shared" si="2"/>
        <v>0</v>
      </c>
      <c r="G115" s="100">
        <f t="shared" si="3"/>
        <v>0</v>
      </c>
    </row>
    <row r="116" spans="1:7" ht="191.25">
      <c r="A116" s="76" t="s">
        <v>1590</v>
      </c>
      <c r="B116" s="90">
        <v>10</v>
      </c>
      <c r="C116" s="74" t="s">
        <v>1591</v>
      </c>
      <c r="D116" s="75">
        <v>41650</v>
      </c>
      <c r="E116" s="75">
        <v>41650</v>
      </c>
      <c r="F116" s="100">
        <f t="shared" si="2"/>
        <v>41.7</v>
      </c>
      <c r="G116" s="100">
        <f t="shared" si="3"/>
        <v>41.7</v>
      </c>
    </row>
    <row r="117" spans="1:7" ht="204">
      <c r="A117" s="76" t="s">
        <v>1530</v>
      </c>
      <c r="B117" s="90">
        <v>10</v>
      </c>
      <c r="C117" s="74" t="s">
        <v>1531</v>
      </c>
      <c r="D117" s="75">
        <v>80000</v>
      </c>
      <c r="E117" s="75">
        <v>76388.12</v>
      </c>
      <c r="F117" s="100">
        <f t="shared" si="2"/>
        <v>80</v>
      </c>
      <c r="G117" s="100">
        <f t="shared" si="3"/>
        <v>76.400000000000006</v>
      </c>
    </row>
    <row r="118" spans="1:7" ht="267.75">
      <c r="A118" s="76" t="s">
        <v>1532</v>
      </c>
      <c r="B118" s="90">
        <v>10</v>
      </c>
      <c r="C118" s="74" t="s">
        <v>1533</v>
      </c>
      <c r="D118" s="75">
        <v>80000</v>
      </c>
      <c r="E118" s="75">
        <v>76388.12</v>
      </c>
      <c r="F118" s="100">
        <f t="shared" si="2"/>
        <v>80</v>
      </c>
      <c r="G118" s="100">
        <f t="shared" si="3"/>
        <v>76.400000000000006</v>
      </c>
    </row>
    <row r="119" spans="1:7" ht="140.25">
      <c r="A119" s="76" t="s">
        <v>1604</v>
      </c>
      <c r="B119" s="90">
        <v>10</v>
      </c>
      <c r="C119" s="74" t="s">
        <v>1605</v>
      </c>
      <c r="D119" s="75">
        <v>16650</v>
      </c>
      <c r="E119" s="75">
        <v>16800</v>
      </c>
      <c r="F119" s="100">
        <f t="shared" si="2"/>
        <v>16.7</v>
      </c>
      <c r="G119" s="100">
        <f t="shared" si="3"/>
        <v>16.8</v>
      </c>
    </row>
    <row r="120" spans="1:7" ht="204">
      <c r="A120" s="76" t="s">
        <v>1606</v>
      </c>
      <c r="B120" s="90">
        <v>10</v>
      </c>
      <c r="C120" s="74" t="s">
        <v>1607</v>
      </c>
      <c r="D120" s="75">
        <v>16650</v>
      </c>
      <c r="E120" s="75">
        <v>16800</v>
      </c>
      <c r="F120" s="100">
        <f t="shared" si="2"/>
        <v>16.7</v>
      </c>
      <c r="G120" s="100">
        <f t="shared" si="3"/>
        <v>16.8</v>
      </c>
    </row>
    <row r="121" spans="1:7" ht="153">
      <c r="A121" s="76" t="s">
        <v>1534</v>
      </c>
      <c r="B121" s="90">
        <v>10</v>
      </c>
      <c r="C121" s="74" t="s">
        <v>1535</v>
      </c>
      <c r="D121" s="75">
        <v>925000</v>
      </c>
      <c r="E121" s="75">
        <v>929899.4</v>
      </c>
      <c r="F121" s="100">
        <f t="shared" si="2"/>
        <v>925</v>
      </c>
      <c r="G121" s="100">
        <f t="shared" si="3"/>
        <v>929.9</v>
      </c>
    </row>
    <row r="122" spans="1:7" ht="216.75">
      <c r="A122" s="76" t="s">
        <v>1536</v>
      </c>
      <c r="B122" s="90">
        <v>10</v>
      </c>
      <c r="C122" s="74" t="s">
        <v>1537</v>
      </c>
      <c r="D122" s="75">
        <v>925000</v>
      </c>
      <c r="E122" s="75">
        <v>929899.4</v>
      </c>
      <c r="F122" s="100">
        <f t="shared" si="2"/>
        <v>925</v>
      </c>
      <c r="G122" s="100">
        <f t="shared" si="3"/>
        <v>929.9</v>
      </c>
    </row>
    <row r="123" spans="1:7" ht="153">
      <c r="A123" s="76" t="s">
        <v>1538</v>
      </c>
      <c r="B123" s="90">
        <v>10</v>
      </c>
      <c r="C123" s="74" t="s">
        <v>1539</v>
      </c>
      <c r="D123" s="74"/>
      <c r="E123" s="74"/>
      <c r="F123" s="100">
        <f t="shared" si="2"/>
        <v>0</v>
      </c>
      <c r="G123" s="100">
        <f t="shared" si="3"/>
        <v>0</v>
      </c>
    </row>
    <row r="124" spans="1:7" ht="204">
      <c r="A124" s="76" t="s">
        <v>1540</v>
      </c>
      <c r="B124" s="90">
        <v>10</v>
      </c>
      <c r="C124" s="74" t="s">
        <v>1541</v>
      </c>
      <c r="D124" s="74"/>
      <c r="E124" s="74"/>
      <c r="F124" s="100">
        <f t="shared" si="2"/>
        <v>0</v>
      </c>
      <c r="G124" s="100">
        <f t="shared" si="3"/>
        <v>0</v>
      </c>
    </row>
    <row r="125" spans="1:7" ht="204">
      <c r="A125" s="76" t="s">
        <v>1592</v>
      </c>
      <c r="B125" s="90">
        <v>10</v>
      </c>
      <c r="C125" s="74" t="s">
        <v>1593</v>
      </c>
      <c r="D125" s="75">
        <v>144000</v>
      </c>
      <c r="E125" s="75">
        <v>169837.65</v>
      </c>
      <c r="F125" s="100">
        <f t="shared" si="2"/>
        <v>144</v>
      </c>
      <c r="G125" s="100">
        <f t="shared" si="3"/>
        <v>169.8</v>
      </c>
    </row>
    <row r="126" spans="1:7" ht="267.75">
      <c r="A126" s="76" t="s">
        <v>1594</v>
      </c>
      <c r="B126" s="90">
        <v>10</v>
      </c>
      <c r="C126" s="74" t="s">
        <v>1595</v>
      </c>
      <c r="D126" s="75">
        <v>144000</v>
      </c>
      <c r="E126" s="75">
        <v>169837.65</v>
      </c>
      <c r="F126" s="100">
        <f t="shared" si="2"/>
        <v>144</v>
      </c>
      <c r="G126" s="100">
        <f t="shared" si="3"/>
        <v>169.8</v>
      </c>
    </row>
    <row r="127" spans="1:7" ht="178.5">
      <c r="A127" s="76" t="s">
        <v>1596</v>
      </c>
      <c r="B127" s="90">
        <v>10</v>
      </c>
      <c r="C127" s="74" t="s">
        <v>1597</v>
      </c>
      <c r="D127" s="75">
        <v>17900</v>
      </c>
      <c r="E127" s="75">
        <v>22834.34</v>
      </c>
      <c r="F127" s="100">
        <f t="shared" si="2"/>
        <v>17.899999999999999</v>
      </c>
      <c r="G127" s="100">
        <f t="shared" si="3"/>
        <v>22.8</v>
      </c>
    </row>
    <row r="128" spans="1:7" ht="318.75">
      <c r="A128" s="76" t="s">
        <v>1598</v>
      </c>
      <c r="B128" s="90">
        <v>10</v>
      </c>
      <c r="C128" s="74" t="s">
        <v>1599</v>
      </c>
      <c r="D128" s="75">
        <v>17900</v>
      </c>
      <c r="E128" s="75">
        <v>22834.34</v>
      </c>
      <c r="F128" s="100">
        <f t="shared" si="2"/>
        <v>17.899999999999999</v>
      </c>
      <c r="G128" s="100">
        <f t="shared" si="3"/>
        <v>22.8</v>
      </c>
    </row>
    <row r="129" spans="1:7" ht="178.5">
      <c r="A129" s="76" t="s">
        <v>1608</v>
      </c>
      <c r="B129" s="90">
        <v>10</v>
      </c>
      <c r="C129" s="74" t="s">
        <v>1609</v>
      </c>
      <c r="D129" s="75">
        <v>1500</v>
      </c>
      <c r="E129" s="75">
        <v>1500</v>
      </c>
      <c r="F129" s="100">
        <f t="shared" si="2"/>
        <v>1.5</v>
      </c>
      <c r="G129" s="100">
        <f t="shared" si="3"/>
        <v>1.5</v>
      </c>
    </row>
    <row r="130" spans="1:7" ht="229.5">
      <c r="A130" s="76" t="s">
        <v>1610</v>
      </c>
      <c r="B130" s="90">
        <v>10</v>
      </c>
      <c r="C130" s="74" t="s">
        <v>1611</v>
      </c>
      <c r="D130" s="75">
        <v>1500</v>
      </c>
      <c r="E130" s="75">
        <v>1500</v>
      </c>
      <c r="F130" s="100">
        <f t="shared" si="2"/>
        <v>1.5</v>
      </c>
      <c r="G130" s="100">
        <f t="shared" si="3"/>
        <v>1.5</v>
      </c>
    </row>
    <row r="131" spans="1:7" ht="153">
      <c r="A131" s="76" t="s">
        <v>1600</v>
      </c>
      <c r="B131" s="90">
        <v>10</v>
      </c>
      <c r="C131" s="74" t="s">
        <v>1601</v>
      </c>
      <c r="D131" s="75">
        <v>117500</v>
      </c>
      <c r="E131" s="75">
        <v>303500</v>
      </c>
      <c r="F131" s="100">
        <f t="shared" si="2"/>
        <v>117.5</v>
      </c>
      <c r="G131" s="100">
        <f t="shared" si="3"/>
        <v>303.5</v>
      </c>
    </row>
    <row r="132" spans="1:7" ht="216.75">
      <c r="A132" s="76" t="s">
        <v>1602</v>
      </c>
      <c r="B132" s="90">
        <v>10</v>
      </c>
      <c r="C132" s="74" t="s">
        <v>1603</v>
      </c>
      <c r="D132" s="75">
        <v>117500</v>
      </c>
      <c r="E132" s="75">
        <v>303500</v>
      </c>
      <c r="F132" s="100">
        <f t="shared" si="2"/>
        <v>117.5</v>
      </c>
      <c r="G132" s="100">
        <f t="shared" si="3"/>
        <v>303.5</v>
      </c>
    </row>
    <row r="133" spans="1:7" ht="191.25">
      <c r="A133" s="76" t="s">
        <v>1542</v>
      </c>
      <c r="B133" s="90">
        <v>10</v>
      </c>
      <c r="C133" s="74" t="s">
        <v>1543</v>
      </c>
      <c r="D133" s="75">
        <v>219000</v>
      </c>
      <c r="E133" s="75">
        <v>243527.83</v>
      </c>
      <c r="F133" s="100">
        <f t="shared" ref="F133:F196" si="4">ROUND(D133/1000,1)</f>
        <v>219</v>
      </c>
      <c r="G133" s="100">
        <f t="shared" ref="G133:G196" si="5">ROUND(E133/1000,1)</f>
        <v>243.5</v>
      </c>
    </row>
    <row r="134" spans="1:7" ht="255">
      <c r="A134" s="76" t="s">
        <v>1544</v>
      </c>
      <c r="B134" s="90">
        <v>10</v>
      </c>
      <c r="C134" s="74" t="s">
        <v>1545</v>
      </c>
      <c r="D134" s="75">
        <v>219000</v>
      </c>
      <c r="E134" s="75">
        <v>243527.83</v>
      </c>
      <c r="F134" s="100">
        <f t="shared" si="4"/>
        <v>219</v>
      </c>
      <c r="G134" s="100">
        <f t="shared" si="5"/>
        <v>243.5</v>
      </c>
    </row>
    <row r="135" spans="1:7" ht="102">
      <c r="A135" s="76" t="s">
        <v>1546</v>
      </c>
      <c r="B135" s="90">
        <v>10</v>
      </c>
      <c r="C135" s="74" t="s">
        <v>1547</v>
      </c>
      <c r="D135" s="74"/>
      <c r="E135" s="74"/>
      <c r="F135" s="100">
        <f t="shared" si="4"/>
        <v>0</v>
      </c>
      <c r="G135" s="100">
        <f t="shared" si="5"/>
        <v>0</v>
      </c>
    </row>
    <row r="136" spans="1:7" ht="140.25">
      <c r="A136" s="76" t="s">
        <v>1548</v>
      </c>
      <c r="B136" s="90">
        <v>10</v>
      </c>
      <c r="C136" s="74" t="s">
        <v>1549</v>
      </c>
      <c r="D136" s="74"/>
      <c r="E136" s="74"/>
      <c r="F136" s="100">
        <f t="shared" si="4"/>
        <v>0</v>
      </c>
      <c r="G136" s="100">
        <f t="shared" si="5"/>
        <v>0</v>
      </c>
    </row>
    <row r="137" spans="1:7" ht="306">
      <c r="A137" s="76" t="s">
        <v>1550</v>
      </c>
      <c r="B137" s="90">
        <v>10</v>
      </c>
      <c r="C137" s="74" t="s">
        <v>1667</v>
      </c>
      <c r="D137" s="75">
        <v>190000</v>
      </c>
      <c r="E137" s="75">
        <v>190476.86</v>
      </c>
      <c r="F137" s="100">
        <f t="shared" si="4"/>
        <v>190</v>
      </c>
      <c r="G137" s="100">
        <f t="shared" si="5"/>
        <v>190.5</v>
      </c>
    </row>
    <row r="138" spans="1:7" ht="153">
      <c r="A138" s="76" t="s">
        <v>1649</v>
      </c>
      <c r="B138" s="90">
        <v>10</v>
      </c>
      <c r="C138" s="74" t="s">
        <v>1650</v>
      </c>
      <c r="D138" s="75">
        <v>190000</v>
      </c>
      <c r="E138" s="75">
        <v>190476.86</v>
      </c>
      <c r="F138" s="100">
        <f t="shared" si="4"/>
        <v>190</v>
      </c>
      <c r="G138" s="100">
        <f t="shared" si="5"/>
        <v>190.5</v>
      </c>
    </row>
    <row r="139" spans="1:7" ht="216.75">
      <c r="A139" s="76" t="s">
        <v>1651</v>
      </c>
      <c r="B139" s="90">
        <v>10</v>
      </c>
      <c r="C139" s="74" t="s">
        <v>1652</v>
      </c>
      <c r="D139" s="75">
        <v>190000</v>
      </c>
      <c r="E139" s="75">
        <v>190476.86</v>
      </c>
      <c r="F139" s="100">
        <f t="shared" si="4"/>
        <v>190</v>
      </c>
      <c r="G139" s="100">
        <f t="shared" si="5"/>
        <v>190.5</v>
      </c>
    </row>
    <row r="140" spans="1:7" ht="204">
      <c r="A140" s="76" t="s">
        <v>1669</v>
      </c>
      <c r="B140" s="90">
        <v>10</v>
      </c>
      <c r="C140" s="74" t="s">
        <v>1670</v>
      </c>
      <c r="D140" s="74"/>
      <c r="E140" s="74"/>
      <c r="F140" s="100">
        <f t="shared" si="4"/>
        <v>0</v>
      </c>
      <c r="G140" s="100">
        <f t="shared" si="5"/>
        <v>0</v>
      </c>
    </row>
    <row r="141" spans="1:7" ht="242.25">
      <c r="A141" s="76" t="s">
        <v>1551</v>
      </c>
      <c r="B141" s="90">
        <v>10</v>
      </c>
      <c r="C141" s="74" t="s">
        <v>1552</v>
      </c>
      <c r="D141" s="74"/>
      <c r="E141" s="74"/>
      <c r="F141" s="100">
        <f t="shared" si="4"/>
        <v>0</v>
      </c>
      <c r="G141" s="100">
        <f t="shared" si="5"/>
        <v>0</v>
      </c>
    </row>
    <row r="142" spans="1:7" ht="216.75">
      <c r="A142" s="76" t="s">
        <v>1553</v>
      </c>
      <c r="B142" s="90">
        <v>10</v>
      </c>
      <c r="C142" s="74" t="s">
        <v>1554</v>
      </c>
      <c r="D142" s="74"/>
      <c r="E142" s="74"/>
      <c r="F142" s="100">
        <f t="shared" si="4"/>
        <v>0</v>
      </c>
      <c r="G142" s="100">
        <f t="shared" si="5"/>
        <v>0</v>
      </c>
    </row>
    <row r="143" spans="1:7" ht="51">
      <c r="A143" s="76" t="s">
        <v>1555</v>
      </c>
      <c r="B143" s="90">
        <v>10</v>
      </c>
      <c r="C143" s="74" t="s">
        <v>1556</v>
      </c>
      <c r="D143" s="75">
        <v>1277500</v>
      </c>
      <c r="E143" s="75">
        <v>1109029.25</v>
      </c>
      <c r="F143" s="100">
        <f t="shared" si="4"/>
        <v>1277.5</v>
      </c>
      <c r="G143" s="100">
        <f t="shared" si="5"/>
        <v>1109</v>
      </c>
    </row>
    <row r="144" spans="1:7" ht="255">
      <c r="A144" s="76" t="s">
        <v>1679</v>
      </c>
      <c r="B144" s="90">
        <v>10</v>
      </c>
      <c r="C144" s="74" t="s">
        <v>1680</v>
      </c>
      <c r="D144" s="74"/>
      <c r="E144" s="75">
        <v>1284.94</v>
      </c>
      <c r="F144" s="100">
        <f t="shared" si="4"/>
        <v>0</v>
      </c>
      <c r="G144" s="100">
        <f t="shared" si="5"/>
        <v>1.3</v>
      </c>
    </row>
    <row r="145" spans="1:7" ht="191.25">
      <c r="A145" s="76" t="s">
        <v>1681</v>
      </c>
      <c r="B145" s="90">
        <v>10</v>
      </c>
      <c r="C145" s="74" t="s">
        <v>1682</v>
      </c>
      <c r="D145" s="74"/>
      <c r="E145" s="75">
        <v>1284.94</v>
      </c>
      <c r="F145" s="100">
        <f t="shared" si="4"/>
        <v>0</v>
      </c>
      <c r="G145" s="100">
        <f t="shared" si="5"/>
        <v>1.3</v>
      </c>
    </row>
    <row r="146" spans="1:7" ht="114.75">
      <c r="A146" s="76" t="s">
        <v>1619</v>
      </c>
      <c r="B146" s="90">
        <v>10</v>
      </c>
      <c r="C146" s="74" t="s">
        <v>1620</v>
      </c>
      <c r="D146" s="75">
        <v>25190</v>
      </c>
      <c r="E146" s="75">
        <v>25190.75</v>
      </c>
      <c r="F146" s="100">
        <f t="shared" si="4"/>
        <v>25.2</v>
      </c>
      <c r="G146" s="100">
        <f t="shared" si="5"/>
        <v>25.2</v>
      </c>
    </row>
    <row r="147" spans="1:7" ht="306">
      <c r="A147" s="76" t="s">
        <v>1621</v>
      </c>
      <c r="B147" s="90">
        <v>10</v>
      </c>
      <c r="C147" s="74" t="s">
        <v>1622</v>
      </c>
      <c r="D147" s="75">
        <v>25190</v>
      </c>
      <c r="E147" s="75">
        <v>25190.75</v>
      </c>
      <c r="F147" s="100">
        <f t="shared" si="4"/>
        <v>25.2</v>
      </c>
      <c r="G147" s="100">
        <f t="shared" si="5"/>
        <v>25.2</v>
      </c>
    </row>
    <row r="148" spans="1:7" ht="114.75">
      <c r="A148" s="76" t="s">
        <v>937</v>
      </c>
      <c r="B148" s="90">
        <v>10</v>
      </c>
      <c r="C148" s="74" t="s">
        <v>1557</v>
      </c>
      <c r="D148" s="75">
        <v>179300</v>
      </c>
      <c r="E148" s="74"/>
      <c r="F148" s="100">
        <f t="shared" si="4"/>
        <v>179.3</v>
      </c>
      <c r="G148" s="100">
        <f t="shared" si="5"/>
        <v>0</v>
      </c>
    </row>
    <row r="149" spans="1:7" ht="153">
      <c r="A149" s="76" t="s">
        <v>939</v>
      </c>
      <c r="B149" s="90">
        <v>10</v>
      </c>
      <c r="C149" s="74" t="s">
        <v>1558</v>
      </c>
      <c r="D149" s="75">
        <v>179300</v>
      </c>
      <c r="E149" s="74"/>
      <c r="F149" s="100">
        <f t="shared" si="4"/>
        <v>179.3</v>
      </c>
      <c r="G149" s="100">
        <f t="shared" si="5"/>
        <v>0</v>
      </c>
    </row>
    <row r="150" spans="1:7" ht="140.25">
      <c r="A150" s="76" t="s">
        <v>1353</v>
      </c>
      <c r="B150" s="90">
        <v>10</v>
      </c>
      <c r="C150" s="74" t="s">
        <v>1559</v>
      </c>
      <c r="D150" s="74"/>
      <c r="E150" s="74"/>
      <c r="F150" s="100">
        <f t="shared" si="4"/>
        <v>0</v>
      </c>
      <c r="G150" s="100">
        <f t="shared" si="5"/>
        <v>0</v>
      </c>
    </row>
    <row r="151" spans="1:7" ht="191.25">
      <c r="A151" s="76" t="s">
        <v>1560</v>
      </c>
      <c r="B151" s="90">
        <v>10</v>
      </c>
      <c r="C151" s="74" t="s">
        <v>1561</v>
      </c>
      <c r="D151" s="75">
        <v>1073010</v>
      </c>
      <c r="E151" s="75">
        <v>1082553.56</v>
      </c>
      <c r="F151" s="100">
        <f t="shared" si="4"/>
        <v>1073</v>
      </c>
      <c r="G151" s="100">
        <f t="shared" si="5"/>
        <v>1082.5999999999999</v>
      </c>
    </row>
    <row r="152" spans="1:7" ht="178.5">
      <c r="A152" s="76" t="s">
        <v>1562</v>
      </c>
      <c r="B152" s="90">
        <v>10</v>
      </c>
      <c r="C152" s="74" t="s">
        <v>1563</v>
      </c>
      <c r="D152" s="75">
        <v>1073010</v>
      </c>
      <c r="E152" s="75">
        <v>1080747.98</v>
      </c>
      <c r="F152" s="100">
        <f t="shared" si="4"/>
        <v>1073</v>
      </c>
      <c r="G152" s="100">
        <f t="shared" si="5"/>
        <v>1080.7</v>
      </c>
    </row>
    <row r="153" spans="1:7" ht="204">
      <c r="A153" s="76" t="s">
        <v>1564</v>
      </c>
      <c r="B153" s="90">
        <v>10</v>
      </c>
      <c r="C153" s="74" t="s">
        <v>1565</v>
      </c>
      <c r="D153" s="74"/>
      <c r="E153" s="75">
        <v>1805.58</v>
      </c>
      <c r="F153" s="100">
        <f t="shared" si="4"/>
        <v>0</v>
      </c>
      <c r="G153" s="100">
        <f t="shared" si="5"/>
        <v>1.8</v>
      </c>
    </row>
    <row r="154" spans="1:7">
      <c r="A154" s="74" t="s">
        <v>1612</v>
      </c>
      <c r="B154" s="90">
        <v>10</v>
      </c>
      <c r="C154" s="74" t="s">
        <v>1613</v>
      </c>
      <c r="D154" s="75">
        <v>623318</v>
      </c>
      <c r="E154" s="75">
        <v>627869.65</v>
      </c>
      <c r="F154" s="100">
        <f t="shared" si="4"/>
        <v>623.29999999999995</v>
      </c>
      <c r="G154" s="100">
        <f t="shared" si="5"/>
        <v>627.9</v>
      </c>
    </row>
    <row r="155" spans="1:7" ht="280.5">
      <c r="A155" s="76" t="s">
        <v>1668</v>
      </c>
      <c r="B155" s="90">
        <v>10</v>
      </c>
      <c r="C155" s="74" t="s">
        <v>1623</v>
      </c>
      <c r="D155" s="75">
        <v>623318</v>
      </c>
      <c r="E155" s="75">
        <v>627869.65</v>
      </c>
      <c r="F155" s="100">
        <f t="shared" si="4"/>
        <v>623.29999999999995</v>
      </c>
      <c r="G155" s="100">
        <f t="shared" si="5"/>
        <v>627.9</v>
      </c>
    </row>
    <row r="156" spans="1:7" ht="76.5">
      <c r="A156" s="76" t="s">
        <v>1614</v>
      </c>
      <c r="B156" s="90">
        <v>10</v>
      </c>
      <c r="C156" s="74" t="s">
        <v>1615</v>
      </c>
      <c r="D156" s="74"/>
      <c r="E156" s="74"/>
      <c r="F156" s="100">
        <f t="shared" si="4"/>
        <v>0</v>
      </c>
      <c r="G156" s="100">
        <f t="shared" si="5"/>
        <v>0</v>
      </c>
    </row>
    <row r="157" spans="1:7" ht="178.5">
      <c r="A157" s="76" t="s">
        <v>1616</v>
      </c>
      <c r="B157" s="90">
        <v>10</v>
      </c>
      <c r="C157" s="74" t="s">
        <v>1617</v>
      </c>
      <c r="D157" s="74"/>
      <c r="E157" s="74"/>
      <c r="F157" s="100">
        <f t="shared" si="4"/>
        <v>0</v>
      </c>
      <c r="G157" s="100">
        <f t="shared" si="5"/>
        <v>0</v>
      </c>
    </row>
    <row r="158" spans="1:7">
      <c r="A158" s="74" t="s">
        <v>83</v>
      </c>
      <c r="B158" s="90">
        <v>10</v>
      </c>
      <c r="C158" s="74" t="s">
        <v>1354</v>
      </c>
      <c r="D158" s="74"/>
      <c r="E158" s="75">
        <v>432695.53</v>
      </c>
      <c r="F158" s="100">
        <f t="shared" si="4"/>
        <v>0</v>
      </c>
      <c r="G158" s="100">
        <f t="shared" si="5"/>
        <v>432.7</v>
      </c>
    </row>
    <row r="159" spans="1:7">
      <c r="A159" s="74" t="s">
        <v>956</v>
      </c>
      <c r="B159" s="90">
        <v>10</v>
      </c>
      <c r="C159" s="74" t="s">
        <v>1355</v>
      </c>
      <c r="D159" s="74"/>
      <c r="E159" s="75">
        <v>432695.53</v>
      </c>
      <c r="F159" s="100">
        <f t="shared" si="4"/>
        <v>0</v>
      </c>
      <c r="G159" s="100">
        <f t="shared" si="5"/>
        <v>432.7</v>
      </c>
    </row>
    <row r="160" spans="1:7" ht="76.5">
      <c r="A160" s="76" t="s">
        <v>958</v>
      </c>
      <c r="B160" s="90">
        <v>10</v>
      </c>
      <c r="C160" s="74" t="s">
        <v>1356</v>
      </c>
      <c r="D160" s="74"/>
      <c r="E160" s="75">
        <v>432695.53</v>
      </c>
      <c r="F160" s="100">
        <f t="shared" si="4"/>
        <v>0</v>
      </c>
      <c r="G160" s="100">
        <f t="shared" si="5"/>
        <v>432.7</v>
      </c>
    </row>
    <row r="161" spans="1:7" ht="63.75">
      <c r="A161" s="76" t="s">
        <v>1357</v>
      </c>
      <c r="B161" s="90">
        <v>10</v>
      </c>
      <c r="C161" s="74" t="s">
        <v>1358</v>
      </c>
      <c r="D161" s="74"/>
      <c r="E161" s="74"/>
      <c r="F161" s="100">
        <f t="shared" si="4"/>
        <v>0</v>
      </c>
      <c r="G161" s="100">
        <f t="shared" si="5"/>
        <v>0</v>
      </c>
    </row>
    <row r="162" spans="1:7">
      <c r="A162" s="74" t="s">
        <v>87</v>
      </c>
      <c r="B162" s="90">
        <v>10</v>
      </c>
      <c r="C162" s="74" t="s">
        <v>1359</v>
      </c>
      <c r="D162" s="75">
        <v>1722138606.5999999</v>
      </c>
      <c r="E162" s="75">
        <v>1699962180.6300001</v>
      </c>
      <c r="F162" s="100">
        <f t="shared" si="4"/>
        <v>1722138.6</v>
      </c>
      <c r="G162" s="100">
        <f t="shared" si="5"/>
        <v>1699962.2</v>
      </c>
    </row>
    <row r="163" spans="1:7" ht="89.25">
      <c r="A163" s="76" t="s">
        <v>969</v>
      </c>
      <c r="B163" s="90">
        <v>10</v>
      </c>
      <c r="C163" s="74" t="s">
        <v>1360</v>
      </c>
      <c r="D163" s="75">
        <v>1724988930.9400001</v>
      </c>
      <c r="E163" s="75">
        <v>1702812504.97</v>
      </c>
      <c r="F163" s="100">
        <f t="shared" si="4"/>
        <v>1724988.9</v>
      </c>
      <c r="G163" s="100">
        <f t="shared" si="5"/>
        <v>1702812.5</v>
      </c>
    </row>
    <row r="164" spans="1:7" ht="51">
      <c r="A164" s="76" t="s">
        <v>1401</v>
      </c>
      <c r="B164" s="90">
        <v>10</v>
      </c>
      <c r="C164" s="74" t="s">
        <v>1449</v>
      </c>
      <c r="D164" s="75">
        <v>576184700</v>
      </c>
      <c r="E164" s="75">
        <v>576184700</v>
      </c>
      <c r="F164" s="100">
        <f t="shared" si="4"/>
        <v>576184.69999999995</v>
      </c>
      <c r="G164" s="100">
        <f t="shared" si="5"/>
        <v>576184.69999999995</v>
      </c>
    </row>
    <row r="165" spans="1:7">
      <c r="A165" s="74" t="s">
        <v>972</v>
      </c>
      <c r="B165" s="90">
        <v>10</v>
      </c>
      <c r="C165" s="74" t="s">
        <v>1450</v>
      </c>
      <c r="D165" s="75">
        <v>568558500</v>
      </c>
      <c r="E165" s="75">
        <v>568558500</v>
      </c>
      <c r="F165" s="100">
        <f t="shared" si="4"/>
        <v>568558.5</v>
      </c>
      <c r="G165" s="100">
        <f t="shared" si="5"/>
        <v>568558.5</v>
      </c>
    </row>
    <row r="166" spans="1:7" ht="114.75">
      <c r="A166" s="76" t="s">
        <v>1566</v>
      </c>
      <c r="B166" s="90">
        <v>10</v>
      </c>
      <c r="C166" s="74" t="s">
        <v>1451</v>
      </c>
      <c r="D166" s="75">
        <v>568558500</v>
      </c>
      <c r="E166" s="75">
        <v>568558500</v>
      </c>
      <c r="F166" s="100">
        <f t="shared" si="4"/>
        <v>568558.5</v>
      </c>
      <c r="G166" s="100">
        <f t="shared" si="5"/>
        <v>568558.5</v>
      </c>
    </row>
    <row r="167" spans="1:7" ht="102">
      <c r="A167" s="76" t="s">
        <v>1567</v>
      </c>
      <c r="B167" s="90">
        <v>10</v>
      </c>
      <c r="C167" s="74" t="s">
        <v>1452</v>
      </c>
      <c r="D167" s="74"/>
      <c r="E167" s="74"/>
      <c r="F167" s="100">
        <f t="shared" si="4"/>
        <v>0</v>
      </c>
      <c r="G167" s="100">
        <f t="shared" si="5"/>
        <v>0</v>
      </c>
    </row>
    <row r="168" spans="1:7" ht="63.75">
      <c r="A168" s="76" t="s">
        <v>1568</v>
      </c>
      <c r="B168" s="90">
        <v>10</v>
      </c>
      <c r="C168" s="74" t="s">
        <v>1569</v>
      </c>
      <c r="D168" s="75">
        <v>7626200</v>
      </c>
      <c r="E168" s="75">
        <v>7626200</v>
      </c>
      <c r="F168" s="100">
        <f t="shared" si="4"/>
        <v>7626.2</v>
      </c>
      <c r="G168" s="100">
        <f t="shared" si="5"/>
        <v>7626.2</v>
      </c>
    </row>
    <row r="169" spans="1:7" ht="76.5">
      <c r="A169" s="76" t="s">
        <v>1673</v>
      </c>
      <c r="B169" s="90">
        <v>10</v>
      </c>
      <c r="C169" s="74" t="s">
        <v>1674</v>
      </c>
      <c r="D169" s="75">
        <v>7626200</v>
      </c>
      <c r="E169" s="75">
        <v>7626200</v>
      </c>
      <c r="F169" s="100">
        <f t="shared" si="4"/>
        <v>7626.2</v>
      </c>
      <c r="G169" s="100">
        <f t="shared" si="5"/>
        <v>7626.2</v>
      </c>
    </row>
    <row r="170" spans="1:7" ht="76.5">
      <c r="A170" s="76" t="s">
        <v>1570</v>
      </c>
      <c r="B170" s="90">
        <v>10</v>
      </c>
      <c r="C170" s="74" t="s">
        <v>1571</v>
      </c>
      <c r="D170" s="74"/>
      <c r="E170" s="74"/>
      <c r="F170" s="100">
        <f t="shared" si="4"/>
        <v>0</v>
      </c>
      <c r="G170" s="100">
        <f t="shared" si="5"/>
        <v>0</v>
      </c>
    </row>
    <row r="171" spans="1:7" ht="76.5">
      <c r="A171" s="76" t="s">
        <v>1420</v>
      </c>
      <c r="B171" s="90">
        <v>10</v>
      </c>
      <c r="C171" s="74" t="s">
        <v>1453</v>
      </c>
      <c r="D171" s="75">
        <v>157558981.69</v>
      </c>
      <c r="E171" s="75">
        <v>150649282.36000001</v>
      </c>
      <c r="F171" s="100">
        <f t="shared" si="4"/>
        <v>157559</v>
      </c>
      <c r="G171" s="100">
        <f t="shared" si="5"/>
        <v>150649.29999999999</v>
      </c>
    </row>
    <row r="172" spans="1:7" ht="204">
      <c r="A172" s="76" t="s">
        <v>1572</v>
      </c>
      <c r="B172" s="90">
        <v>10</v>
      </c>
      <c r="C172" s="74" t="s">
        <v>1573</v>
      </c>
      <c r="D172" s="75">
        <v>2809349.98</v>
      </c>
      <c r="E172" s="75">
        <v>2376836.8199999998</v>
      </c>
      <c r="F172" s="100">
        <f t="shared" si="4"/>
        <v>2809.3</v>
      </c>
      <c r="G172" s="100">
        <f t="shared" si="5"/>
        <v>2376.8000000000002</v>
      </c>
    </row>
    <row r="173" spans="1:7" ht="216.75">
      <c r="A173" s="76" t="s">
        <v>1574</v>
      </c>
      <c r="B173" s="90">
        <v>10</v>
      </c>
      <c r="C173" s="74" t="s">
        <v>1575</v>
      </c>
      <c r="D173" s="75">
        <v>2809349.98</v>
      </c>
      <c r="E173" s="75">
        <v>2376836.8199999998</v>
      </c>
      <c r="F173" s="100">
        <f t="shared" si="4"/>
        <v>2809.3</v>
      </c>
      <c r="G173" s="100">
        <f t="shared" si="5"/>
        <v>2376.8000000000002</v>
      </c>
    </row>
    <row r="174" spans="1:7" ht="140.25">
      <c r="A174" s="76" t="s">
        <v>1661</v>
      </c>
      <c r="B174" s="90">
        <v>10</v>
      </c>
      <c r="C174" s="74" t="s">
        <v>1662</v>
      </c>
      <c r="D174" s="75">
        <v>14439503</v>
      </c>
      <c r="E174" s="75">
        <v>12999399.66</v>
      </c>
      <c r="F174" s="100">
        <f t="shared" si="4"/>
        <v>14439.5</v>
      </c>
      <c r="G174" s="100">
        <f t="shared" si="5"/>
        <v>12999.4</v>
      </c>
    </row>
    <row r="175" spans="1:7" ht="165.75">
      <c r="A175" s="76" t="s">
        <v>1663</v>
      </c>
      <c r="B175" s="90">
        <v>10</v>
      </c>
      <c r="C175" s="74" t="s">
        <v>1664</v>
      </c>
      <c r="D175" s="75">
        <v>14439503</v>
      </c>
      <c r="E175" s="75">
        <v>12999399.66</v>
      </c>
      <c r="F175" s="100">
        <f t="shared" si="4"/>
        <v>14439.5</v>
      </c>
      <c r="G175" s="100">
        <f t="shared" si="5"/>
        <v>12999.4</v>
      </c>
    </row>
    <row r="176" spans="1:7" ht="114.75">
      <c r="A176" s="76" t="s">
        <v>1511</v>
      </c>
      <c r="B176" s="90">
        <v>10</v>
      </c>
      <c r="C176" s="74" t="s">
        <v>1512</v>
      </c>
      <c r="D176" s="75">
        <v>521200</v>
      </c>
      <c r="E176" s="75">
        <v>521200</v>
      </c>
      <c r="F176" s="100">
        <f t="shared" si="4"/>
        <v>521.20000000000005</v>
      </c>
      <c r="G176" s="100">
        <f t="shared" si="5"/>
        <v>521.20000000000005</v>
      </c>
    </row>
    <row r="177" spans="1:7" ht="140.25">
      <c r="A177" s="76" t="s">
        <v>1513</v>
      </c>
      <c r="B177" s="90">
        <v>10</v>
      </c>
      <c r="C177" s="74" t="s">
        <v>1514</v>
      </c>
      <c r="D177" s="75">
        <v>521200</v>
      </c>
      <c r="E177" s="75">
        <v>521200</v>
      </c>
      <c r="F177" s="100">
        <f t="shared" si="4"/>
        <v>521.20000000000005</v>
      </c>
      <c r="G177" s="100">
        <f t="shared" si="5"/>
        <v>521.20000000000005</v>
      </c>
    </row>
    <row r="178" spans="1:7" ht="63.75">
      <c r="A178" s="76" t="s">
        <v>1501</v>
      </c>
      <c r="B178" s="90">
        <v>10</v>
      </c>
      <c r="C178" s="74" t="s">
        <v>1502</v>
      </c>
      <c r="D178" s="75">
        <v>1857895.2</v>
      </c>
      <c r="E178" s="75">
        <v>1857895.2</v>
      </c>
      <c r="F178" s="100">
        <f t="shared" si="4"/>
        <v>1857.9</v>
      </c>
      <c r="G178" s="100">
        <f t="shared" si="5"/>
        <v>1857.9</v>
      </c>
    </row>
    <row r="179" spans="1:7" ht="89.25">
      <c r="A179" s="76" t="s">
        <v>1503</v>
      </c>
      <c r="B179" s="90">
        <v>10</v>
      </c>
      <c r="C179" s="74" t="s">
        <v>1504</v>
      </c>
      <c r="D179" s="75">
        <v>1857895.2</v>
      </c>
      <c r="E179" s="75">
        <v>1857895.2</v>
      </c>
      <c r="F179" s="100">
        <f t="shared" si="4"/>
        <v>1857.9</v>
      </c>
      <c r="G179" s="100">
        <f t="shared" si="5"/>
        <v>1857.9</v>
      </c>
    </row>
    <row r="180" spans="1:7">
      <c r="A180" s="74" t="s">
        <v>977</v>
      </c>
      <c r="B180" s="90">
        <v>10</v>
      </c>
      <c r="C180" s="74" t="s">
        <v>1454</v>
      </c>
      <c r="D180" s="75">
        <v>137931033.50999999</v>
      </c>
      <c r="E180" s="75">
        <v>132893950.68000001</v>
      </c>
      <c r="F180" s="100">
        <f t="shared" si="4"/>
        <v>137931</v>
      </c>
      <c r="G180" s="100">
        <f t="shared" si="5"/>
        <v>132894</v>
      </c>
    </row>
    <row r="181" spans="1:7">
      <c r="A181" s="74" t="s">
        <v>979</v>
      </c>
      <c r="B181" s="90">
        <v>10</v>
      </c>
      <c r="C181" s="74" t="s">
        <v>1455</v>
      </c>
      <c r="D181" s="75">
        <v>137931033.50999999</v>
      </c>
      <c r="E181" s="75">
        <v>132893950.68000001</v>
      </c>
      <c r="F181" s="100">
        <f t="shared" si="4"/>
        <v>137931</v>
      </c>
      <c r="G181" s="100">
        <f t="shared" si="5"/>
        <v>132894</v>
      </c>
    </row>
    <row r="182" spans="1:7">
      <c r="A182" s="74" t="s">
        <v>1576</v>
      </c>
      <c r="B182" s="90">
        <v>10</v>
      </c>
      <c r="C182" s="74" t="s">
        <v>1577</v>
      </c>
      <c r="D182" s="74"/>
      <c r="E182" s="74"/>
      <c r="F182" s="100">
        <f t="shared" si="4"/>
        <v>0</v>
      </c>
      <c r="G182" s="100">
        <f t="shared" si="5"/>
        <v>0</v>
      </c>
    </row>
    <row r="183" spans="1:7" ht="51">
      <c r="A183" s="76" t="s">
        <v>1402</v>
      </c>
      <c r="B183" s="90">
        <v>10</v>
      </c>
      <c r="C183" s="74" t="s">
        <v>1456</v>
      </c>
      <c r="D183" s="75">
        <v>966854832.12</v>
      </c>
      <c r="E183" s="75">
        <v>953680160.23000002</v>
      </c>
      <c r="F183" s="100">
        <f t="shared" si="4"/>
        <v>966854.8</v>
      </c>
      <c r="G183" s="100">
        <f t="shared" si="5"/>
        <v>953680.2</v>
      </c>
    </row>
    <row r="184" spans="1:7" ht="89.25">
      <c r="A184" s="76" t="s">
        <v>1403</v>
      </c>
      <c r="B184" s="90">
        <v>10</v>
      </c>
      <c r="C184" s="74" t="s">
        <v>1457</v>
      </c>
      <c r="D184" s="75">
        <v>959272432.12</v>
      </c>
      <c r="E184" s="75">
        <v>946609282.48000002</v>
      </c>
      <c r="F184" s="100">
        <f t="shared" si="4"/>
        <v>959272.4</v>
      </c>
      <c r="G184" s="100">
        <f t="shared" si="5"/>
        <v>946609.3</v>
      </c>
    </row>
    <row r="185" spans="1:7" ht="102">
      <c r="A185" s="76" t="s">
        <v>1005</v>
      </c>
      <c r="B185" s="90">
        <v>10</v>
      </c>
      <c r="C185" s="74" t="s">
        <v>1458</v>
      </c>
      <c r="D185" s="75">
        <v>959272432.12</v>
      </c>
      <c r="E185" s="75">
        <v>946609282.48000002</v>
      </c>
      <c r="F185" s="100">
        <f t="shared" si="4"/>
        <v>959272.4</v>
      </c>
      <c r="G185" s="100">
        <f t="shared" si="5"/>
        <v>946609.3</v>
      </c>
    </row>
    <row r="186" spans="1:7" ht="89.25">
      <c r="A186" s="76" t="s">
        <v>1459</v>
      </c>
      <c r="B186" s="90">
        <v>10</v>
      </c>
      <c r="C186" s="74" t="s">
        <v>1460</v>
      </c>
      <c r="D186" s="74"/>
      <c r="E186" s="74"/>
      <c r="F186" s="100">
        <f t="shared" si="4"/>
        <v>0</v>
      </c>
      <c r="G186" s="100">
        <f t="shared" si="5"/>
        <v>0</v>
      </c>
    </row>
    <row r="187" spans="1:7" ht="191.25">
      <c r="A187" s="76" t="s">
        <v>1381</v>
      </c>
      <c r="B187" s="90">
        <v>10</v>
      </c>
      <c r="C187" s="74" t="s">
        <v>1461</v>
      </c>
      <c r="D187" s="75">
        <v>2031900</v>
      </c>
      <c r="E187" s="75">
        <v>1687047.42</v>
      </c>
      <c r="F187" s="100">
        <f t="shared" si="4"/>
        <v>2031.9</v>
      </c>
      <c r="G187" s="100">
        <f t="shared" si="5"/>
        <v>1687</v>
      </c>
    </row>
    <row r="188" spans="1:7" ht="216.75">
      <c r="A188" s="76" t="s">
        <v>1382</v>
      </c>
      <c r="B188" s="90">
        <v>10</v>
      </c>
      <c r="C188" s="74" t="s">
        <v>1462</v>
      </c>
      <c r="D188" s="75">
        <v>2031900</v>
      </c>
      <c r="E188" s="75">
        <v>1687047.42</v>
      </c>
      <c r="F188" s="100">
        <f t="shared" si="4"/>
        <v>2031.9</v>
      </c>
      <c r="G188" s="100">
        <f t="shared" si="5"/>
        <v>1687</v>
      </c>
    </row>
    <row r="189" spans="1:7" ht="76.5">
      <c r="A189" s="76" t="s">
        <v>993</v>
      </c>
      <c r="B189" s="90">
        <v>10</v>
      </c>
      <c r="C189" s="74" t="s">
        <v>1463</v>
      </c>
      <c r="D189" s="75">
        <v>5529900</v>
      </c>
      <c r="E189" s="75">
        <v>5383830.3300000001</v>
      </c>
      <c r="F189" s="100">
        <f t="shared" si="4"/>
        <v>5529.9</v>
      </c>
      <c r="G189" s="100">
        <f t="shared" si="5"/>
        <v>5383.8</v>
      </c>
    </row>
    <row r="190" spans="1:7" ht="102">
      <c r="A190" s="76" t="s">
        <v>995</v>
      </c>
      <c r="B190" s="90">
        <v>10</v>
      </c>
      <c r="C190" s="74" t="s">
        <v>1464</v>
      </c>
      <c r="D190" s="75">
        <v>5529900</v>
      </c>
      <c r="E190" s="75">
        <v>5383830.3300000001</v>
      </c>
      <c r="F190" s="100">
        <f t="shared" si="4"/>
        <v>5529.9</v>
      </c>
      <c r="G190" s="100">
        <f t="shared" si="5"/>
        <v>5383.8</v>
      </c>
    </row>
    <row r="191" spans="1:7" ht="89.25">
      <c r="A191" s="76" t="s">
        <v>1361</v>
      </c>
      <c r="B191" s="90">
        <v>10</v>
      </c>
      <c r="C191" s="74" t="s">
        <v>1465</v>
      </c>
      <c r="D191" s="74"/>
      <c r="E191" s="74"/>
      <c r="F191" s="100">
        <f t="shared" si="4"/>
        <v>0</v>
      </c>
      <c r="G191" s="100">
        <f t="shared" si="5"/>
        <v>0</v>
      </c>
    </row>
    <row r="192" spans="1:7" ht="140.25">
      <c r="A192" s="76" t="s">
        <v>1421</v>
      </c>
      <c r="B192" s="90">
        <v>10</v>
      </c>
      <c r="C192" s="74" t="s">
        <v>1466</v>
      </c>
      <c r="D192" s="75">
        <v>20600</v>
      </c>
      <c r="E192" s="74"/>
      <c r="F192" s="100">
        <f t="shared" si="4"/>
        <v>20.6</v>
      </c>
      <c r="G192" s="100">
        <f t="shared" si="5"/>
        <v>0</v>
      </c>
    </row>
    <row r="193" spans="1:7" ht="165.75">
      <c r="A193" s="76" t="s">
        <v>1437</v>
      </c>
      <c r="B193" s="90">
        <v>10</v>
      </c>
      <c r="C193" s="74" t="s">
        <v>1467</v>
      </c>
      <c r="D193" s="75">
        <v>20600</v>
      </c>
      <c r="E193" s="74"/>
      <c r="F193" s="100">
        <f t="shared" si="4"/>
        <v>20.6</v>
      </c>
      <c r="G193" s="100">
        <f t="shared" si="5"/>
        <v>0</v>
      </c>
    </row>
    <row r="194" spans="1:7" ht="63.75">
      <c r="A194" s="76" t="s">
        <v>1624</v>
      </c>
      <c r="B194" s="90">
        <v>10</v>
      </c>
      <c r="C194" s="74" t="s">
        <v>1625</v>
      </c>
      <c r="D194" s="74"/>
      <c r="E194" s="74"/>
      <c r="F194" s="100">
        <f t="shared" si="4"/>
        <v>0</v>
      </c>
      <c r="G194" s="100">
        <f t="shared" si="5"/>
        <v>0</v>
      </c>
    </row>
    <row r="195" spans="1:7" ht="89.25">
      <c r="A195" s="76" t="s">
        <v>1626</v>
      </c>
      <c r="B195" s="90">
        <v>10</v>
      </c>
      <c r="C195" s="74" t="s">
        <v>1627</v>
      </c>
      <c r="D195" s="74"/>
      <c r="E195" s="74"/>
      <c r="F195" s="100">
        <f t="shared" si="4"/>
        <v>0</v>
      </c>
      <c r="G195" s="100">
        <f t="shared" si="5"/>
        <v>0</v>
      </c>
    </row>
    <row r="196" spans="1:7">
      <c r="A196" s="74" t="s">
        <v>115</v>
      </c>
      <c r="B196" s="90">
        <v>10</v>
      </c>
      <c r="C196" s="74" t="s">
        <v>1468</v>
      </c>
      <c r="D196" s="75">
        <v>24390417.129999999</v>
      </c>
      <c r="E196" s="75">
        <v>22298362.379999999</v>
      </c>
      <c r="F196" s="100">
        <f t="shared" si="4"/>
        <v>24390.400000000001</v>
      </c>
      <c r="G196" s="100">
        <f t="shared" si="5"/>
        <v>22298.400000000001</v>
      </c>
    </row>
    <row r="197" spans="1:7" ht="165.75">
      <c r="A197" s="76" t="s">
        <v>1012</v>
      </c>
      <c r="B197" s="90">
        <v>10</v>
      </c>
      <c r="C197" s="74" t="s">
        <v>1469</v>
      </c>
      <c r="D197" s="75">
        <v>2221261</v>
      </c>
      <c r="E197" s="75">
        <v>2221261</v>
      </c>
      <c r="F197" s="100">
        <f t="shared" ref="F197:F211" si="6">ROUND(D197/1000,1)</f>
        <v>2221.3000000000002</v>
      </c>
      <c r="G197" s="100">
        <f t="shared" ref="G197:G211" si="7">ROUND(E197/1000,1)</f>
        <v>2221.3000000000002</v>
      </c>
    </row>
    <row r="198" spans="1:7" ht="178.5">
      <c r="A198" s="76" t="s">
        <v>1014</v>
      </c>
      <c r="B198" s="90">
        <v>10</v>
      </c>
      <c r="C198" s="74" t="s">
        <v>1470</v>
      </c>
      <c r="D198" s="75">
        <v>2221261</v>
      </c>
      <c r="E198" s="75">
        <v>2221261</v>
      </c>
      <c r="F198" s="100">
        <f t="shared" si="6"/>
        <v>2221.3000000000002</v>
      </c>
      <c r="G198" s="100">
        <f t="shared" si="7"/>
        <v>2221.3000000000002</v>
      </c>
    </row>
    <row r="199" spans="1:7" ht="153">
      <c r="A199" s="76" t="s">
        <v>1628</v>
      </c>
      <c r="B199" s="90">
        <v>10</v>
      </c>
      <c r="C199" s="74" t="s">
        <v>1629</v>
      </c>
      <c r="D199" s="75">
        <v>17108300</v>
      </c>
      <c r="E199" s="75">
        <v>15114309.630000001</v>
      </c>
      <c r="F199" s="100">
        <f t="shared" si="6"/>
        <v>17108.3</v>
      </c>
      <c r="G199" s="100">
        <f t="shared" si="7"/>
        <v>15114.3</v>
      </c>
    </row>
    <row r="200" spans="1:7" ht="178.5">
      <c r="A200" s="76" t="s">
        <v>1630</v>
      </c>
      <c r="B200" s="90">
        <v>10</v>
      </c>
      <c r="C200" s="74" t="s">
        <v>1631</v>
      </c>
      <c r="D200" s="75">
        <v>17108300</v>
      </c>
      <c r="E200" s="75">
        <v>15114309.630000001</v>
      </c>
      <c r="F200" s="100">
        <f t="shared" si="6"/>
        <v>17108.3</v>
      </c>
      <c r="G200" s="100">
        <f t="shared" si="7"/>
        <v>15114.3</v>
      </c>
    </row>
    <row r="201" spans="1:7" ht="76.5">
      <c r="A201" s="76" t="s">
        <v>1632</v>
      </c>
      <c r="B201" s="90">
        <v>10</v>
      </c>
      <c r="C201" s="74" t="s">
        <v>1633</v>
      </c>
      <c r="D201" s="75">
        <v>200000</v>
      </c>
      <c r="E201" s="75">
        <v>200000</v>
      </c>
      <c r="F201" s="100">
        <f t="shared" si="6"/>
        <v>200</v>
      </c>
      <c r="G201" s="100">
        <f t="shared" si="7"/>
        <v>200</v>
      </c>
    </row>
    <row r="202" spans="1:7" ht="89.25">
      <c r="A202" s="76" t="s">
        <v>1634</v>
      </c>
      <c r="B202" s="90">
        <v>10</v>
      </c>
      <c r="C202" s="74" t="s">
        <v>1635</v>
      </c>
      <c r="D202" s="75">
        <v>200000</v>
      </c>
      <c r="E202" s="75">
        <v>200000</v>
      </c>
      <c r="F202" s="100">
        <f t="shared" si="6"/>
        <v>200</v>
      </c>
      <c r="G202" s="100">
        <f t="shared" si="7"/>
        <v>200</v>
      </c>
    </row>
    <row r="203" spans="1:7" ht="63.75">
      <c r="A203" s="76" t="s">
        <v>1016</v>
      </c>
      <c r="B203" s="90">
        <v>10</v>
      </c>
      <c r="C203" s="74" t="s">
        <v>1471</v>
      </c>
      <c r="D203" s="75">
        <v>4860856.13</v>
      </c>
      <c r="E203" s="75">
        <v>4762791.75</v>
      </c>
      <c r="F203" s="100">
        <f t="shared" si="6"/>
        <v>4860.8999999999996</v>
      </c>
      <c r="G203" s="100">
        <f t="shared" si="7"/>
        <v>4762.8</v>
      </c>
    </row>
    <row r="204" spans="1:7" ht="89.25">
      <c r="A204" s="76" t="s">
        <v>1018</v>
      </c>
      <c r="B204" s="90">
        <v>10</v>
      </c>
      <c r="C204" s="74" t="s">
        <v>1505</v>
      </c>
      <c r="D204" s="75">
        <v>4860856.13</v>
      </c>
      <c r="E204" s="75">
        <v>4762791.75</v>
      </c>
      <c r="F204" s="100">
        <f t="shared" si="6"/>
        <v>4860.8999999999996</v>
      </c>
      <c r="G204" s="100">
        <f t="shared" si="7"/>
        <v>4762.8</v>
      </c>
    </row>
    <row r="205" spans="1:7" ht="76.5">
      <c r="A205" s="76" t="s">
        <v>1362</v>
      </c>
      <c r="B205" s="90">
        <v>10</v>
      </c>
      <c r="C205" s="74" t="s">
        <v>1472</v>
      </c>
      <c r="D205" s="74"/>
      <c r="E205" s="74"/>
      <c r="F205" s="100">
        <f t="shared" si="6"/>
        <v>0</v>
      </c>
      <c r="G205" s="100">
        <f t="shared" si="7"/>
        <v>0</v>
      </c>
    </row>
    <row r="206" spans="1:7" ht="51">
      <c r="A206" s="76" t="s">
        <v>1473</v>
      </c>
      <c r="B206" s="90">
        <v>10</v>
      </c>
      <c r="C206" s="74" t="s">
        <v>1430</v>
      </c>
      <c r="D206" s="75">
        <v>2608000</v>
      </c>
      <c r="E206" s="75">
        <v>2608000</v>
      </c>
      <c r="F206" s="100">
        <f t="shared" si="6"/>
        <v>2608</v>
      </c>
      <c r="G206" s="100">
        <f t="shared" si="7"/>
        <v>2608</v>
      </c>
    </row>
    <row r="207" spans="1:7" ht="89.25">
      <c r="A207" s="76" t="s">
        <v>1474</v>
      </c>
      <c r="B207" s="90">
        <v>10</v>
      </c>
      <c r="C207" s="74" t="s">
        <v>1475</v>
      </c>
      <c r="D207" s="75">
        <v>2608000</v>
      </c>
      <c r="E207" s="75">
        <v>2608000</v>
      </c>
      <c r="F207" s="100">
        <f t="shared" si="6"/>
        <v>2608</v>
      </c>
      <c r="G207" s="100">
        <f t="shared" si="7"/>
        <v>2608</v>
      </c>
    </row>
    <row r="208" spans="1:7" ht="89.25">
      <c r="A208" s="76" t="s">
        <v>1476</v>
      </c>
      <c r="B208" s="90">
        <v>10</v>
      </c>
      <c r="C208" s="74" t="s">
        <v>1477</v>
      </c>
      <c r="D208" s="75">
        <v>2608000</v>
      </c>
      <c r="E208" s="75">
        <v>2608000</v>
      </c>
      <c r="F208" s="100">
        <f t="shared" si="6"/>
        <v>2608</v>
      </c>
      <c r="G208" s="100">
        <f t="shared" si="7"/>
        <v>2608</v>
      </c>
    </row>
    <row r="209" spans="1:7" ht="76.5">
      <c r="A209" s="76" t="s">
        <v>1506</v>
      </c>
      <c r="B209" s="90">
        <v>10</v>
      </c>
      <c r="C209" s="74" t="s">
        <v>1507</v>
      </c>
      <c r="D209" s="74"/>
      <c r="E209" s="74"/>
      <c r="F209" s="100">
        <f t="shared" si="6"/>
        <v>0</v>
      </c>
      <c r="G209" s="100">
        <f t="shared" si="7"/>
        <v>0</v>
      </c>
    </row>
    <row r="210" spans="1:7" ht="76.5">
      <c r="A210" s="76" t="s">
        <v>1508</v>
      </c>
      <c r="B210" s="90">
        <v>10</v>
      </c>
      <c r="C210" s="74" t="s">
        <v>1509</v>
      </c>
      <c r="D210" s="74"/>
      <c r="E210" s="74"/>
      <c r="F210" s="100">
        <f t="shared" si="6"/>
        <v>0</v>
      </c>
      <c r="G210" s="100">
        <f t="shared" si="7"/>
        <v>0</v>
      </c>
    </row>
    <row r="211" spans="1:7">
      <c r="A211" s="74" t="s">
        <v>89</v>
      </c>
      <c r="B211" s="90">
        <v>10</v>
      </c>
      <c r="C211" s="74" t="s">
        <v>1363</v>
      </c>
      <c r="D211" s="74"/>
      <c r="E211" s="74"/>
      <c r="F211" s="100">
        <f t="shared" si="6"/>
        <v>0</v>
      </c>
      <c r="G211" s="100">
        <f t="shared" si="7"/>
        <v>0</v>
      </c>
    </row>
    <row r="212" spans="1:7" ht="51">
      <c r="A212" s="76" t="s">
        <v>1641</v>
      </c>
      <c r="B212" s="90">
        <v>10</v>
      </c>
      <c r="C212" s="74" t="s">
        <v>1642</v>
      </c>
      <c r="D212" s="74"/>
      <c r="E212" s="74"/>
      <c r="F212" s="100">
        <f t="shared" ref="F212:F213" si="8">ROUND(D212/1000,1)</f>
        <v>0</v>
      </c>
      <c r="G212" s="100">
        <f t="shared" ref="G212:G213" si="9">ROUND(E212/1000,1)</f>
        <v>0</v>
      </c>
    </row>
    <row r="213" spans="1:7" ht="102">
      <c r="A213" s="76" t="s">
        <v>1643</v>
      </c>
      <c r="B213" s="90">
        <v>10</v>
      </c>
      <c r="C213" s="74" t="s">
        <v>1644</v>
      </c>
      <c r="D213" s="74"/>
      <c r="E213" s="74"/>
      <c r="F213" s="100">
        <f t="shared" si="8"/>
        <v>0</v>
      </c>
      <c r="G213" s="100">
        <f t="shared" si="9"/>
        <v>0</v>
      </c>
    </row>
    <row r="214" spans="1:7" ht="51">
      <c r="A214" s="76" t="s">
        <v>1641</v>
      </c>
      <c r="B214" s="90">
        <v>10</v>
      </c>
      <c r="C214" s="74" t="s">
        <v>1683</v>
      </c>
      <c r="D214" s="74"/>
      <c r="E214" s="74"/>
      <c r="F214" s="100">
        <f t="shared" ref="F214:F219" si="10">ROUND(D214/1000,1)</f>
        <v>0</v>
      </c>
      <c r="G214" s="100">
        <f t="shared" ref="G214:G219" si="11">ROUND(E214/1000,1)</f>
        <v>0</v>
      </c>
    </row>
    <row r="215" spans="1:7" ht="178.5">
      <c r="A215" s="76" t="s">
        <v>1478</v>
      </c>
      <c r="B215" s="90">
        <v>10</v>
      </c>
      <c r="C215" s="74" t="s">
        <v>1364</v>
      </c>
      <c r="D215" s="75">
        <v>18371241.760000002</v>
      </c>
      <c r="E215" s="75">
        <v>18371241.760000002</v>
      </c>
      <c r="F215" s="100">
        <f t="shared" si="10"/>
        <v>18371.2</v>
      </c>
      <c r="G215" s="100">
        <f t="shared" si="11"/>
        <v>18371.2</v>
      </c>
    </row>
    <row r="216" spans="1:7" ht="216.75">
      <c r="A216" s="76" t="s">
        <v>1479</v>
      </c>
      <c r="B216" s="90">
        <v>10</v>
      </c>
      <c r="C216" s="74" t="s">
        <v>1480</v>
      </c>
      <c r="D216" s="75">
        <v>18371241.760000002</v>
      </c>
      <c r="E216" s="75">
        <v>18371241.760000002</v>
      </c>
      <c r="F216" s="100">
        <f t="shared" si="10"/>
        <v>18371.2</v>
      </c>
      <c r="G216" s="100">
        <f t="shared" si="11"/>
        <v>18371.2</v>
      </c>
    </row>
    <row r="217" spans="1:7" ht="204">
      <c r="A217" s="76" t="s">
        <v>1491</v>
      </c>
      <c r="B217" s="90">
        <v>10</v>
      </c>
      <c r="C217" s="74" t="s">
        <v>1492</v>
      </c>
      <c r="D217" s="75">
        <v>18371241.760000002</v>
      </c>
      <c r="E217" s="75">
        <v>18371241.760000002</v>
      </c>
      <c r="F217" s="100">
        <f t="shared" si="10"/>
        <v>18371.2</v>
      </c>
      <c r="G217" s="100">
        <f t="shared" si="11"/>
        <v>18371.2</v>
      </c>
    </row>
    <row r="218" spans="1:7" ht="76.5">
      <c r="A218" s="76" t="s">
        <v>1205</v>
      </c>
      <c r="B218" s="90">
        <v>10</v>
      </c>
      <c r="C218" s="74" t="s">
        <v>1483</v>
      </c>
      <c r="D218" s="75">
        <v>18296937.010000002</v>
      </c>
      <c r="E218" s="75">
        <v>18296937.010000002</v>
      </c>
      <c r="F218" s="100">
        <f t="shared" si="10"/>
        <v>18296.900000000001</v>
      </c>
      <c r="G218" s="100">
        <f t="shared" si="11"/>
        <v>18296.900000000001</v>
      </c>
    </row>
    <row r="219" spans="1:7" ht="89.25">
      <c r="A219" s="76" t="s">
        <v>1207</v>
      </c>
      <c r="B219" s="90">
        <v>10</v>
      </c>
      <c r="C219" s="74" t="s">
        <v>1636</v>
      </c>
      <c r="D219" s="75">
        <v>3512000</v>
      </c>
      <c r="E219" s="75">
        <v>3512000</v>
      </c>
      <c r="F219" s="100">
        <f t="shared" si="10"/>
        <v>3512</v>
      </c>
      <c r="G219" s="100">
        <f t="shared" si="11"/>
        <v>3512</v>
      </c>
    </row>
    <row r="220" spans="1:7" ht="76.5">
      <c r="A220" s="76" t="s">
        <v>1493</v>
      </c>
      <c r="B220" s="90">
        <v>10</v>
      </c>
      <c r="C220" s="74" t="s">
        <v>1494</v>
      </c>
      <c r="D220" s="75">
        <v>14784937.01</v>
      </c>
      <c r="E220" s="75">
        <v>14784937.01</v>
      </c>
      <c r="F220" s="100">
        <f t="shared" ref="F220:F221" si="12">ROUND(D220/1000,1)</f>
        <v>14784.9</v>
      </c>
      <c r="G220" s="100">
        <f t="shared" ref="G220:G221" si="13">ROUND(E220/1000,1)</f>
        <v>14784.9</v>
      </c>
    </row>
    <row r="221" spans="1:7" ht="140.25">
      <c r="A221" s="76" t="s">
        <v>1578</v>
      </c>
      <c r="B221" s="90">
        <v>10</v>
      </c>
      <c r="C221" s="74" t="s">
        <v>1579</v>
      </c>
      <c r="D221" s="75">
        <v>74304.75</v>
      </c>
      <c r="E221" s="75">
        <v>74304.75</v>
      </c>
      <c r="F221" s="100">
        <f t="shared" si="12"/>
        <v>74.3</v>
      </c>
      <c r="G221" s="100">
        <f t="shared" si="13"/>
        <v>74.3</v>
      </c>
    </row>
    <row r="222" spans="1:7" ht="102">
      <c r="A222" s="76" t="s">
        <v>1033</v>
      </c>
      <c r="B222" s="90">
        <v>10</v>
      </c>
      <c r="C222" s="74" t="s">
        <v>1365</v>
      </c>
      <c r="D222" s="75">
        <v>-23829566.100000001</v>
      </c>
      <c r="E222" s="75">
        <v>-23829566.100000001</v>
      </c>
      <c r="F222" s="100">
        <f t="shared" ref="F222" si="14">ROUND(D222/1000,1)</f>
        <v>-23829.599999999999</v>
      </c>
      <c r="G222" s="100">
        <f t="shared" ref="G222" si="15">ROUND(E222/1000,1)</f>
        <v>-23829.599999999999</v>
      </c>
    </row>
    <row r="223" spans="1:7" ht="114.75">
      <c r="A223" s="76" t="s">
        <v>1035</v>
      </c>
      <c r="B223" s="90">
        <v>10</v>
      </c>
      <c r="C223" s="74" t="s">
        <v>1481</v>
      </c>
      <c r="D223" s="75">
        <v>-23829566.100000001</v>
      </c>
      <c r="E223" s="75">
        <v>-23829566.100000001</v>
      </c>
      <c r="F223" s="100">
        <f t="shared" ref="F223:F226" si="16">ROUND(D223/1000,1)</f>
        <v>-23829.599999999999</v>
      </c>
      <c r="G223" s="100">
        <f t="shared" ref="G223:G226" si="17">ROUND(E223/1000,1)</f>
        <v>-23829.599999999999</v>
      </c>
    </row>
    <row r="224" spans="1:7" ht="127.5">
      <c r="A224" s="76" t="s">
        <v>1422</v>
      </c>
      <c r="B224" s="90">
        <v>10</v>
      </c>
      <c r="C224" s="74" t="s">
        <v>1482</v>
      </c>
      <c r="D224" s="75">
        <v>-23829566.100000001</v>
      </c>
      <c r="E224" s="75">
        <v>-23829566.100000001</v>
      </c>
      <c r="F224" s="100">
        <f t="shared" si="16"/>
        <v>-23829.599999999999</v>
      </c>
      <c r="G224" s="100">
        <f t="shared" si="17"/>
        <v>-23829.599999999999</v>
      </c>
    </row>
    <row r="225" spans="1:7" ht="102">
      <c r="A225" s="76" t="s">
        <v>1495</v>
      </c>
      <c r="B225" s="90">
        <v>10</v>
      </c>
      <c r="C225" s="74" t="s">
        <v>1496</v>
      </c>
      <c r="D225" s="74"/>
      <c r="E225" s="74"/>
      <c r="F225" s="100">
        <f t="shared" si="16"/>
        <v>0</v>
      </c>
      <c r="G225" s="100">
        <f t="shared" si="17"/>
        <v>0</v>
      </c>
    </row>
    <row r="226" spans="1:7" ht="114.75">
      <c r="A226" s="76" t="s">
        <v>1580</v>
      </c>
      <c r="B226" s="90">
        <v>10</v>
      </c>
      <c r="C226" s="74" t="s">
        <v>1581</v>
      </c>
      <c r="D226" s="74"/>
      <c r="E226" s="74"/>
      <c r="F226" s="100">
        <f t="shared" si="16"/>
        <v>0</v>
      </c>
      <c r="G226" s="100">
        <f t="shared" si="17"/>
        <v>0</v>
      </c>
    </row>
  </sheetData>
  <autoFilter ref="A3:G3"/>
  <mergeCells count="1">
    <mergeCell ref="A1:C1"/>
  </mergeCells>
  <pageMargins left="0.39370078740157483" right="0.39370078740157483" top="0.19685039370078741" bottom="0.19685039370078741" header="0.19685039370078741" footer="0.19685039370078741"/>
  <pageSetup paperSize="9" orientation="portrait" r:id="rId1"/>
  <headerFooter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11</vt:i4>
      </vt:variant>
    </vt:vector>
  </HeadingPairs>
  <TitlesOfParts>
    <vt:vector size="18" baseType="lpstr">
      <vt:lpstr>Лист1</vt:lpstr>
      <vt:lpstr>Исп</vt:lpstr>
      <vt:lpstr>Числ</vt:lpstr>
      <vt:lpstr>Скиф</vt:lpstr>
      <vt:lpstr>дох</vt:lpstr>
      <vt:lpstr>скифр</vt:lpstr>
      <vt:lpstr>скифд</vt:lpstr>
      <vt:lpstr>дох</vt:lpstr>
      <vt:lpstr>Исп!Заголовки_для_печати</vt:lpstr>
      <vt:lpstr>исп</vt:lpstr>
      <vt:lpstr>квр</vt:lpstr>
      <vt:lpstr>косгу</vt:lpstr>
      <vt:lpstr>план</vt:lpstr>
      <vt:lpstr>скиф</vt:lpstr>
      <vt:lpstr>скиф1</vt:lpstr>
      <vt:lpstr>скифд</vt:lpstr>
      <vt:lpstr>скифр</vt:lpstr>
      <vt:lpstr>скифр2</vt:lpstr>
    </vt:vector>
  </TitlesOfParts>
  <Company>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Userrfu</cp:lastModifiedBy>
  <cp:lastPrinted>2019-05-29T05:15:18Z</cp:lastPrinted>
  <dcterms:created xsi:type="dcterms:W3CDTF">2007-08-16T03:52:30Z</dcterms:created>
  <dcterms:modified xsi:type="dcterms:W3CDTF">2021-01-21T10:21:40Z</dcterms:modified>
</cp:coreProperties>
</file>