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55" windowHeight="9720" activeTab="1"/>
  </bookViews>
  <sheets>
    <sheet name="2016" sheetId="3" r:id="rId1"/>
    <sheet name="ретинг 2016" sheetId="4" r:id="rId2"/>
  </sheets>
  <calcPr calcId="125725"/>
</workbook>
</file>

<file path=xl/calcChain.xml><?xml version="1.0" encoding="utf-8"?>
<calcChain xmlns="http://schemas.openxmlformats.org/spreadsheetml/2006/main">
  <c r="E18" i="4"/>
  <c r="F18"/>
  <c r="D18"/>
  <c r="E15"/>
  <c r="F15" s="1"/>
  <c r="E14"/>
  <c r="F14" s="1"/>
  <c r="E12"/>
  <c r="F12" s="1"/>
  <c r="D10"/>
  <c r="E7"/>
  <c r="F7" s="1"/>
  <c r="E17"/>
  <c r="F17" s="1"/>
  <c r="E16"/>
  <c r="E8"/>
  <c r="E6"/>
  <c r="E5"/>
  <c r="E10" s="1"/>
  <c r="L43" i="3" l="1"/>
  <c r="L44"/>
  <c r="L26"/>
  <c r="L20"/>
  <c r="L10"/>
  <c r="L6"/>
  <c r="F16" i="4"/>
  <c r="E13"/>
  <c r="F13" s="1"/>
  <c r="F6"/>
  <c r="F5"/>
  <c r="H35" i="3"/>
  <c r="D35"/>
  <c r="E35"/>
  <c r="F35"/>
  <c r="J35"/>
  <c r="K35"/>
  <c r="M35"/>
  <c r="C35"/>
  <c r="H10"/>
  <c r="I10"/>
  <c r="J10"/>
  <c r="K10"/>
  <c r="M10"/>
  <c r="D10"/>
  <c r="E10"/>
  <c r="F10"/>
  <c r="C10"/>
  <c r="D6"/>
  <c r="E6"/>
  <c r="F6"/>
  <c r="H6"/>
  <c r="I6"/>
  <c r="J6"/>
  <c r="K6"/>
  <c r="M6"/>
  <c r="C6"/>
  <c r="F8" i="4"/>
  <c r="N44" i="3"/>
  <c r="G44"/>
  <c r="M43"/>
  <c r="K43"/>
  <c r="J43"/>
  <c r="I43"/>
  <c r="H43"/>
  <c r="F43"/>
  <c r="E43"/>
  <c r="D43"/>
  <c r="C43"/>
  <c r="M33"/>
  <c r="K33"/>
  <c r="J33"/>
  <c r="I33"/>
  <c r="H33"/>
  <c r="F33"/>
  <c r="E33"/>
  <c r="D33"/>
  <c r="C33"/>
  <c r="M29"/>
  <c r="K29"/>
  <c r="J29"/>
  <c r="I29"/>
  <c r="H29"/>
  <c r="F29"/>
  <c r="E29"/>
  <c r="D29"/>
  <c r="C29"/>
  <c r="M26"/>
  <c r="K26"/>
  <c r="J26"/>
  <c r="I26"/>
  <c r="H26"/>
  <c r="F26"/>
  <c r="E26"/>
  <c r="D26"/>
  <c r="C26"/>
  <c r="M20"/>
  <c r="K20"/>
  <c r="J20"/>
  <c r="I20"/>
  <c r="H20"/>
  <c r="F20"/>
  <c r="E20"/>
  <c r="D20"/>
  <c r="C20"/>
  <c r="F10" i="4" l="1"/>
  <c r="M44" i="3"/>
  <c r="K44"/>
  <c r="J44"/>
  <c r="I44"/>
  <c r="H44"/>
  <c r="F44"/>
  <c r="E44"/>
  <c r="D44"/>
  <c r="C44"/>
</calcChain>
</file>

<file path=xl/sharedStrings.xml><?xml version="1.0" encoding="utf-8"?>
<sst xmlns="http://schemas.openxmlformats.org/spreadsheetml/2006/main" count="74" uniqueCount="65">
  <si>
    <t>№</t>
  </si>
  <si>
    <t>Упр культ</t>
  </si>
  <si>
    <t>УСЗН</t>
  </si>
  <si>
    <t>адм</t>
  </si>
  <si>
    <t>КСК</t>
  </si>
  <si>
    <t>РУО</t>
  </si>
  <si>
    <t>Объем невыясненных поступлений и не уточненных главным распорядителем на 31 декабря отчетного года</t>
  </si>
  <si>
    <t>Уровень исполнения расходов Главного распорядителя за счет средств районного бюджета</t>
  </si>
  <si>
    <t>Доля кассовых расходов произведенных Главным расплрядителем  в 4 квартале отчетного финансового года</t>
  </si>
  <si>
    <t>Своевременное доведение Главным распорядителем лимитов бюдджетных обязательств</t>
  </si>
  <si>
    <t>Доля руководителей подведомственных Главному распорядителю учреждений, с которым заключены эффективные контракты</t>
  </si>
  <si>
    <t>Качество порядка составления, утверждения и ведения бюджетных смет подведомственных Главному распорядителю казенных учреждений</t>
  </si>
  <si>
    <t>Оценка качества планирования бюджетных ассигнований</t>
  </si>
  <si>
    <t>Своевременность принятия НПА, регулирующих порядок расходования средств районного бюджета, принятие которых необходимо в соответствии  с решением о районном бюджете за отчетный год</t>
  </si>
  <si>
    <t>Повышение энергетической эффективности</t>
  </si>
  <si>
    <t>Соблюдение сроков представленияГлавным распорядителем фрагмента РРО, уточненного с учетом фактического исполнения расходных обязательств в отчетном году</t>
  </si>
  <si>
    <t>Наличие у Главного распорядителя и подведомственных ему учреждений нереальной к взысканию дебиторской задолженности</t>
  </si>
  <si>
    <t>Изменение дебиторской задолженности Главного распорядителя в отчетном периоде по сравнению с началом  финансового года</t>
  </si>
  <si>
    <t>Наличие у Главного распорядителя и подведомственных ему учреждений просроченной кредиторской  задолженности</t>
  </si>
  <si>
    <t xml:space="preserve">Изменение кредиторской задолженности Главного распорядителя в течение отчетного периода </t>
  </si>
  <si>
    <t>Соблюдение сроков представления Главным распорядителем годовой бюджетной отчетности</t>
  </si>
  <si>
    <t>Проведение Главным распорядителем мониторинга результатов деятельности подведомственных ему учреждений</t>
  </si>
  <si>
    <t>Наличие нарушений бюджетного законодательства, выявленных в ходе проведения контрольных мероприятий органами муниципального финансового контроля</t>
  </si>
  <si>
    <t xml:space="preserve">Наличие нарушений бюджетного законодательства, выявленных в ходе проведения ведомственныхконтрольных мероприятий </t>
  </si>
  <si>
    <t>Исполнение судебных актов по денежным обязательствам Главного распорядителя</t>
  </si>
  <si>
    <t>Своевременность утверждения муниципальных заданий подведомственных Главному распорядителю учреждениям на текущий финансовый год</t>
  </si>
  <si>
    <t>Своевремеменность утверждения планов ФХД</t>
  </si>
  <si>
    <t>Размещение в полном объеме подведомственных Главному распорядителю учреждениями на официальном сайте в сети Интернет официальной информации</t>
  </si>
  <si>
    <t>Отношение остатков средств субсидий на иные цели к общему объему бюджетных ассигнований на иные цели</t>
  </si>
  <si>
    <t>Оценка использования бюджетных средств подведомственными учреждениями на выполнение муниципального задания</t>
  </si>
  <si>
    <t>Наличие отклонений фактических значений показателей муниципальных заданий в отчетном финансовом году от плановых назначений</t>
  </si>
  <si>
    <t>РАЙФУ</t>
  </si>
  <si>
    <t>Райсовет</t>
  </si>
  <si>
    <t>МСЗ</t>
  </si>
  <si>
    <t>УМС</t>
  </si>
  <si>
    <t>Своевременность  предствления уточненного фрагмента реестра РРО</t>
  </si>
  <si>
    <t>Своевременность принятия НПА формирующих расходные обязательсва</t>
  </si>
  <si>
    <t>Процент  исполнения прогноза доходов районного бюджета по итогам финансовго года</t>
  </si>
  <si>
    <t xml:space="preserve">Наименование </t>
  </si>
  <si>
    <t>итого</t>
  </si>
  <si>
    <t>всего</t>
  </si>
  <si>
    <t>№п/п</t>
  </si>
  <si>
    <t>Главные распорядители бюджетных средств</t>
  </si>
  <si>
    <t>Главные распорядители бюджетных средств, имеющих подведомственные учреждения</t>
  </si>
  <si>
    <t>Главные распорядители бюджетных средств,  не имеющих подведомственные учреждения</t>
  </si>
  <si>
    <t>место в рейтинге</t>
  </si>
  <si>
    <t>Q (уровень качества ФМ)</t>
  </si>
  <si>
    <t>среднее значение</t>
  </si>
  <si>
    <t xml:space="preserve"> среднее значение</t>
  </si>
  <si>
    <t>МКУ "Управление культуры Богучанского района"</t>
  </si>
  <si>
    <t xml:space="preserve">управление образования администрации Богучанского района </t>
  </si>
  <si>
    <t>Управление социальной защиты населения  администрации Богучанского района</t>
  </si>
  <si>
    <t xml:space="preserve">Администрация Богучанского района </t>
  </si>
  <si>
    <t>Богучанский районный Совет депутатов</t>
  </si>
  <si>
    <t xml:space="preserve">Контрольно-счетная комиссия Богучанского района </t>
  </si>
  <si>
    <t>финансовое управление администрации  Богучанского района</t>
  </si>
  <si>
    <t>Управление муниципальной собственностью Богучанского района</t>
  </si>
  <si>
    <t xml:space="preserve">МКУ "Муниципальная служба заказчика" </t>
  </si>
  <si>
    <t>максимальная  рейтинговая оценка</t>
  </si>
  <si>
    <r>
      <t xml:space="preserve">итого по распорядителю (кол-во баллов) </t>
    </r>
    <r>
      <rPr>
        <b/>
        <sz val="11"/>
        <color theme="1"/>
        <rFont val="Times New Roman"/>
        <family val="1"/>
        <charset val="204"/>
      </rPr>
      <t>КФМ</t>
    </r>
  </si>
  <si>
    <r>
      <rPr>
        <b/>
        <sz val="11"/>
        <color theme="1"/>
        <rFont val="Times New Roman"/>
        <family val="1"/>
        <charset val="204"/>
      </rPr>
      <t xml:space="preserve">R </t>
    </r>
    <r>
      <rPr>
        <sz val="11"/>
        <color theme="1"/>
        <rFont val="Times New Roman"/>
        <family val="1"/>
        <charset val="204"/>
      </rPr>
      <t>(рейтинговая оценка)</t>
    </r>
  </si>
  <si>
    <t>Изменение размера дебиторской задолженности по доходам районногобюджета</t>
  </si>
  <si>
    <t>мпч</t>
  </si>
  <si>
    <t>Рейтинговая оценка качества финансового менеджмента Главных распорядителей средств районного бюджета, за 2016 год</t>
  </si>
  <si>
    <t>МПЧ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</si>
</sst>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/>
    <xf numFmtId="2" fontId="3" fillId="0" borderId="1" xfId="0" applyNumberFormat="1" applyFont="1" applyBorder="1"/>
    <xf numFmtId="0" fontId="0" fillId="0" borderId="4" xfId="0" applyBorder="1" applyAlignment="1">
      <alignment horizontal="right" vertical="top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horizontal="right" vertical="top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0" fillId="0" borderId="8" xfId="0" applyBorder="1" applyAlignment="1">
      <alignment horizontal="right" vertical="top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1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4"/>
  <sheetViews>
    <sheetView topLeftCell="A37" workbookViewId="0">
      <selection activeCell="M47" sqref="M47"/>
    </sheetView>
  </sheetViews>
  <sheetFormatPr defaultRowHeight="15"/>
  <cols>
    <col min="2" max="2" width="37.5703125" customWidth="1"/>
    <col min="3" max="3" width="10.5703125" customWidth="1"/>
  </cols>
  <sheetData>
    <row r="2" spans="1:14">
      <c r="A2" s="1" t="s">
        <v>0</v>
      </c>
      <c r="B2" s="6" t="s">
        <v>38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39</v>
      </c>
      <c r="H2" s="1" t="s">
        <v>4</v>
      </c>
      <c r="I2" s="5" t="s">
        <v>31</v>
      </c>
      <c r="J2" s="5" t="s">
        <v>32</v>
      </c>
      <c r="K2" s="5" t="s">
        <v>33</v>
      </c>
      <c r="L2" s="5" t="s">
        <v>62</v>
      </c>
      <c r="M2" s="5" t="s">
        <v>34</v>
      </c>
      <c r="N2" s="1" t="s">
        <v>39</v>
      </c>
    </row>
    <row r="3" spans="1:14" ht="36.75" customHeight="1">
      <c r="A3" s="10">
        <v>1</v>
      </c>
      <c r="B3" s="9" t="s">
        <v>35</v>
      </c>
      <c r="C3" s="8">
        <v>5</v>
      </c>
      <c r="D3" s="7">
        <v>5</v>
      </c>
      <c r="E3" s="7">
        <v>5</v>
      </c>
      <c r="F3" s="7">
        <v>5</v>
      </c>
      <c r="G3" s="7"/>
      <c r="H3" s="7">
        <v>5</v>
      </c>
      <c r="I3" s="7">
        <v>5</v>
      </c>
      <c r="J3" s="7">
        <v>5</v>
      </c>
      <c r="K3" s="7">
        <v>5</v>
      </c>
      <c r="L3" s="7">
        <v>5</v>
      </c>
      <c r="M3" s="7">
        <v>5</v>
      </c>
      <c r="N3" s="7"/>
    </row>
    <row r="4" spans="1:14" ht="39.75" customHeight="1">
      <c r="A4" s="11">
        <v>2</v>
      </c>
      <c r="B4" s="2" t="s">
        <v>36</v>
      </c>
      <c r="C4" s="3">
        <v>5</v>
      </c>
      <c r="D4" s="3">
        <v>5</v>
      </c>
      <c r="E4" s="3">
        <v>5</v>
      </c>
      <c r="F4" s="1">
        <v>5</v>
      </c>
      <c r="G4" s="1"/>
      <c r="H4" s="1">
        <v>5</v>
      </c>
      <c r="I4" s="1">
        <v>5</v>
      </c>
      <c r="J4" s="1">
        <v>5</v>
      </c>
      <c r="K4" s="1">
        <v>5</v>
      </c>
      <c r="L4" s="1">
        <v>5</v>
      </c>
      <c r="M4" s="1">
        <v>5</v>
      </c>
      <c r="N4" s="1"/>
    </row>
    <row r="5" spans="1:14" ht="19.5" customHeight="1" thickBot="1">
      <c r="A5" s="22"/>
      <c r="B5" s="23"/>
      <c r="C5" s="24"/>
      <c r="D5" s="24"/>
      <c r="E5" s="24"/>
      <c r="F5" s="25"/>
      <c r="G5" s="25"/>
      <c r="H5" s="25"/>
      <c r="I5" s="25"/>
      <c r="J5" s="25"/>
      <c r="K5" s="25"/>
      <c r="L5" s="25"/>
      <c r="M5" s="25"/>
      <c r="N5" s="25"/>
    </row>
    <row r="6" spans="1:14" s="32" customFormat="1" ht="15.75" thickBot="1">
      <c r="A6" s="28"/>
      <c r="B6" s="29" t="s">
        <v>39</v>
      </c>
      <c r="C6" s="30">
        <f>C3+C4+C5</f>
        <v>10</v>
      </c>
      <c r="D6" s="30">
        <f>D3+D4+D5</f>
        <v>10</v>
      </c>
      <c r="E6" s="30">
        <f>E3+E4+E5</f>
        <v>10</v>
      </c>
      <c r="F6" s="30">
        <f>F3+F4+F5</f>
        <v>10</v>
      </c>
      <c r="G6" s="30">
        <v>10</v>
      </c>
      <c r="H6" s="30">
        <f t="shared" ref="H6:M6" si="0">H3+H4+H5</f>
        <v>10</v>
      </c>
      <c r="I6" s="30">
        <f t="shared" si="0"/>
        <v>10</v>
      </c>
      <c r="J6" s="30">
        <f t="shared" si="0"/>
        <v>10</v>
      </c>
      <c r="K6" s="30">
        <f t="shared" si="0"/>
        <v>10</v>
      </c>
      <c r="L6" s="30">
        <f t="shared" si="0"/>
        <v>10</v>
      </c>
      <c r="M6" s="30">
        <f t="shared" si="0"/>
        <v>10</v>
      </c>
      <c r="N6" s="31">
        <v>10</v>
      </c>
    </row>
    <row r="7" spans="1:14" ht="45.75" customHeight="1">
      <c r="A7" s="10">
        <v>3</v>
      </c>
      <c r="B7" s="26" t="s">
        <v>37</v>
      </c>
      <c r="C7" s="26">
        <v>5</v>
      </c>
      <c r="D7" s="26">
        <v>0</v>
      </c>
      <c r="E7" s="26">
        <v>5</v>
      </c>
      <c r="F7" s="26">
        <v>5</v>
      </c>
      <c r="G7" s="27"/>
      <c r="H7" s="27">
        <v>5</v>
      </c>
      <c r="I7" s="27">
        <v>0</v>
      </c>
      <c r="J7" s="27"/>
      <c r="K7" s="27"/>
      <c r="L7" s="27"/>
      <c r="M7" s="27">
        <v>0</v>
      </c>
      <c r="N7" s="27"/>
    </row>
    <row r="8" spans="1:14" ht="45.75" customHeight="1">
      <c r="A8" s="11">
        <v>4</v>
      </c>
      <c r="B8" s="4" t="s">
        <v>61</v>
      </c>
      <c r="C8" s="4">
        <v>5</v>
      </c>
      <c r="D8" s="4">
        <v>5</v>
      </c>
      <c r="E8" s="4">
        <v>5</v>
      </c>
      <c r="F8" s="4">
        <v>0</v>
      </c>
      <c r="G8" s="1"/>
      <c r="H8" s="1">
        <v>5</v>
      </c>
      <c r="I8" s="1">
        <v>5</v>
      </c>
      <c r="J8" s="1">
        <v>5</v>
      </c>
      <c r="K8" s="1">
        <v>3</v>
      </c>
      <c r="L8" s="1">
        <v>0</v>
      </c>
      <c r="M8" s="1">
        <v>0</v>
      </c>
      <c r="N8" s="1"/>
    </row>
    <row r="9" spans="1:14" ht="69" customHeight="1" thickBot="1">
      <c r="A9" s="22">
        <v>5</v>
      </c>
      <c r="B9" s="33" t="s">
        <v>6</v>
      </c>
      <c r="C9" s="25">
        <v>5</v>
      </c>
      <c r="D9" s="25">
        <v>4</v>
      </c>
      <c r="E9" s="25">
        <v>5</v>
      </c>
      <c r="F9" s="25">
        <v>4</v>
      </c>
      <c r="G9" s="25"/>
      <c r="H9" s="25">
        <v>5</v>
      </c>
      <c r="I9" s="25">
        <v>5</v>
      </c>
      <c r="J9" s="25"/>
      <c r="K9" s="25"/>
      <c r="L9" s="25"/>
      <c r="M9" s="25">
        <v>4</v>
      </c>
      <c r="N9" s="25"/>
    </row>
    <row r="10" spans="1:14" s="32" customFormat="1" ht="15.75" thickBot="1">
      <c r="A10" s="28"/>
      <c r="B10" s="34" t="s">
        <v>39</v>
      </c>
      <c r="C10" s="35">
        <f>SUM(C7+C9+C8)</f>
        <v>15</v>
      </c>
      <c r="D10" s="35">
        <f t="shared" ref="D10:F10" si="1">SUM(D7+D9+D8)</f>
        <v>9</v>
      </c>
      <c r="E10" s="35">
        <f t="shared" si="1"/>
        <v>15</v>
      </c>
      <c r="F10" s="35">
        <f t="shared" si="1"/>
        <v>9</v>
      </c>
      <c r="G10" s="35">
        <v>15</v>
      </c>
      <c r="H10" s="35">
        <f t="shared" ref="H10" si="2">SUM(H7+H9+H8)</f>
        <v>15</v>
      </c>
      <c r="I10" s="35">
        <f t="shared" ref="I10" si="3">SUM(I7+I9+I8)</f>
        <v>10</v>
      </c>
      <c r="J10" s="35">
        <f t="shared" ref="J10:L10" si="4">SUM(J7+J9+J8)</f>
        <v>5</v>
      </c>
      <c r="K10" s="35">
        <f t="shared" si="4"/>
        <v>3</v>
      </c>
      <c r="L10" s="35">
        <f t="shared" si="4"/>
        <v>0</v>
      </c>
      <c r="M10" s="35">
        <f t="shared" ref="M10" si="5">SUM(M7+M9+M8)</f>
        <v>4</v>
      </c>
      <c r="N10" s="31">
        <v>15</v>
      </c>
    </row>
    <row r="11" spans="1:14" ht="53.25" customHeight="1">
      <c r="A11" s="10">
        <v>6</v>
      </c>
      <c r="B11" s="26" t="s">
        <v>7</v>
      </c>
      <c r="C11" s="26">
        <v>4</v>
      </c>
      <c r="D11" s="26">
        <v>4</v>
      </c>
      <c r="E11" s="26">
        <v>5</v>
      </c>
      <c r="F11" s="26">
        <v>4</v>
      </c>
      <c r="G11" s="27"/>
      <c r="H11" s="26">
        <v>4</v>
      </c>
      <c r="I11" s="27">
        <v>4</v>
      </c>
      <c r="J11" s="27">
        <v>4</v>
      </c>
      <c r="K11" s="27">
        <v>0</v>
      </c>
      <c r="L11" s="27">
        <v>4</v>
      </c>
      <c r="M11" s="27">
        <v>5</v>
      </c>
      <c r="N11" s="27"/>
    </row>
    <row r="12" spans="1:14" ht="54.75" customHeight="1">
      <c r="A12" s="11">
        <v>7</v>
      </c>
      <c r="B12" s="4" t="s">
        <v>8</v>
      </c>
      <c r="C12" s="1">
        <v>4</v>
      </c>
      <c r="D12" s="1">
        <v>3</v>
      </c>
      <c r="E12" s="1">
        <v>5</v>
      </c>
      <c r="F12" s="1">
        <v>4</v>
      </c>
      <c r="G12" s="1"/>
      <c r="H12" s="1">
        <v>5</v>
      </c>
      <c r="I12" s="1">
        <v>4</v>
      </c>
      <c r="J12" s="1">
        <v>3</v>
      </c>
      <c r="K12" s="1">
        <v>0</v>
      </c>
      <c r="L12" s="1">
        <v>4</v>
      </c>
      <c r="M12" s="1">
        <v>5</v>
      </c>
      <c r="N12" s="1"/>
    </row>
    <row r="13" spans="1:14" ht="48" customHeight="1">
      <c r="A13" s="11">
        <v>8</v>
      </c>
      <c r="B13" s="4" t="s">
        <v>9</v>
      </c>
      <c r="C13" s="1">
        <v>5</v>
      </c>
      <c r="D13" s="1">
        <v>5</v>
      </c>
      <c r="E13" s="1">
        <v>5</v>
      </c>
      <c r="F13" s="1">
        <v>5</v>
      </c>
      <c r="G13" s="1"/>
      <c r="H13" s="1"/>
      <c r="I13" s="1"/>
      <c r="J13" s="1"/>
      <c r="K13" s="1"/>
      <c r="L13" s="1"/>
      <c r="M13" s="1"/>
      <c r="N13" s="1"/>
    </row>
    <row r="14" spans="1:14" ht="58.5" customHeight="1">
      <c r="A14" s="11">
        <v>9</v>
      </c>
      <c r="B14" s="4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74.25" customHeight="1">
      <c r="A15" s="11">
        <v>10</v>
      </c>
      <c r="B15" s="4" t="s">
        <v>11</v>
      </c>
      <c r="C15" s="1">
        <v>5</v>
      </c>
      <c r="D15" s="1">
        <v>5</v>
      </c>
      <c r="E15" s="1">
        <v>5</v>
      </c>
      <c r="F15" s="1">
        <v>5</v>
      </c>
      <c r="G15" s="1"/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/>
    </row>
    <row r="16" spans="1:14" ht="51" customHeight="1">
      <c r="A16" s="11">
        <v>11</v>
      </c>
      <c r="B16" s="4" t="s">
        <v>12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95.25" customHeight="1">
      <c r="A17" s="11">
        <v>12</v>
      </c>
      <c r="B17" s="4" t="s">
        <v>13</v>
      </c>
      <c r="C17" s="1"/>
      <c r="D17" s="1"/>
      <c r="E17" s="1"/>
      <c r="F17" s="1">
        <v>5</v>
      </c>
      <c r="G17" s="1"/>
      <c r="H17" s="1"/>
      <c r="I17" s="1"/>
      <c r="J17" s="1"/>
      <c r="K17" s="1"/>
      <c r="L17" s="1"/>
      <c r="M17" s="1"/>
      <c r="N17" s="1"/>
    </row>
    <row r="18" spans="1:14" ht="57.75" customHeight="1">
      <c r="A18" s="11">
        <v>13</v>
      </c>
      <c r="B18" s="4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49.5" customHeight="1" thickBot="1">
      <c r="A19" s="22"/>
      <c r="B19" s="3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s="32" customFormat="1" ht="15.75" thickBot="1">
      <c r="A20" s="28"/>
      <c r="B20" s="34" t="s">
        <v>39</v>
      </c>
      <c r="C20" s="35">
        <f>C11+C12+C13+C14+C15+C16+C17+C18+C19</f>
        <v>18</v>
      </c>
      <c r="D20" s="35">
        <f t="shared" ref="D20:M20" si="6">D11+D12+D13+D14+D15+D16+D17+D18+D19</f>
        <v>17</v>
      </c>
      <c r="E20" s="35">
        <f t="shared" si="6"/>
        <v>20</v>
      </c>
      <c r="F20" s="35">
        <f t="shared" si="6"/>
        <v>23</v>
      </c>
      <c r="G20" s="35">
        <v>25</v>
      </c>
      <c r="H20" s="35">
        <f t="shared" si="6"/>
        <v>14</v>
      </c>
      <c r="I20" s="35">
        <f t="shared" si="6"/>
        <v>13</v>
      </c>
      <c r="J20" s="35">
        <f t="shared" si="6"/>
        <v>12</v>
      </c>
      <c r="K20" s="35">
        <f t="shared" si="6"/>
        <v>5</v>
      </c>
      <c r="L20" s="35">
        <f t="shared" si="6"/>
        <v>13</v>
      </c>
      <c r="M20" s="35">
        <f t="shared" si="6"/>
        <v>15</v>
      </c>
      <c r="N20" s="35">
        <v>15</v>
      </c>
    </row>
    <row r="21" spans="1:14" ht="87" customHeight="1">
      <c r="A21" s="10">
        <v>14</v>
      </c>
      <c r="B21" s="26" t="s">
        <v>15</v>
      </c>
      <c r="C21" s="27">
        <v>5</v>
      </c>
      <c r="D21" s="27">
        <v>5</v>
      </c>
      <c r="E21" s="27">
        <v>5</v>
      </c>
      <c r="F21" s="27">
        <v>5</v>
      </c>
      <c r="G21" s="27"/>
      <c r="H21" s="27">
        <v>5</v>
      </c>
      <c r="I21" s="27">
        <v>5</v>
      </c>
      <c r="J21" s="27">
        <v>5</v>
      </c>
      <c r="K21" s="27">
        <v>5</v>
      </c>
      <c r="L21" s="27">
        <v>5</v>
      </c>
      <c r="M21" s="27">
        <v>5</v>
      </c>
      <c r="N21" s="27"/>
    </row>
    <row r="22" spans="1:14" ht="63.75" customHeight="1">
      <c r="A22" s="11">
        <v>15</v>
      </c>
      <c r="B22" s="4" t="s">
        <v>16</v>
      </c>
      <c r="C22" s="1">
        <v>5</v>
      </c>
      <c r="D22" s="1">
        <v>5</v>
      </c>
      <c r="E22" s="1">
        <v>5</v>
      </c>
      <c r="F22" s="1">
        <v>5</v>
      </c>
      <c r="G22" s="1"/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v>0</v>
      </c>
      <c r="N22" s="1"/>
    </row>
    <row r="23" spans="1:14" ht="62.25" customHeight="1">
      <c r="A23" s="11">
        <v>16</v>
      </c>
      <c r="B23" s="4" t="s">
        <v>17</v>
      </c>
      <c r="C23" s="1">
        <v>4</v>
      </c>
      <c r="D23" s="1">
        <v>4</v>
      </c>
      <c r="E23" s="1">
        <v>0</v>
      </c>
      <c r="F23" s="1">
        <v>4</v>
      </c>
      <c r="G23" s="1"/>
      <c r="H23" s="1">
        <v>4</v>
      </c>
      <c r="I23" s="1">
        <v>4</v>
      </c>
      <c r="J23" s="1">
        <v>0</v>
      </c>
      <c r="K23" s="1">
        <v>0</v>
      </c>
      <c r="L23" s="1">
        <v>0</v>
      </c>
      <c r="M23" s="1">
        <v>0</v>
      </c>
      <c r="N23" s="1"/>
    </row>
    <row r="24" spans="1:14" ht="63" customHeight="1">
      <c r="A24" s="11">
        <v>17</v>
      </c>
      <c r="B24" s="4" t="s">
        <v>18</v>
      </c>
      <c r="C24" s="1">
        <v>5</v>
      </c>
      <c r="D24" s="1">
        <v>5</v>
      </c>
      <c r="E24" s="1">
        <v>5</v>
      </c>
      <c r="F24" s="1">
        <v>5</v>
      </c>
      <c r="G24" s="1"/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v>5</v>
      </c>
      <c r="N24" s="1"/>
    </row>
    <row r="25" spans="1:14" ht="66" customHeight="1" thickBot="1">
      <c r="A25" s="22">
        <v>18</v>
      </c>
      <c r="B25" s="33" t="s">
        <v>19</v>
      </c>
      <c r="C25" s="25">
        <v>4</v>
      </c>
      <c r="D25" s="25">
        <v>0</v>
      </c>
      <c r="E25" s="25">
        <v>5</v>
      </c>
      <c r="F25" s="25">
        <v>4</v>
      </c>
      <c r="G25" s="25"/>
      <c r="H25" s="25">
        <v>4</v>
      </c>
      <c r="I25" s="25">
        <v>0</v>
      </c>
      <c r="J25" s="25">
        <v>4</v>
      </c>
      <c r="K25" s="25">
        <v>0</v>
      </c>
      <c r="L25" s="25">
        <v>0</v>
      </c>
      <c r="M25" s="25">
        <v>5</v>
      </c>
      <c r="N25" s="25"/>
    </row>
    <row r="26" spans="1:14" s="32" customFormat="1" ht="15.75" thickBot="1">
      <c r="A26" s="28"/>
      <c r="B26" s="34" t="s">
        <v>39</v>
      </c>
      <c r="C26" s="35">
        <f>C21+C22+C23+C24+C25</f>
        <v>23</v>
      </c>
      <c r="D26" s="35">
        <f t="shared" ref="D26:M26" si="7">D21+D22+D23+D24+D25</f>
        <v>19</v>
      </c>
      <c r="E26" s="35">
        <f t="shared" si="7"/>
        <v>20</v>
      </c>
      <c r="F26" s="35">
        <f t="shared" si="7"/>
        <v>23</v>
      </c>
      <c r="G26" s="35">
        <v>25</v>
      </c>
      <c r="H26" s="35">
        <f t="shared" si="7"/>
        <v>23</v>
      </c>
      <c r="I26" s="35">
        <f t="shared" si="7"/>
        <v>19</v>
      </c>
      <c r="J26" s="35">
        <f t="shared" si="7"/>
        <v>19</v>
      </c>
      <c r="K26" s="35">
        <f t="shared" si="7"/>
        <v>15</v>
      </c>
      <c r="L26" s="35">
        <f t="shared" si="7"/>
        <v>15</v>
      </c>
      <c r="M26" s="35">
        <f t="shared" si="7"/>
        <v>15</v>
      </c>
      <c r="N26" s="35">
        <v>25</v>
      </c>
    </row>
    <row r="27" spans="1:14" ht="50.25" customHeight="1">
      <c r="A27" s="10">
        <v>19</v>
      </c>
      <c r="B27" s="26" t="s">
        <v>20</v>
      </c>
      <c r="C27" s="27">
        <v>5</v>
      </c>
      <c r="D27" s="27">
        <v>5</v>
      </c>
      <c r="E27" s="27">
        <v>5</v>
      </c>
      <c r="F27" s="27">
        <v>5</v>
      </c>
      <c r="G27" s="27"/>
      <c r="H27" s="27">
        <v>5</v>
      </c>
      <c r="I27" s="27">
        <v>5</v>
      </c>
      <c r="J27" s="27">
        <v>5</v>
      </c>
      <c r="K27" s="27">
        <v>5</v>
      </c>
      <c r="L27" s="27">
        <v>5</v>
      </c>
      <c r="M27" s="27">
        <v>5</v>
      </c>
      <c r="N27" s="27"/>
    </row>
    <row r="28" spans="1:14" ht="23.25" customHeight="1" thickBot="1">
      <c r="A28" s="22"/>
      <c r="B28" s="3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s="32" customFormat="1" ht="15.75" thickBot="1">
      <c r="A29" s="28"/>
      <c r="B29" s="34" t="s">
        <v>39</v>
      </c>
      <c r="C29" s="35">
        <f>C27+C28</f>
        <v>5</v>
      </c>
      <c r="D29" s="35">
        <f t="shared" ref="D29:M29" si="8">D27+D28</f>
        <v>5</v>
      </c>
      <c r="E29" s="35">
        <f t="shared" si="8"/>
        <v>5</v>
      </c>
      <c r="F29" s="35">
        <f t="shared" si="8"/>
        <v>5</v>
      </c>
      <c r="G29" s="35">
        <v>5</v>
      </c>
      <c r="H29" s="35">
        <f t="shared" si="8"/>
        <v>5</v>
      </c>
      <c r="I29" s="35">
        <f t="shared" si="8"/>
        <v>5</v>
      </c>
      <c r="J29" s="35">
        <f t="shared" si="8"/>
        <v>5</v>
      </c>
      <c r="K29" s="35">
        <f t="shared" si="8"/>
        <v>5</v>
      </c>
      <c r="L29" s="35"/>
      <c r="M29" s="35">
        <f t="shared" si="8"/>
        <v>5</v>
      </c>
      <c r="N29" s="35">
        <v>5</v>
      </c>
    </row>
    <row r="30" spans="1:14" ht="58.5" customHeight="1">
      <c r="A30" s="10">
        <v>20</v>
      </c>
      <c r="B30" s="26" t="s">
        <v>21</v>
      </c>
      <c r="C30" s="27">
        <v>5</v>
      </c>
      <c r="D30" s="27">
        <v>0</v>
      </c>
      <c r="E30" s="27">
        <v>5</v>
      </c>
      <c r="F30" s="27">
        <v>0</v>
      </c>
      <c r="G30" s="27"/>
      <c r="H30" s="27"/>
      <c r="I30" s="27"/>
      <c r="J30" s="27"/>
      <c r="K30" s="27"/>
      <c r="L30" s="27"/>
      <c r="M30" s="27"/>
      <c r="N30" s="27"/>
    </row>
    <row r="31" spans="1:14" ht="76.5" customHeight="1">
      <c r="A31" s="11">
        <v>21</v>
      </c>
      <c r="B31" s="4" t="s">
        <v>22</v>
      </c>
      <c r="C31" s="1">
        <v>5</v>
      </c>
      <c r="D31" s="1">
        <v>0</v>
      </c>
      <c r="E31" s="1">
        <v>0</v>
      </c>
      <c r="F31" s="1">
        <v>0</v>
      </c>
      <c r="G31" s="1"/>
      <c r="H31" s="1">
        <v>5</v>
      </c>
      <c r="I31" s="1">
        <v>5</v>
      </c>
      <c r="J31" s="1">
        <v>5</v>
      </c>
      <c r="K31" s="1">
        <v>5</v>
      </c>
      <c r="L31" s="1">
        <v>0</v>
      </c>
      <c r="M31" s="1">
        <v>0</v>
      </c>
      <c r="N31" s="1"/>
    </row>
    <row r="32" spans="1:14" ht="74.25" customHeight="1" thickBot="1">
      <c r="A32" s="22">
        <v>22</v>
      </c>
      <c r="B32" s="33" t="s">
        <v>23</v>
      </c>
      <c r="C32" s="25">
        <v>5</v>
      </c>
      <c r="D32" s="25">
        <v>5</v>
      </c>
      <c r="E32" s="25">
        <v>0</v>
      </c>
      <c r="F32" s="25">
        <v>0</v>
      </c>
      <c r="G32" s="25"/>
      <c r="H32" s="25"/>
      <c r="I32" s="25"/>
      <c r="J32" s="25"/>
      <c r="K32" s="25"/>
      <c r="L32" s="25"/>
      <c r="M32" s="25"/>
      <c r="N32" s="25"/>
    </row>
    <row r="33" spans="1:14" s="32" customFormat="1" ht="15.75" thickBot="1">
      <c r="A33" s="28"/>
      <c r="B33" s="34" t="s">
        <v>39</v>
      </c>
      <c r="C33" s="35">
        <f>C30+C31+C32</f>
        <v>15</v>
      </c>
      <c r="D33" s="35">
        <f t="shared" ref="D33:M33" si="9">D30+D31+D32</f>
        <v>5</v>
      </c>
      <c r="E33" s="35">
        <f t="shared" si="9"/>
        <v>5</v>
      </c>
      <c r="F33" s="35">
        <f t="shared" si="9"/>
        <v>0</v>
      </c>
      <c r="G33" s="35">
        <v>15</v>
      </c>
      <c r="H33" s="35">
        <f t="shared" si="9"/>
        <v>5</v>
      </c>
      <c r="I33" s="35">
        <f t="shared" si="9"/>
        <v>5</v>
      </c>
      <c r="J33" s="35">
        <f t="shared" si="9"/>
        <v>5</v>
      </c>
      <c r="K33" s="35">
        <f t="shared" si="9"/>
        <v>5</v>
      </c>
      <c r="L33" s="35"/>
      <c r="M33" s="35">
        <f t="shared" si="9"/>
        <v>0</v>
      </c>
      <c r="N33" s="35">
        <v>5</v>
      </c>
    </row>
    <row r="34" spans="1:14" ht="47.25" customHeight="1" thickBot="1">
      <c r="A34" s="36">
        <v>23</v>
      </c>
      <c r="B34" s="37" t="s">
        <v>24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s="32" customFormat="1" ht="15.75" thickBot="1">
      <c r="A35" s="28"/>
      <c r="B35" s="34" t="s">
        <v>39</v>
      </c>
      <c r="C35" s="35">
        <f>C34</f>
        <v>0</v>
      </c>
      <c r="D35" s="35">
        <f t="shared" ref="D35:M35" si="10">D34</f>
        <v>0</v>
      </c>
      <c r="E35" s="35">
        <f t="shared" si="10"/>
        <v>0</v>
      </c>
      <c r="F35" s="35">
        <f t="shared" si="10"/>
        <v>0</v>
      </c>
      <c r="G35" s="35">
        <v>0</v>
      </c>
      <c r="H35" s="35">
        <f t="shared" si="10"/>
        <v>0</v>
      </c>
      <c r="I35" s="35"/>
      <c r="J35" s="35">
        <f t="shared" si="10"/>
        <v>0</v>
      </c>
      <c r="K35" s="35">
        <f t="shared" si="10"/>
        <v>0</v>
      </c>
      <c r="L35" s="35"/>
      <c r="M35" s="35">
        <f t="shared" si="10"/>
        <v>0</v>
      </c>
      <c r="N35" s="35">
        <v>0</v>
      </c>
    </row>
    <row r="36" spans="1:14" ht="82.5" customHeight="1">
      <c r="A36" s="10">
        <v>24</v>
      </c>
      <c r="B36" s="26" t="s">
        <v>25</v>
      </c>
      <c r="C36" s="27">
        <v>5</v>
      </c>
      <c r="D36" s="27">
        <v>5</v>
      </c>
      <c r="E36" s="27">
        <v>5</v>
      </c>
      <c r="F36" s="27">
        <v>5</v>
      </c>
      <c r="G36" s="27"/>
      <c r="H36" s="27"/>
      <c r="I36" s="27"/>
      <c r="J36" s="27"/>
      <c r="K36" s="27"/>
      <c r="L36" s="27"/>
      <c r="M36" s="27"/>
      <c r="N36" s="27"/>
    </row>
    <row r="37" spans="1:14" ht="51" customHeight="1">
      <c r="A37" s="11">
        <v>25</v>
      </c>
      <c r="B37" s="4" t="s">
        <v>26</v>
      </c>
      <c r="C37" s="1">
        <v>5</v>
      </c>
      <c r="D37" s="1">
        <v>5</v>
      </c>
      <c r="E37" s="1">
        <v>5</v>
      </c>
      <c r="F37" s="1">
        <v>5</v>
      </c>
      <c r="G37" s="1"/>
      <c r="H37" s="1"/>
      <c r="I37" s="1"/>
      <c r="J37" s="1"/>
      <c r="K37" s="1"/>
      <c r="L37" s="1"/>
      <c r="M37" s="1"/>
      <c r="N37" s="1"/>
    </row>
    <row r="38" spans="1:14" ht="81" customHeight="1">
      <c r="A38" s="11">
        <v>26</v>
      </c>
      <c r="B38" s="4" t="s">
        <v>27</v>
      </c>
      <c r="C38" s="1">
        <v>5</v>
      </c>
      <c r="D38" s="1">
        <v>5</v>
      </c>
      <c r="E38" s="1">
        <v>5</v>
      </c>
      <c r="F38" s="1">
        <v>0</v>
      </c>
      <c r="G38" s="1"/>
      <c r="H38" s="1"/>
      <c r="I38" s="1"/>
      <c r="J38" s="1"/>
      <c r="K38" s="1">
        <v>0</v>
      </c>
      <c r="L38" s="1">
        <v>0</v>
      </c>
      <c r="M38" s="1"/>
      <c r="N38" s="1"/>
    </row>
    <row r="39" spans="1:14" ht="66.75" customHeight="1">
      <c r="A39" s="11">
        <v>27</v>
      </c>
      <c r="B39" s="4" t="s">
        <v>28</v>
      </c>
      <c r="C39" s="1">
        <v>4</v>
      </c>
      <c r="D39" s="1">
        <v>5</v>
      </c>
      <c r="E39" s="1">
        <v>5</v>
      </c>
      <c r="F39" s="1">
        <v>3</v>
      </c>
      <c r="G39" s="1"/>
      <c r="H39" s="1"/>
      <c r="I39" s="1"/>
      <c r="J39" s="1"/>
      <c r="K39" s="1"/>
      <c r="L39" s="1"/>
      <c r="M39" s="1"/>
      <c r="N39" s="1"/>
    </row>
    <row r="40" spans="1:14" ht="18" customHeight="1">
      <c r="A40" s="1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69.75" customHeight="1">
      <c r="A41" s="11">
        <v>28</v>
      </c>
      <c r="B41" s="4" t="s">
        <v>29</v>
      </c>
      <c r="C41" s="1">
        <v>3</v>
      </c>
      <c r="D41" s="1">
        <v>3</v>
      </c>
      <c r="E41" s="1">
        <v>5</v>
      </c>
      <c r="F41" s="1">
        <v>4</v>
      </c>
      <c r="G41" s="1"/>
      <c r="H41" s="1"/>
      <c r="I41" s="1"/>
      <c r="J41" s="1"/>
      <c r="K41" s="1"/>
      <c r="L41" s="1"/>
      <c r="M41" s="1"/>
      <c r="N41" s="1"/>
    </row>
    <row r="42" spans="1:14" ht="64.5" customHeight="1" thickBot="1">
      <c r="A42" s="22">
        <v>29</v>
      </c>
      <c r="B42" s="33" t="s">
        <v>30</v>
      </c>
      <c r="C42" s="25">
        <v>5</v>
      </c>
      <c r="D42" s="25">
        <v>5</v>
      </c>
      <c r="E42" s="25">
        <v>5</v>
      </c>
      <c r="F42" s="25">
        <v>5</v>
      </c>
      <c r="G42" s="25"/>
      <c r="H42" s="25"/>
      <c r="I42" s="25"/>
      <c r="J42" s="25"/>
      <c r="K42" s="25"/>
      <c r="L42" s="25"/>
      <c r="M42" s="25"/>
      <c r="N42" s="25"/>
    </row>
    <row r="43" spans="1:14" s="32" customFormat="1" ht="15.75" thickBot="1">
      <c r="A43" s="28"/>
      <c r="B43" s="34" t="s">
        <v>39</v>
      </c>
      <c r="C43" s="35">
        <f>C36+C37+C38+C39+C40+C41+C42</f>
        <v>27</v>
      </c>
      <c r="D43" s="35">
        <f t="shared" ref="D43:M43" si="11">D36+D37+D38+D39+D40+D41+D42</f>
        <v>28</v>
      </c>
      <c r="E43" s="35">
        <f t="shared" si="11"/>
        <v>30</v>
      </c>
      <c r="F43" s="35">
        <f t="shared" si="11"/>
        <v>22</v>
      </c>
      <c r="G43" s="35">
        <v>30</v>
      </c>
      <c r="H43" s="35">
        <f t="shared" si="11"/>
        <v>0</v>
      </c>
      <c r="I43" s="35">
        <f t="shared" si="11"/>
        <v>0</v>
      </c>
      <c r="J43" s="35">
        <f t="shared" si="11"/>
        <v>0</v>
      </c>
      <c r="K43" s="35">
        <f t="shared" si="11"/>
        <v>0</v>
      </c>
      <c r="L43" s="35">
        <f t="shared" si="11"/>
        <v>0</v>
      </c>
      <c r="M43" s="35">
        <f t="shared" si="11"/>
        <v>0</v>
      </c>
      <c r="N43" s="35">
        <v>5</v>
      </c>
    </row>
    <row r="44" spans="1:14" s="32" customFormat="1" ht="15.75" thickBot="1">
      <c r="A44" s="39"/>
      <c r="B44" s="40" t="s">
        <v>40</v>
      </c>
      <c r="C44" s="35">
        <f>C6+C10+C20+C26+C29+C33+C35+C43</f>
        <v>113</v>
      </c>
      <c r="D44" s="35">
        <f t="shared" ref="D44:N44" si="12">D6+D10+D20+D26+D29+D33+D35+D43</f>
        <v>93</v>
      </c>
      <c r="E44" s="35">
        <f t="shared" si="12"/>
        <v>105</v>
      </c>
      <c r="F44" s="35">
        <f t="shared" si="12"/>
        <v>92</v>
      </c>
      <c r="G44" s="35">
        <f t="shared" si="12"/>
        <v>125</v>
      </c>
      <c r="H44" s="35">
        <f t="shared" si="12"/>
        <v>72</v>
      </c>
      <c r="I44" s="35">
        <f t="shared" si="12"/>
        <v>62</v>
      </c>
      <c r="J44" s="35">
        <f t="shared" si="12"/>
        <v>56</v>
      </c>
      <c r="K44" s="35">
        <f t="shared" si="12"/>
        <v>43</v>
      </c>
      <c r="L44" s="35">
        <f t="shared" si="12"/>
        <v>38</v>
      </c>
      <c r="M44" s="35">
        <f t="shared" si="12"/>
        <v>49</v>
      </c>
      <c r="N44" s="35">
        <f t="shared" si="12"/>
        <v>80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4" workbookViewId="0">
      <selection activeCell="F18" sqref="F18"/>
    </sheetView>
  </sheetViews>
  <sheetFormatPr defaultRowHeight="15"/>
  <cols>
    <col min="2" max="2" width="49" customWidth="1"/>
  </cols>
  <sheetData>
    <row r="1" spans="1:6" ht="49.5" customHeight="1">
      <c r="B1" s="41" t="s">
        <v>63</v>
      </c>
      <c r="C1" s="41"/>
      <c r="D1" s="41"/>
      <c r="E1" s="41"/>
      <c r="F1" s="41"/>
    </row>
    <row r="2" spans="1:6" ht="90">
      <c r="A2" s="12" t="s">
        <v>41</v>
      </c>
      <c r="B2" s="17" t="s">
        <v>42</v>
      </c>
      <c r="C2" s="13" t="s">
        <v>45</v>
      </c>
      <c r="D2" s="13" t="s">
        <v>59</v>
      </c>
      <c r="E2" s="14" t="s">
        <v>46</v>
      </c>
      <c r="F2" s="13" t="s">
        <v>60</v>
      </c>
    </row>
    <row r="3" spans="1:6">
      <c r="A3" s="12"/>
      <c r="B3" s="18" t="s">
        <v>58</v>
      </c>
      <c r="C3" s="19"/>
      <c r="D3" s="19"/>
      <c r="E3" s="18"/>
      <c r="F3" s="18">
        <v>5</v>
      </c>
    </row>
    <row r="4" spans="1:6" ht="40.5" customHeight="1">
      <c r="A4" s="12"/>
      <c r="B4" s="19" t="s">
        <v>43</v>
      </c>
      <c r="C4" s="19"/>
      <c r="D4" s="19"/>
      <c r="E4" s="19"/>
      <c r="F4" s="19"/>
    </row>
    <row r="5" spans="1:6">
      <c r="A5" s="12">
        <v>1</v>
      </c>
      <c r="B5" s="12" t="s">
        <v>49</v>
      </c>
      <c r="C5" s="12">
        <v>1</v>
      </c>
      <c r="D5" s="12">
        <v>113</v>
      </c>
      <c r="E5" s="21">
        <f>D5/120</f>
        <v>0.94166666666666665</v>
      </c>
      <c r="F5" s="15">
        <f>E5*5</f>
        <v>4.708333333333333</v>
      </c>
    </row>
    <row r="6" spans="1:6" ht="35.25" customHeight="1">
      <c r="A6" s="12">
        <v>2</v>
      </c>
      <c r="B6" s="13" t="s">
        <v>51</v>
      </c>
      <c r="C6" s="12">
        <v>2</v>
      </c>
      <c r="D6" s="12">
        <v>105</v>
      </c>
      <c r="E6" s="21">
        <f>D6/120</f>
        <v>0.875</v>
      </c>
      <c r="F6" s="15">
        <f t="shared" ref="F6:F8" si="0">E6*5</f>
        <v>4.375</v>
      </c>
    </row>
    <row r="7" spans="1:6" ht="35.25" customHeight="1">
      <c r="A7">
        <v>3</v>
      </c>
      <c r="B7" s="13" t="s">
        <v>50</v>
      </c>
      <c r="C7" s="12">
        <v>3</v>
      </c>
      <c r="D7" s="12">
        <v>93</v>
      </c>
      <c r="E7" s="21">
        <f>D7/120</f>
        <v>0.77500000000000002</v>
      </c>
      <c r="F7" s="15">
        <f t="shared" ref="F7" si="1">E7*5</f>
        <v>3.875</v>
      </c>
    </row>
    <row r="8" spans="1:6">
      <c r="A8" s="12">
        <v>4</v>
      </c>
      <c r="B8" s="12" t="s">
        <v>52</v>
      </c>
      <c r="C8" s="12">
        <v>4</v>
      </c>
      <c r="D8" s="12">
        <v>92</v>
      </c>
      <c r="E8" s="21">
        <f>D8/125</f>
        <v>0.73599999999999999</v>
      </c>
      <c r="F8" s="15">
        <f t="shared" si="0"/>
        <v>3.6799999999999997</v>
      </c>
    </row>
    <row r="9" spans="1:6" ht="8.25" hidden="1" customHeight="1">
      <c r="B9" s="13"/>
      <c r="C9" s="12"/>
      <c r="D9" s="12"/>
      <c r="E9" s="21"/>
      <c r="F9" s="15"/>
    </row>
    <row r="10" spans="1:6">
      <c r="A10" s="12"/>
      <c r="B10" s="18" t="s">
        <v>47</v>
      </c>
      <c r="C10" s="18"/>
      <c r="D10" s="20">
        <f>(D5+D6+D7+D8+D9)/4</f>
        <v>100.75</v>
      </c>
      <c r="E10" s="21">
        <f>(E5+E6+E7+E8+E9)/4</f>
        <v>0.83191666666666664</v>
      </c>
      <c r="F10" s="21">
        <f>(F5+F6+F7+F8+F9)/4</f>
        <v>4.159583333333333</v>
      </c>
    </row>
    <row r="11" spans="1:6" ht="34.5" customHeight="1">
      <c r="A11" s="12"/>
      <c r="B11" s="19" t="s">
        <v>44</v>
      </c>
      <c r="C11" s="12"/>
      <c r="D11" s="16"/>
      <c r="E11" s="12"/>
      <c r="F11" s="15"/>
    </row>
    <row r="12" spans="1:6">
      <c r="A12" s="12">
        <v>1</v>
      </c>
      <c r="B12" s="12" t="s">
        <v>54</v>
      </c>
      <c r="C12" s="12">
        <v>1</v>
      </c>
      <c r="D12" s="12">
        <v>72</v>
      </c>
      <c r="E12" s="21">
        <f>D12/75</f>
        <v>0.96</v>
      </c>
      <c r="F12" s="15">
        <f t="shared" ref="F12:F17" si="2">E12*5</f>
        <v>4.8</v>
      </c>
    </row>
    <row r="13" spans="1:6" ht="34.5" customHeight="1">
      <c r="A13" s="12">
        <v>2</v>
      </c>
      <c r="B13" s="12" t="s">
        <v>53</v>
      </c>
      <c r="C13" s="12">
        <v>2</v>
      </c>
      <c r="D13" s="12">
        <v>56</v>
      </c>
      <c r="E13" s="21">
        <f>D13/65</f>
        <v>0.86153846153846159</v>
      </c>
      <c r="F13" s="15">
        <f t="shared" ref="F13" si="3">E13*5</f>
        <v>4.3076923076923084</v>
      </c>
    </row>
    <row r="14" spans="1:6" ht="30">
      <c r="A14" s="12">
        <v>3</v>
      </c>
      <c r="B14" s="13" t="s">
        <v>55</v>
      </c>
      <c r="C14" s="12">
        <v>3</v>
      </c>
      <c r="D14" s="12">
        <v>62</v>
      </c>
      <c r="E14" s="21">
        <f>D14/75</f>
        <v>0.82666666666666666</v>
      </c>
      <c r="F14" s="15">
        <f t="shared" si="2"/>
        <v>4.1333333333333329</v>
      </c>
    </row>
    <row r="15" spans="1:6" ht="30">
      <c r="A15" s="12">
        <v>4</v>
      </c>
      <c r="B15" s="13" t="s">
        <v>56</v>
      </c>
      <c r="C15" s="12">
        <v>4</v>
      </c>
      <c r="D15" s="12">
        <v>49</v>
      </c>
      <c r="E15" s="21">
        <f>D15/75</f>
        <v>0.65333333333333332</v>
      </c>
      <c r="F15" s="15">
        <f t="shared" si="2"/>
        <v>3.2666666666666666</v>
      </c>
    </row>
    <row r="16" spans="1:6">
      <c r="A16" s="12">
        <v>5</v>
      </c>
      <c r="B16" s="12" t="s">
        <v>57</v>
      </c>
      <c r="C16" s="12">
        <v>5</v>
      </c>
      <c r="D16" s="12">
        <v>43</v>
      </c>
      <c r="E16" s="21">
        <f>D16/70</f>
        <v>0.61428571428571432</v>
      </c>
      <c r="F16" s="15">
        <f t="shared" si="2"/>
        <v>3.0714285714285716</v>
      </c>
    </row>
    <row r="17" spans="1:6">
      <c r="A17" s="12">
        <v>6</v>
      </c>
      <c r="B17" s="12" t="s">
        <v>64</v>
      </c>
      <c r="C17" s="12">
        <v>6</v>
      </c>
      <c r="D17" s="12">
        <v>38</v>
      </c>
      <c r="E17" s="21">
        <f>D17/70</f>
        <v>0.54285714285714282</v>
      </c>
      <c r="F17" s="15">
        <f t="shared" si="2"/>
        <v>2.714285714285714</v>
      </c>
    </row>
    <row r="18" spans="1:6" ht="30" customHeight="1">
      <c r="A18" s="12"/>
      <c r="B18" s="18" t="s">
        <v>48</v>
      </c>
      <c r="C18" s="18"/>
      <c r="D18" s="20">
        <f>(D12+D13+D14+D15+D16+D17)/6</f>
        <v>53.333333333333336</v>
      </c>
      <c r="E18" s="21">
        <f>(E12+E13+E14+E15+E16+E17)/6</f>
        <v>0.7431135531135532</v>
      </c>
      <c r="F18" s="21">
        <f t="shared" ref="F18" si="4">(F12+F13+F14+F15+F16+F17)/6</f>
        <v>3.7155677655677657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2016</vt:lpstr>
      <vt:lpstr>ретинг 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Userrfu</cp:lastModifiedBy>
  <cp:lastPrinted>2017-04-14T05:23:48Z</cp:lastPrinted>
  <dcterms:created xsi:type="dcterms:W3CDTF">2014-09-04T04:38:05Z</dcterms:created>
  <dcterms:modified xsi:type="dcterms:W3CDTF">2017-04-14T05:27:17Z</dcterms:modified>
</cp:coreProperties>
</file>