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Дох 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'Дох '!$A$7:$M$168</definedName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'Дох '!$8:$8</definedName>
    <definedName name="кбк">#REF!</definedName>
    <definedName name="квр13">[1]Вед23!$E$8:$E$2818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[1]Вед23!$G$8:$G$7929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[1]Вед23!$F$8:$F$4418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I290" i="1"/>
  <c r="K289"/>
  <c r="J289"/>
  <c r="J285" s="1"/>
  <c r="J284" s="1"/>
  <c r="I289"/>
  <c r="K285"/>
  <c r="I285"/>
  <c r="I284" s="1"/>
  <c r="K284"/>
  <c r="K281"/>
  <c r="K279" s="1"/>
  <c r="J281"/>
  <c r="I281"/>
  <c r="J279"/>
  <c r="I279"/>
  <c r="I278" s="1"/>
  <c r="I270" s="1"/>
  <c r="I269" s="1"/>
  <c r="I275"/>
  <c r="K274"/>
  <c r="J274"/>
  <c r="I274"/>
  <c r="I273"/>
  <c r="K271"/>
  <c r="K270" s="1"/>
  <c r="K269" s="1"/>
  <c r="J271"/>
  <c r="I271"/>
  <c r="J270"/>
  <c r="J269" s="1"/>
  <c r="I267"/>
  <c r="I266" s="1"/>
  <c r="I265" s="1"/>
  <c r="I264"/>
  <c r="I261" s="1"/>
  <c r="I260" s="1"/>
  <c r="I259" s="1"/>
  <c r="I263"/>
  <c r="J262"/>
  <c r="K261"/>
  <c r="J261"/>
  <c r="J260" s="1"/>
  <c r="J259" s="1"/>
  <c r="K260"/>
  <c r="K259"/>
  <c r="I252"/>
  <c r="I243" s="1"/>
  <c r="I242" s="1"/>
  <c r="K243"/>
  <c r="J243"/>
  <c r="K242"/>
  <c r="K232" s="1"/>
  <c r="J242"/>
  <c r="J232" s="1"/>
  <c r="K240"/>
  <c r="J240"/>
  <c r="I240"/>
  <c r="K238"/>
  <c r="J238"/>
  <c r="I238"/>
  <c r="K236"/>
  <c r="J236"/>
  <c r="I236"/>
  <c r="I235"/>
  <c r="I234"/>
  <c r="K233"/>
  <c r="J233"/>
  <c r="I233"/>
  <c r="J231"/>
  <c r="J230" s="1"/>
  <c r="I231"/>
  <c r="K230"/>
  <c r="I230"/>
  <c r="J229"/>
  <c r="I229"/>
  <c r="K228"/>
  <c r="J228"/>
  <c r="I228"/>
  <c r="I227"/>
  <c r="K226"/>
  <c r="J226"/>
  <c r="I226"/>
  <c r="K224"/>
  <c r="J224"/>
  <c r="I224"/>
  <c r="I223"/>
  <c r="I222"/>
  <c r="I221"/>
  <c r="I219"/>
  <c r="K218"/>
  <c r="J218"/>
  <c r="I218"/>
  <c r="I217"/>
  <c r="K214"/>
  <c r="K201" s="1"/>
  <c r="K200" s="1"/>
  <c r="K199" s="1"/>
  <c r="J214"/>
  <c r="I214"/>
  <c r="I212"/>
  <c r="I211"/>
  <c r="I210"/>
  <c r="I209"/>
  <c r="I208"/>
  <c r="I207"/>
  <c r="I206"/>
  <c r="I205"/>
  <c r="I204"/>
  <c r="I201" s="1"/>
  <c r="I200" s="1"/>
  <c r="I199" s="1"/>
  <c r="I203"/>
  <c r="I202"/>
  <c r="J201"/>
  <c r="J200" s="1"/>
  <c r="J199" s="1"/>
  <c r="I194"/>
  <c r="K191"/>
  <c r="J191"/>
  <c r="I191"/>
  <c r="I179"/>
  <c r="I176" s="1"/>
  <c r="I175" s="1"/>
  <c r="I162" s="1"/>
  <c r="K177"/>
  <c r="J177"/>
  <c r="I177"/>
  <c r="K176"/>
  <c r="K175" s="1"/>
  <c r="J176"/>
  <c r="J175"/>
  <c r="K174"/>
  <c r="J174"/>
  <c r="I174"/>
  <c r="I173" s="1"/>
  <c r="K173"/>
  <c r="J173"/>
  <c r="K171"/>
  <c r="J171"/>
  <c r="I171"/>
  <c r="K169"/>
  <c r="J169"/>
  <c r="K168"/>
  <c r="J168"/>
  <c r="I168"/>
  <c r="K167"/>
  <c r="J167"/>
  <c r="I167"/>
  <c r="K165"/>
  <c r="J165"/>
  <c r="I165"/>
  <c r="J164"/>
  <c r="I164"/>
  <c r="K163"/>
  <c r="K162" s="1"/>
  <c r="J163"/>
  <c r="I163"/>
  <c r="J162"/>
  <c r="I161"/>
  <c r="K160"/>
  <c r="J160"/>
  <c r="J159" s="1"/>
  <c r="I160"/>
  <c r="K159"/>
  <c r="I159"/>
  <c r="K157"/>
  <c r="J157"/>
  <c r="I157"/>
  <c r="K155"/>
  <c r="K154" s="1"/>
  <c r="K153" s="1"/>
  <c r="J155"/>
  <c r="I155"/>
  <c r="J154"/>
  <c r="I154"/>
  <c r="I153"/>
  <c r="K148"/>
  <c r="J148"/>
  <c r="J147" s="1"/>
  <c r="I148"/>
  <c r="K147"/>
  <c r="I147"/>
  <c r="K143"/>
  <c r="J143"/>
  <c r="I143"/>
  <c r="K142"/>
  <c r="J142"/>
  <c r="I142"/>
  <c r="K140"/>
  <c r="J140"/>
  <c r="J136" s="1"/>
  <c r="I140"/>
  <c r="K138"/>
  <c r="J138"/>
  <c r="I138"/>
  <c r="I137" s="1"/>
  <c r="K137"/>
  <c r="J137"/>
  <c r="K136"/>
  <c r="K133"/>
  <c r="J133"/>
  <c r="J132" s="1"/>
  <c r="I133"/>
  <c r="K132"/>
  <c r="I132"/>
  <c r="K129"/>
  <c r="J129"/>
  <c r="I129"/>
  <c r="K128"/>
  <c r="J128"/>
  <c r="I128"/>
  <c r="K126"/>
  <c r="J126"/>
  <c r="J125" s="1"/>
  <c r="I126"/>
  <c r="K125"/>
  <c r="I125"/>
  <c r="K123"/>
  <c r="J123"/>
  <c r="I123"/>
  <c r="K122"/>
  <c r="J122"/>
  <c r="I122"/>
  <c r="K120"/>
  <c r="J120"/>
  <c r="J119" s="1"/>
  <c r="I120"/>
  <c r="K119"/>
  <c r="I119"/>
  <c r="K117"/>
  <c r="J117"/>
  <c r="I117"/>
  <c r="K116"/>
  <c r="J116"/>
  <c r="I116"/>
  <c r="K114"/>
  <c r="J114"/>
  <c r="J113" s="1"/>
  <c r="I114"/>
  <c r="K113"/>
  <c r="I113"/>
  <c r="K110"/>
  <c r="J110"/>
  <c r="I110"/>
  <c r="K109"/>
  <c r="J109"/>
  <c r="I109"/>
  <c r="K106"/>
  <c r="J106"/>
  <c r="J105" s="1"/>
  <c r="I106"/>
  <c r="K105"/>
  <c r="I105"/>
  <c r="I100" s="1"/>
  <c r="K102"/>
  <c r="J102"/>
  <c r="I102"/>
  <c r="K101"/>
  <c r="K100" s="1"/>
  <c r="K99" s="1"/>
  <c r="J101"/>
  <c r="I101"/>
  <c r="I98"/>
  <c r="K97"/>
  <c r="J97"/>
  <c r="I97"/>
  <c r="I96" s="1"/>
  <c r="K96"/>
  <c r="J96"/>
  <c r="I95"/>
  <c r="I94" s="1"/>
  <c r="I93" s="1"/>
  <c r="I92" s="1"/>
  <c r="K94"/>
  <c r="J94"/>
  <c r="K93"/>
  <c r="K92" s="1"/>
  <c r="J93"/>
  <c r="J92"/>
  <c r="I90"/>
  <c r="K88"/>
  <c r="J88"/>
  <c r="J87" s="1"/>
  <c r="J86" s="1"/>
  <c r="J79" s="1"/>
  <c r="I88"/>
  <c r="K87"/>
  <c r="I87"/>
  <c r="I86" s="1"/>
  <c r="K86"/>
  <c r="I85"/>
  <c r="I82" s="1"/>
  <c r="K82"/>
  <c r="K79" s="1"/>
  <c r="J82"/>
  <c r="K81"/>
  <c r="K80" s="1"/>
  <c r="J81"/>
  <c r="J80"/>
  <c r="K76"/>
  <c r="J76"/>
  <c r="I76"/>
  <c r="K73"/>
  <c r="K72" s="1"/>
  <c r="J73"/>
  <c r="I73"/>
  <c r="J72"/>
  <c r="I72"/>
  <c r="K70"/>
  <c r="J70"/>
  <c r="I70"/>
  <c r="I67" s="1"/>
  <c r="K68"/>
  <c r="J68"/>
  <c r="I68"/>
  <c r="K67"/>
  <c r="J67"/>
  <c r="K65"/>
  <c r="J65"/>
  <c r="J64" s="1"/>
  <c r="I65"/>
  <c r="K64"/>
  <c r="I64"/>
  <c r="K62"/>
  <c r="J62"/>
  <c r="I62"/>
  <c r="K60"/>
  <c r="K55" s="1"/>
  <c r="K54" s="1"/>
  <c r="J60"/>
  <c r="J55" s="1"/>
  <c r="J54" s="1"/>
  <c r="I60"/>
  <c r="K58"/>
  <c r="J58"/>
  <c r="I58"/>
  <c r="K56"/>
  <c r="J56"/>
  <c r="I56"/>
  <c r="I55" s="1"/>
  <c r="I54" s="1"/>
  <c r="K51"/>
  <c r="J51"/>
  <c r="J50" s="1"/>
  <c r="I51"/>
  <c r="K50"/>
  <c r="I50"/>
  <c r="K48"/>
  <c r="J48"/>
  <c r="I48"/>
  <c r="K46"/>
  <c r="K45" s="1"/>
  <c r="K42" s="1"/>
  <c r="J46"/>
  <c r="I46"/>
  <c r="J45"/>
  <c r="J42" s="1"/>
  <c r="I45"/>
  <c r="I42" s="1"/>
  <c r="K43"/>
  <c r="J43"/>
  <c r="I43"/>
  <c r="K40"/>
  <c r="J40"/>
  <c r="I40"/>
  <c r="K38"/>
  <c r="J38"/>
  <c r="J30" s="1"/>
  <c r="I38"/>
  <c r="K36"/>
  <c r="J36"/>
  <c r="I36"/>
  <c r="K34"/>
  <c r="J34"/>
  <c r="I34"/>
  <c r="K32"/>
  <c r="K31" s="1"/>
  <c r="J32"/>
  <c r="I32"/>
  <c r="J31"/>
  <c r="I31"/>
  <c r="I30"/>
  <c r="K28"/>
  <c r="J28"/>
  <c r="I28"/>
  <c r="K26"/>
  <c r="K21" s="1"/>
  <c r="K20" s="1"/>
  <c r="J26"/>
  <c r="I26"/>
  <c r="K24"/>
  <c r="J24"/>
  <c r="J21" s="1"/>
  <c r="J20" s="1"/>
  <c r="I24"/>
  <c r="K22"/>
  <c r="J22"/>
  <c r="I22"/>
  <c r="I21" s="1"/>
  <c r="I20" s="1"/>
  <c r="I15"/>
  <c r="K14"/>
  <c r="J14"/>
  <c r="I14"/>
  <c r="I13"/>
  <c r="K12"/>
  <c r="K11" s="1"/>
  <c r="K10" s="1"/>
  <c r="J12"/>
  <c r="I12"/>
  <c r="J11"/>
  <c r="J10" s="1"/>
  <c r="I11"/>
  <c r="I10"/>
  <c r="A3"/>
  <c r="A2"/>
  <c r="A1"/>
  <c r="I81" l="1"/>
  <c r="I80" s="1"/>
  <c r="I79"/>
  <c r="K30"/>
  <c r="K9" s="1"/>
  <c r="K293" s="1"/>
  <c r="J100"/>
  <c r="J99" s="1"/>
  <c r="J9" s="1"/>
  <c r="J293" s="1"/>
  <c r="I136"/>
  <c r="I99" s="1"/>
  <c r="I9" s="1"/>
  <c r="I293" s="1"/>
  <c r="J153"/>
  <c r="J152" s="1"/>
  <c r="J151" s="1"/>
  <c r="I232"/>
  <c r="I152" s="1"/>
  <c r="I151" s="1"/>
  <c r="K152"/>
  <c r="K151" s="1"/>
</calcChain>
</file>

<file path=xl/sharedStrings.xml><?xml version="1.0" encoding="utf-8"?>
<sst xmlns="http://schemas.openxmlformats.org/spreadsheetml/2006/main" count="2259" uniqueCount="495">
  <si>
    <t>(в рублях)</t>
  </si>
  <si>
    <t>Наименование кода классификации доходов бюджета</t>
  </si>
  <si>
    <t>Код классификации доходов бюджета</t>
  </si>
  <si>
    <t>2023 год</t>
  </si>
  <si>
    <t>2024 год</t>
  </si>
  <si>
    <t>2025 год</t>
  </si>
  <si>
    <t>код главного администратора</t>
  </si>
  <si>
    <t>код группы</t>
  </si>
  <si>
    <t>код подгруппы</t>
  </si>
  <si>
    <t>код статьи и подстатьи</t>
  </si>
  <si>
    <t>код элемента</t>
  </si>
  <si>
    <t>код группы подвида</t>
  </si>
  <si>
    <t>код аналитической группы подвида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</si>
  <si>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</si>
  <si>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</si>
  <si>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</si>
  <si>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</si>
  <si>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</si>
  <si>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</si>
  <si>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</si>
  <si>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</si>
  <si>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</si>
  <si>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</si>
  <si>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НАЛОГОВЫЕ И НЕНАЛОГОВЫЕ ДОХОДЫ</t>
  </si>
  <si>
    <t>000</t>
  </si>
  <si>
    <t>1</t>
  </si>
  <si>
    <t>00</t>
  </si>
  <si>
    <t>00000</t>
  </si>
  <si>
    <t>0000</t>
  </si>
  <si>
    <t>НАЛОГИ НА ПРИБЫЛЬ, ДОХОДЫ</t>
  </si>
  <si>
    <t>182</t>
  </si>
  <si>
    <t>01</t>
  </si>
  <si>
    <t>НАЛОГ НА ПРИБЫЛЬ ОРГАНИЗАЦИЙ</t>
  </si>
  <si>
    <t>01000</t>
  </si>
  <si>
    <t>110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</si>
  <si>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</si>
  <si>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01010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</si>
  <si>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 </t>
  </si>
  <si>
    <t>01012</t>
  </si>
  <si>
    <t>02</t>
  </si>
  <si>
    <t>НАЛОГ НА ДОХОДЫ ФИЗИЧЕСКИХ ЛИЦ</t>
  </si>
  <si>
    <t>02000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</si>
  <si>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 228 Налогового кодекса Российской Федерации</t>
  </si>
  <si>
    <t>02010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</si>
  <si>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ст.227 НК РФ</t>
  </si>
  <si>
    <t>02020</t>
  </si>
  <si>
    <t>Налог на доходы физических лиц с доходов, полученных физическими лицами в соответствии со ст. 228 НК РФ</t>
  </si>
  <si>
    <t>02030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</si>
  <si>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гражданами,осуществляющимим трудовую деятельность по найму у физических лиц на основании патента в соответствии со статьей 227.1 Налогового кодекса РФ</t>
  </si>
  <si>
    <t>02040</t>
  </si>
  <si>
    <t>Налог на доходы физических лиц в отношении доходов физических лиц, превышающих 5,0 млн рублей, в части, установленной для уплаты в федеральный бюджет</t>
  </si>
  <si>
    <t>02080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</si>
  <si>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</si>
  <si>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</si>
  <si>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РФ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</si>
  <si>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</si>
  <si>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</si>
  <si>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</si>
  <si>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</si>
  <si>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</si>
  <si>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</si>
  <si>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</si>
  <si>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</si>
  <si>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</si>
  <si>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</si>
  <si>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</si>
  <si>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</si>
  <si>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</si>
  <si>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</si>
  <si>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</si>
  <si>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</si>
  <si>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</si>
  <si>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</si>
  <si>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</si>
  <si>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</si>
  <si>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</si>
  <si>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</si>
  <si>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01020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</si>
  <si>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</si>
  <si>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01021</t>
  </si>
  <si>
    <t>Единый налог на вмененный доход для отдельных видов деятельности</t>
  </si>
  <si>
    <t>Единый сельскохозяйственный налог</t>
  </si>
  <si>
    <t>03000</t>
  </si>
  <si>
    <t>03010</t>
  </si>
  <si>
    <t>Налог, взимаемый в связи с применением патентной системы налогообложения</t>
  </si>
  <si>
    <t>04000</t>
  </si>
  <si>
    <t>Налог, взимаемый в связи с применением патентной системы налогообложения, зачисляемый в бюджеты муниципальных районов</t>
  </si>
  <si>
    <t>04020</t>
  </si>
  <si>
    <t>НАЛОГИ НА ИМУЩЕСТВО</t>
  </si>
  <si>
    <t>06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</si>
  <si>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</si>
  <si>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</si>
  <si>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01030</t>
  </si>
  <si>
    <t>Земельный налог</t>
  </si>
  <si>
    <t>06000</t>
  </si>
  <si>
    <t>Земельный налог с организаций</t>
  </si>
  <si>
    <t>06030</t>
  </si>
  <si>
    <t>Земельный налог с организаций, обладающих земельным участком, расположенным в границах межселенных территорий</t>
  </si>
  <si>
    <t>06033</t>
  </si>
  <si>
    <t>Земельный налог с физических лиц</t>
  </si>
  <si>
    <t>06040</t>
  </si>
  <si>
    <t xml:space="preserve">Земельный налог с физических лиц, обладающих земельным участком, расположенным в границах межселенных территорий
</t>
  </si>
  <si>
    <t>06043</t>
  </si>
  <si>
    <t>ГОСУДАРСТВЕННАЯ ПОШЛИНА</t>
  </si>
  <si>
    <t>08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</si>
  <si>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</si>
  <si>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</si>
  <si>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</si>
  <si>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806</t>
  </si>
  <si>
    <t>07150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</si>
  <si>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</si>
  <si>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</si>
  <si>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05000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</si>
  <si>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</si>
  <si>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, а также средства от продажи права на заключение договоров аренды указанных земельных участков</t>
  </si>
  <si>
    <t>05010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</si>
  <si>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</si>
  <si>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863</t>
  </si>
  <si>
    <t>05013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</si>
  <si>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</si>
  <si>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05020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</si>
  <si>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</si>
  <si>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05025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</si>
  <si>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</si>
  <si>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05030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</si>
  <si>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</si>
  <si>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05035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</si>
  <si>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</si>
  <si>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05070</t>
  </si>
  <si>
    <t>Доходы от сдачи в аренду имущества, составляющего казну муниципальных районов (за исключением земельных участков)</t>
  </si>
  <si>
    <t>05075</t>
  </si>
  <si>
    <t>Платежи от государственных и муниципальных унитарных предприятий</t>
  </si>
  <si>
    <t>07000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</si>
  <si>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</si>
  <si>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07010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</si>
  <si>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</si>
  <si>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07015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</si>
  <si>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</si>
  <si>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</si>
  <si>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</si>
  <si>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</si>
  <si>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</si>
  <si>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09045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</si>
  <si>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</si>
  <si>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09080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</si>
  <si>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</si>
  <si>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ПЛАТЕЖИ ПРИ ПОЛЬЗОВАНИИ ПРИРОДНЫМИ РЕСУРСАМИ</t>
  </si>
  <si>
    <t>048</t>
  </si>
  <si>
    <t>Плата за негативное воздействие на окружающую среду</t>
  </si>
  <si>
    <t>Плата за выбросы загрязняющих веществ в атмосферный воздух стацианарными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</si>
  <si>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</si>
  <si>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</si>
  <si>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01040</t>
  </si>
  <si>
    <t>Плата за размещение отходов производства</t>
  </si>
  <si>
    <t>01041</t>
  </si>
  <si>
    <t>Плата за размещение твердых коммунальных отходов</t>
  </si>
  <si>
    <t>01042</t>
  </si>
  <si>
    <t>ДОХОДЫ ОТ ОКАЗАНИЯ ПЛАТНЫХ УСЛУГ И КОМПЕНСАЦИИ ЗАТРАТ ГОСУДАРСТВА</t>
  </si>
  <si>
    <t>13</t>
  </si>
  <si>
    <t>Доходы от оказаниы платных услуг (работ)</t>
  </si>
  <si>
    <t>130</t>
  </si>
  <si>
    <t>Прочие доходы от оказания платных услуг (работ)</t>
  </si>
  <si>
    <t>01990</t>
  </si>
  <si>
    <t>Прочие доходы от оказания платных услуг (работ) получателями средств бюджетов муниципальных районов</t>
  </si>
  <si>
    <t>01995</t>
  </si>
  <si>
    <t>Прочие доходы от оказания платных услуг (работ) получателями средств  бюджетов муниципальных районов</t>
  </si>
  <si>
    <t>875</t>
  </si>
  <si>
    <t>9902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</si>
  <si>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</si>
  <si>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9992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</si>
  <si>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</si>
  <si>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</si>
  <si>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02060</t>
  </si>
  <si>
    <t>Доходы, поступающие в порядке возмещения расходов, понесенных в связи с эксплуатацией имущества муниципальных районов</t>
  </si>
  <si>
    <t>02065</t>
  </si>
  <si>
    <t>Прочие доходы от компенсации затрат государства</t>
  </si>
  <si>
    <t>02990</t>
  </si>
  <si>
    <t>Прочие доходы от компенсации затрат бюджетов муниципальных районов</t>
  </si>
  <si>
    <t>02995</t>
  </si>
  <si>
    <t>ДОХОДЫ ОТ ПРОДАЖИ МАТЕРИАЛЬНЫХ И НЕМАТЕРИАЛЬНЫХ АКТИВОВ</t>
  </si>
  <si>
    <t>14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</si>
  <si>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</si>
  <si>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</si>
  <si>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02050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</si>
  <si>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</si>
  <si>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</si>
  <si>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02053</t>
  </si>
  <si>
    <t>Доходы от продажи земельных участков, находящихся в государственной и муниципальной собственности</t>
  </si>
  <si>
    <t>430</t>
  </si>
  <si>
    <t>Доходы от продажи земельных участков, государственная  собственность на которые не разграничена</t>
  </si>
  <si>
    <t>06010</t>
  </si>
  <si>
    <t>Доходы    от    продажи    земельных    участков,  государственная  собственность  на которые не разграничена и  которые  расположены  в  границах сельских поселений и межселенных территорий муниципальных районов</t>
  </si>
  <si>
    <t>06013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</si>
  <si>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</si>
  <si>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</si>
  <si>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</si>
  <si>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</si>
  <si>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</si>
  <si>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01050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</si>
  <si>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</si>
  <si>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01053</t>
  </si>
  <si>
    <t>006</t>
  </si>
  <si>
    <t>439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</si>
  <si>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</si>
  <si>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01060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</si>
  <si>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</si>
  <si>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01063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</si>
  <si>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</si>
  <si>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01070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</si>
  <si>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</si>
  <si>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01073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</si>
  <si>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</si>
  <si>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01080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</si>
  <si>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</si>
  <si>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01083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</si>
  <si>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</si>
  <si>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01130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</si>
  <si>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</si>
  <si>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01133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</si>
  <si>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</si>
  <si>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01140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</si>
  <si>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</si>
  <si>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01143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</si>
  <si>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</t>
  </si>
  <si>
    <t>01150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</si>
  <si>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</si>
  <si>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01153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</si>
  <si>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</si>
  <si>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01170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</si>
  <si>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</si>
  <si>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01173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</si>
  <si>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</si>
  <si>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01190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</si>
  <si>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</si>
  <si>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01193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</si>
  <si>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</si>
  <si>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01200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</si>
  <si>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</si>
  <si>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01203</t>
  </si>
  <si>
    <t>Платежи в целях возмещения причиненного ущерба (убытков)</t>
  </si>
  <si>
    <t>10000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</si>
  <si>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</si>
  <si>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10030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</si>
  <si>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</si>
  <si>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10032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</si>
  <si>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</si>
  <si>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10100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</si>
  <si>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</si>
  <si>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802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</si>
  <si>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</si>
  <si>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10120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</si>
  <si>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</si>
  <si>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10123</t>
  </si>
  <si>
    <t>188</t>
  </si>
  <si>
    <t>032</t>
  </si>
  <si>
    <t>Платежи, уплачиваемые в целях возмещения вреда</t>
  </si>
  <si>
    <t>11000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</si>
  <si>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</si>
  <si>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11050</t>
  </si>
  <si>
    <t>031</t>
  </si>
  <si>
    <t>БЕЗВОЗМЕЗДНЫЕ ПОСТУПЛЕНИЯ</t>
  </si>
  <si>
    <t>890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</si>
  <si>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</si>
  <si>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</si>
  <si>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</si>
  <si>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</si>
  <si>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</si>
  <si>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</si>
  <si>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бюджетам на поддержку мер по обеспечению сбалансированности бюджетов</t>
  </si>
  <si>
    <t>15002</t>
  </si>
  <si>
    <t>Дотации бюджетам муниципальных районов на поддержку мер по обеспечению сбалансированности бюджетов</t>
  </si>
  <si>
    <t>Прочие дотации</t>
  </si>
  <si>
    <t>19999</t>
  </si>
  <si>
    <t>Прочие дотации бюджетам муниципальных районов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</si>
  <si>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сферы)</t>
  </si>
  <si>
    <t>2724</t>
  </si>
  <si>
    <t>Субсидии бюджетам бюджетной системы Российской Федерации (межбюджетные субсидии)</t>
  </si>
  <si>
    <t>20000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</si>
  <si>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</si>
  <si>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25169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</si>
  <si>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</si>
  <si>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</si>
  <si>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25172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</si>
  <si>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</si>
  <si>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</si>
  <si>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25304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</si>
  <si>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</si>
  <si>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</si>
  <si>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25467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</si>
  <si>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</si>
  <si>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</si>
  <si>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25497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</si>
  <si>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</si>
  <si>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поддержку отрасли культуры</t>
  </si>
  <si>
    <t>25519</t>
  </si>
  <si>
    <t>Субсидии бюджетам муниципальных районов на поддержку отрасли культуры</t>
  </si>
  <si>
    <t>Прочие субсидии</t>
  </si>
  <si>
    <t>29999</t>
  </si>
  <si>
    <t>Прочие субсидии бюджетам муниципальных районов</t>
  </si>
  <si>
    <t xml:space="preserve">Прочие субсидии бюджетам муниципальных районов (на реализацию мероприятий, направленных на повышение безопасности дорожного движения, за счет средств дорожного фонда Красноярского края) </t>
  </si>
  <si>
    <t>1060</t>
  </si>
  <si>
    <t>Прочие субсидии бюджетам муниципальных районов (на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</si>
  <si>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1521</t>
  </si>
  <si>
    <t>Прочие субсидии бюджетам муниципальных районов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бюджета)</t>
  </si>
  <si>
    <t>1598</t>
  </si>
  <si>
    <t>Прочие субсидии бюджетам муниципальных районов (на выполнение требований федеральных стандартов спортивной подготовки)</t>
  </si>
  <si>
    <t>2650</t>
  </si>
  <si>
    <t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</si>
  <si>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7397</t>
  </si>
  <si>
    <t>Прочие субсидии бюджетам муниципальных районов (на проведение мероприятий, направленных на обеспечение безопасного участия детей в дорожном движении)</t>
  </si>
  <si>
    <t>7398</t>
  </si>
  <si>
    <t>Прочие субсидии бюджетам муниципальных районам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</si>
  <si>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7413</t>
  </si>
  <si>
    <t>Прочие субсидии бюджетам муниципальных районов (на 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</si>
  <si>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7437</t>
  </si>
  <si>
    <t>Прочие субсидии бюджетам муниципальных районов  (на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веке»)</t>
  </si>
  <si>
    <t>7456</t>
  </si>
  <si>
    <t>Прочие субсидии бюджетам муниципальных районов (на создание условий для предоставления горячего питания обучающимся общеобразовательных организаций)</t>
  </si>
  <si>
    <t>7470</t>
  </si>
  <si>
    <t>Прочие субсидии бюджетам муниципальных районов (на обеспечение деятельности муниципальных архивов)</t>
  </si>
  <si>
    <t>7475</t>
  </si>
  <si>
    <t>Прочие субсидии бюджетам муниципальных районов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</si>
  <si>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>7476</t>
  </si>
  <si>
    <t>Прочие субсидии бюджетам муниципальных районов  (на оснащение музыкальными инструментами детских школ искусств)</t>
  </si>
  <si>
    <t>7486</t>
  </si>
  <si>
    <t>Прочие субсидии бюджетам муниципальных районов  (на комплектование книжных фондов библиотек муниципальных образований Красноярского края)</t>
  </si>
  <si>
    <t>7488</t>
  </si>
  <si>
    <t>Прочие субсидии бюджетам муниципальных районов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</si>
  <si>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7509</t>
  </si>
  <si>
    <t>Прочие субсидии бюджетам муниципальных районов (на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лагерей)</t>
  </si>
  <si>
    <t>7553</t>
  </si>
  <si>
    <t>Прочие субсидии бюджетам муниципальных районов (на проведение мероприятий по обеспечению антитеррористической защищенности объектов образования)</t>
  </si>
  <si>
    <t>7559</t>
  </si>
  <si>
    <t>Прочие субсидии бюджетам муниципальных районов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</si>
  <si>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7563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</si>
  <si>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</si>
  <si>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7607</t>
  </si>
  <si>
    <t>Прочие субсидии бюджетам муниципальных районов (на реализацию инвестиционных проектов субъектами малого и среднего предпринимательства в приоритетных отраслях)</t>
  </si>
  <si>
    <t>7661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</si>
  <si>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</si>
  <si>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7668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</si>
  <si>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</si>
  <si>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7840</t>
  </si>
  <si>
    <t>Субвенции бюджетам бюджетной системы Российской Федерации</t>
  </si>
  <si>
    <t>30000</t>
  </si>
  <si>
    <t xml:space="preserve">Субвенции местным бюджетам на выполнение передаваемых полномочий субъектов Российской Федерации </t>
  </si>
  <si>
    <t>30024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</si>
  <si>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</si>
  <si>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</si>
  <si>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0289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</si>
  <si>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</si>
  <si>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7408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</si>
  <si>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</si>
  <si>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7409</t>
  </si>
  <si>
    <t xml:space="preserve">Субвенции бюджетам муниципальных районов на выполнение передаваемых полномочий субъектов Российской Федерации (осуществление уведомительной регистрации коллективных договоров и территориальных соглашений и контроля за их выполнением) </t>
  </si>
  <si>
    <t>7429</t>
  </si>
  <si>
    <t>Субвенции бюджетам муниципальных районов на выполнение передаваемых полномочий субъектов Российской Федерации (для реализации отдельных государственных полномочий по осуществлению мониторинга состояния и развития лесной промышленности )</t>
  </si>
  <si>
    <t>7446</t>
  </si>
  <si>
    <t>Субвенции бюджетам муниципальных районов на выполнение передаваемых полномочий субъектов Российской Федерации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местностей)</t>
  </si>
  <si>
    <t>7467</t>
  </si>
  <si>
    <t>Субвенции бюджетам муниципальных районов на выполнение передаваемых полномочий субъектов Российской Федерации (по созданию и обеспечению деятельности административных комиссий в соответствии с Законом края от 23 апреля 2009 года № 8-3170)</t>
  </si>
  <si>
    <t>7514</t>
  </si>
  <si>
    <t xml:space="preserve">Субвенции бюджетам муниципальных районов на выполнение передаваемых полномочий субъектов Российской Федерации (решение вопросов поддержки сельскохозяйственного производства) </t>
  </si>
  <si>
    <t>7517</t>
  </si>
  <si>
    <t>Субвенции бюджетам муниципальных районов на выполнение передаваемых полномочий субъектов Российской Федерации ( по организации мероприятий при осуществлении деятельности по обращению с животными без владельцев)</t>
  </si>
  <si>
    <t>7518</t>
  </si>
  <si>
    <t>Субвенции бюджетам муниципальных районов на выполнение передаваемых полномочий субъектов Российской Федерации (в области архивного дела, переданных органам местного самоуправления Красноярского края)</t>
  </si>
  <si>
    <t>7519</t>
  </si>
  <si>
    <t>Субвенции бюджетам муниципальных районов на выполнение передаваемых полномочий субъектов Российской Федерации (по организации и осуществлению деятельности по опеке и попечительству в отношении несовершеннолетних)</t>
  </si>
  <si>
    <t>7552</t>
  </si>
  <si>
    <t>Субвенции бюджетам муниципальных районов на выполнение передаваемых полномочий субъектов Российской Федерации (по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</si>
  <si>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7554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</si>
  <si>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организаций)</t>
  </si>
  <si>
    <t>7564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</si>
  <si>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</t>
  </si>
  <si>
    <t>7566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</si>
  <si>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услуги)</t>
  </si>
  <si>
    <t>7570</t>
  </si>
  <si>
    <t>Субвенции бюджетам муниципальных районов на выполнение передаваемых полномочий субъектов Российской Федерации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населения)</t>
  </si>
  <si>
    <t>7577</t>
  </si>
  <si>
    <t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родителей)</t>
  </si>
  <si>
    <t>7587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</si>
  <si>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</si>
  <si>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7588</t>
  </si>
  <si>
    <t>Субвенции бюджетам муниципальных районов на выполнение передаваемых полномочий субъектов Российской Федерации (по расчету и предоставлению дотаций поселениям, входящим в состав муниципального района края)</t>
  </si>
  <si>
    <t>7601</t>
  </si>
  <si>
    <t>Субвенции бюджетам муниципальных районов на выполнение передаваемых полномочий субъектов Российской Федерации (по созданию и обеспечению деятельности комиссий по делам несовершеннолетних и защите их прав)</t>
  </si>
  <si>
    <t>7604</t>
  </si>
  <si>
    <t>Субвенции бюджетам муниципальных районов на выполнение передаваемых полномочий субъектов Российской Федерации (по обеспечению отдыха и оздоровления детей)</t>
  </si>
  <si>
    <t>7649</t>
  </si>
  <si>
    <t>Субвенции бюджетам муниципальных районов на выполнение передаваемых полномочий субъектов Российской Федерации (по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</si>
  <si>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7846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</si>
  <si>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</si>
  <si>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30029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</si>
  <si>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</si>
  <si>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</si>
  <si>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35082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</si>
  <si>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</si>
  <si>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</si>
  <si>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35118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</si>
  <si>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</si>
  <si>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</si>
  <si>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</si>
  <si>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</si>
  <si>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</si>
  <si>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40000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</si>
  <si>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</si>
  <si>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</si>
  <si>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</si>
  <si>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9009</t>
  </si>
  <si>
    <t>9012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</si>
  <si>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</si>
  <si>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45179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</si>
  <si>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</si>
  <si>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</si>
  <si>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</si>
  <si>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</si>
  <si>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на поддержку отрасли культуры</t>
  </si>
  <si>
    <t>45519</t>
  </si>
  <si>
    <t>Межбюджетные трансферты, передаваемые бюджетам муниципальных районов на поддержку отрасли культуры (поддержка лучших сельских учреждений культуры)</t>
  </si>
  <si>
    <t>Прочие межбюджетные трансферты, передаваемые бюджетам</t>
  </si>
  <si>
    <t>49999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</si>
  <si>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</si>
  <si>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</si>
  <si>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0853</t>
  </si>
  <si>
    <t xml:space="preserve">Прочие межбюджетные трансферты, передаваемые бюджетам муниципальных районов (Резервный фонд Правительства Красноярского края  в рамках непрограммных расходов отдельных органов исполнительной власти) </t>
  </si>
  <si>
    <t>1011</t>
  </si>
  <si>
    <t xml:space="preserve">Прочие межбюджетные трансферты, передаваемые бюджетам муниципальных районов ( на обустройство и восстановление воинских захоронений)  </t>
  </si>
  <si>
    <t>5299</t>
  </si>
  <si>
    <t xml:space="preserve">Прочие межбюджетные трансферты, передаваемые бюджетам муниципальных районов (на обеспечение первичных мер пожарной безопасности)  </t>
  </si>
  <si>
    <t>7412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</si>
  <si>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</si>
  <si>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7418</t>
  </si>
  <si>
    <t xml:space="preserve">Прочие межбюджетные трансферты, передаваемые бюджетам муниципальных районов (на организацию (строительство) мест (площадок) накопления отходов потребления и приобретение контейнерного оборудования) </t>
  </si>
  <si>
    <t>7463</t>
  </si>
  <si>
    <t xml:space="preserve">Прочие межбюджетные трансферты, передаваемые бюджетам муниципальных районов  (на создание (реконструкцию) и капитальный ремонт культурно-досуговых учреждений в сельской местности) </t>
  </si>
  <si>
    <t>7484</t>
  </si>
  <si>
    <t>Прочие межбюджетные трансферты, передаваемые бюджетам муниципальных районов (на содержание автомобильных дорог общего пользования местного значения)</t>
  </si>
  <si>
    <t>7508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</si>
  <si>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</si>
  <si>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7641</t>
  </si>
  <si>
    <t>Прочие межбюджетные трансферты, передаваемые бюджетам муниципальных районов (на благоустройство кладбищ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значения»)</t>
  </si>
  <si>
    <t>7666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</si>
  <si>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</si>
  <si>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7745</t>
  </si>
  <si>
    <t>Прочие межбюджетные трансферты, передаваемые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</si>
  <si>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7749</t>
  </si>
  <si>
    <t xml:space="preserve">Прочие межбюджетные трансферты, передаваемые бюджетам муниципальных районов (на организацию и проведение акарицидных обработок мест массового отдыха населения)  </t>
  </si>
  <si>
    <t>7555</t>
  </si>
  <si>
    <t>Прочие межбюджетные трансферты, передаваемые бюджетам муниципальных районов (на финансовое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2022 год)</t>
  </si>
  <si>
    <t>7596</t>
  </si>
  <si>
    <t>Безвозмездные поступления от негосударственных организаций</t>
  </si>
  <si>
    <t>04</t>
  </si>
  <si>
    <t>Безвозмездные поступления от негосударственных организаций в бюджеты муниципальных районов</t>
  </si>
  <si>
    <t>Прочие безвозмездные поступления от негосударственных организаций в бюджеты муниципальных районов</t>
  </si>
  <si>
    <t>05099</t>
  </si>
  <si>
    <t>9904</t>
  </si>
  <si>
    <t>ПРОЧИЕ БЕЗВОЗМЕЗДНЫЕ ПОСТУПЛЕНИЯ</t>
  </si>
  <si>
    <t>07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</si>
  <si>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</si>
  <si>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</si>
  <si>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 (добровольные пожертвования муниципальным учреждениям, находящимся в ведении органов местного самоуправления муниципальных районов)</t>
  </si>
  <si>
    <t>Доходы бюджетов бюджетной системы Российской Федерации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</si>
  <si>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</si>
  <si>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</si>
  <si>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856</t>
  </si>
  <si>
    <t>Доходы бюджетов муниципальных районов от возврата иными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</si>
  <si>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 (по целевым средствам прошлых лет на реализацию отдельных мер по обеспечению ограничения платы граждан за коммунальные услуги)</t>
  </si>
  <si>
    <t>9964</t>
  </si>
  <si>
    <t>Доходы бюджетов муниципальных районов от возврата иными организациями остатков субсидий прошлых лет (за счет средств местного бюджета)</t>
  </si>
  <si>
    <t>Доходы бюджетов муниципальных районов от возврата иными организациями остатков субсидий прошлых лет (по целевым средствам прошлых лет на компенсацию выпадающих доходов энергоснабжающих организаций)</t>
  </si>
  <si>
    <t>9972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</si>
  <si>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</si>
  <si>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18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</si>
  <si>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</si>
  <si>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муниципальных районов от возврата остатков субвенций на осуществление первичного воинского учета на территориях, где отсутствуют военные комиссариаты из бюджетов поселений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</si>
  <si>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(на обеспечение первичных мер пожарной безопасности)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</si>
  <si>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(на софинансирование муниципальных программ формирования современной городской (сельской) среды в поселениях)</t>
  </si>
  <si>
    <t>7459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</si>
  <si>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</si>
  <si>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</si>
  <si>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19</t>
  </si>
  <si>
    <t>Возврат остатков субсидий на строительство и реконструкцию (модернизацию) объектов питьевого водоснабжения из бюджетов муниципальных районов</t>
  </si>
  <si>
    <t>25243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</si>
  <si>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</si>
  <si>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</si>
  <si>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</si>
  <si>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60010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</si>
  <si>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(за счет средств регионального бюджета)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</si>
  <si>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(на осуществление части полномочий по решению вопросов местного значения в соответствии с заключенными соглашениями)</t>
  </si>
  <si>
    <t>9911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</si>
  <si>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(на осуществление части полномочий по решению вопросов местного значения в соответствии с заключенными соглашениями за счет краевого бюджета)</t>
  </si>
  <si>
    <t>9912</t>
  </si>
  <si>
    <t>ВСЕГО  ДОХОДОВ</t>
  </si>
  <si>
    <t>50</t>
  </si>
</sst>
</file>

<file path=xl/styles.xml><?xml version="1.0" encoding="utf-8"?>
<styleSheet xmlns="http://schemas.openxmlformats.org/spreadsheetml/2006/main">
  <numFmts count="4">
    <numFmt numFmtId="164" formatCode="#,##0.00;[Red]\-#,##0.00;&quot;-&quot;"/>
    <numFmt numFmtId="165" formatCode="?"/>
    <numFmt numFmtId="166" formatCode="_-* #,##0_р_._-;\-* #,##0_р_._-;_-* &quot;-&quot;_р_._-;_-@_-"/>
    <numFmt numFmtId="167" formatCode="_-* #,##0.00_р_._-;\-* #,##0.00_р_._-;_-* &quot;-&quot;??_р_._-;_-@_-"/>
  </numFmts>
  <fonts count="33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9.5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sz val="10"/>
      <color indexed="10"/>
      <name val="Arial"/>
      <family val="2"/>
      <charset val="204"/>
    </font>
    <font>
      <sz val="9"/>
      <color indexed="8"/>
      <name val="Arial"/>
      <family val="2"/>
      <charset val="204"/>
    </font>
    <font>
      <sz val="10"/>
      <name val="Helv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0" fontId="11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5" fillId="26" borderId="3" applyNumberFormat="0" applyAlignment="0" applyProtection="0"/>
    <xf numFmtId="0" fontId="16" fillId="27" borderId="4" applyNumberFormat="0" applyAlignment="0" applyProtection="0"/>
    <xf numFmtId="0" fontId="17" fillId="27" borderId="3" applyNumberFormat="0" applyAlignment="0" applyProtection="0"/>
    <xf numFmtId="0" fontId="18" fillId="0" borderId="1" applyNumberFormat="0" applyFill="0" applyAlignment="0" applyProtection="0"/>
    <xf numFmtId="0" fontId="19" fillId="0" borderId="11" applyNumberFormat="0" applyFill="0" applyAlignment="0" applyProtection="0"/>
    <xf numFmtId="0" fontId="20" fillId="0" borderId="2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28" borderId="6" applyNumberFormat="0" applyAlignment="0" applyProtection="0"/>
    <xf numFmtId="0" fontId="23" fillId="0" borderId="0" applyNumberFormat="0" applyFill="0" applyBorder="0" applyAlignment="0" applyProtection="0"/>
    <xf numFmtId="0" fontId="24" fillId="29" borderId="0" applyNumberFormat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>
      <alignment vertical="center"/>
    </xf>
    <xf numFmtId="0" fontId="25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30" borderId="0" applyNumberFormat="0" applyBorder="0" applyAlignment="0" applyProtection="0"/>
    <xf numFmtId="0" fontId="29" fillId="0" borderId="0" applyNumberFormat="0" applyFill="0" applyBorder="0" applyAlignment="0" applyProtection="0"/>
    <xf numFmtId="0" fontId="26" fillId="31" borderId="7" applyNumberFormat="0" applyFont="0" applyAlignment="0" applyProtection="0"/>
    <xf numFmtId="0" fontId="30" fillId="0" borderId="5" applyNumberFormat="0" applyFill="0" applyAlignment="0" applyProtection="0"/>
    <xf numFmtId="0" fontId="31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2" fillId="32" borderId="0" applyNumberFormat="0" applyBorder="0" applyAlignment="0" applyProtection="0"/>
  </cellStyleXfs>
  <cellXfs count="55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right" vertical="center"/>
    </xf>
    <xf numFmtId="0" fontId="7" fillId="0" borderId="9" xfId="0" applyNumberFormat="1" applyFont="1" applyFill="1" applyBorder="1" applyAlignment="1">
      <alignment horizontal="center" vertical="center" textRotation="90" wrapText="1"/>
    </xf>
    <xf numFmtId="164" fontId="8" fillId="0" borderId="0" xfId="0" applyNumberFormat="1" applyFont="1" applyFill="1" applyBorder="1" applyAlignment="1">
      <alignment horizontal="left" wrapText="1"/>
    </xf>
    <xf numFmtId="4" fontId="9" fillId="0" borderId="0" xfId="0" applyNumberFormat="1" applyFont="1" applyFill="1" applyAlignment="1">
      <alignment horizontal="left"/>
    </xf>
    <xf numFmtId="0" fontId="10" fillId="0" borderId="9" xfId="0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/>
    <xf numFmtId="0" fontId="2" fillId="0" borderId="9" xfId="0" applyFont="1" applyFill="1" applyBorder="1" applyAlignment="1">
      <alignment wrapText="1"/>
    </xf>
    <xf numFmtId="49" fontId="2" fillId="0" borderId="10" xfId="0" applyNumberFormat="1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  <xf numFmtId="4" fontId="2" fillId="0" borderId="9" xfId="0" applyNumberFormat="1" applyFont="1" applyBorder="1" applyAlignment="1">
      <alignment horizontal="right"/>
    </xf>
    <xf numFmtId="4" fontId="2" fillId="0" borderId="9" xfId="0" applyNumberFormat="1" applyFont="1" applyFill="1" applyBorder="1" applyAlignment="1">
      <alignment horizontal="right"/>
    </xf>
    <xf numFmtId="11" fontId="2" fillId="0" borderId="9" xfId="0" applyNumberFormat="1" applyFont="1" applyFill="1" applyBorder="1" applyAlignment="1">
      <alignment horizontal="left" vertical="center" wrapText="1"/>
    </xf>
    <xf numFmtId="165" fontId="2" fillId="0" borderId="9" xfId="0" applyNumberFormat="1" applyFont="1" applyFill="1" applyBorder="1" applyAlignment="1">
      <alignment horizontal="left" vertical="center" wrapText="1"/>
    </xf>
    <xf numFmtId="0" fontId="2" fillId="0" borderId="9" xfId="0" applyNumberFormat="1" applyFont="1" applyFill="1" applyBorder="1" applyAlignment="1">
      <alignment wrapText="1"/>
    </xf>
    <xf numFmtId="0" fontId="2" fillId="0" borderId="9" xfId="0" applyFont="1" applyFill="1" applyBorder="1" applyAlignment="1">
      <alignment horizontal="justify" vertical="top" wrapText="1"/>
    </xf>
    <xf numFmtId="49" fontId="2" fillId="0" borderId="9" xfId="0" applyNumberFormat="1" applyFont="1" applyBorder="1" applyAlignment="1">
      <alignment wrapText="1"/>
    </xf>
    <xf numFmtId="0" fontId="2" fillId="0" borderId="9" xfId="0" applyFont="1" applyFill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49" fontId="2" fillId="0" borderId="9" xfId="0" applyNumberFormat="1" applyFont="1" applyBorder="1"/>
    <xf numFmtId="0" fontId="2" fillId="0" borderId="9" xfId="0" applyNumberFormat="1" applyFont="1" applyBorder="1" applyAlignment="1">
      <alignment wrapText="1"/>
    </xf>
    <xf numFmtId="0" fontId="0" fillId="0" borderId="9" xfId="0" applyFont="1" applyBorder="1" applyAlignment="1">
      <alignment wrapText="1"/>
    </xf>
    <xf numFmtId="0" fontId="2" fillId="0" borderId="9" xfId="0" applyFont="1" applyBorder="1" applyAlignment="1">
      <alignment wrapText="1"/>
    </xf>
    <xf numFmtId="49" fontId="2" fillId="0" borderId="10" xfId="0" applyNumberFormat="1" applyFont="1" applyFill="1" applyBorder="1" applyAlignment="1">
      <alignment horizontal="center"/>
    </xf>
    <xf numFmtId="49" fontId="2" fillId="0" borderId="9" xfId="0" applyNumberFormat="1" applyFont="1" applyFill="1" applyBorder="1" applyAlignment="1">
      <alignment horizontal="center"/>
    </xf>
    <xf numFmtId="49" fontId="2" fillId="0" borderId="9" xfId="0" applyNumberFormat="1" applyFont="1" applyFill="1" applyBorder="1" applyAlignment="1"/>
    <xf numFmtId="0" fontId="2" fillId="0" borderId="9" xfId="0" applyNumberFormat="1" applyFont="1" applyFill="1" applyBorder="1" applyAlignment="1">
      <alignment horizontal="left" wrapText="1"/>
    </xf>
    <xf numFmtId="0" fontId="2" fillId="0" borderId="9" xfId="0" applyNumberFormat="1" applyFont="1" applyFill="1" applyBorder="1" applyAlignment="1">
      <alignment vertical="top" wrapText="1"/>
    </xf>
    <xf numFmtId="0" fontId="2" fillId="0" borderId="9" xfId="1" applyNumberFormat="1" applyFont="1" applyFill="1" applyBorder="1" applyAlignment="1">
      <alignment horizontal="left" vertical="top" wrapText="1"/>
    </xf>
    <xf numFmtId="165" fontId="2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>
      <alignment horizontal="left" vertical="top" wrapText="1"/>
    </xf>
    <xf numFmtId="49" fontId="4" fillId="0" borderId="9" xfId="0" applyNumberFormat="1" applyFont="1" applyFill="1" applyBorder="1" applyAlignment="1"/>
    <xf numFmtId="4" fontId="2" fillId="0" borderId="9" xfId="0" applyNumberFormat="1" applyFont="1" applyFill="1" applyBorder="1"/>
    <xf numFmtId="49" fontId="2" fillId="0" borderId="10" xfId="0" applyNumberFormat="1" applyFont="1" applyFill="1" applyBorder="1" applyAlignment="1"/>
    <xf numFmtId="0" fontId="2" fillId="0" borderId="0" xfId="0" applyFont="1" applyAlignment="1">
      <alignment wrapText="1"/>
    </xf>
    <xf numFmtId="49" fontId="2" fillId="0" borderId="9" xfId="0" applyNumberFormat="1" applyFont="1" applyFill="1" applyBorder="1"/>
    <xf numFmtId="49" fontId="2" fillId="0" borderId="9" xfId="0" applyNumberFormat="1" applyFont="1" applyFill="1" applyBorder="1" applyAlignment="1">
      <alignment wrapText="1"/>
    </xf>
    <xf numFmtId="49" fontId="2" fillId="0" borderId="9" xfId="0" applyNumberFormat="1" applyFont="1" applyFill="1" applyBorder="1" applyAlignment="1">
      <alignment horizontal="center" wrapText="1"/>
    </xf>
    <xf numFmtId="0" fontId="12" fillId="0" borderId="0" xfId="0" applyFont="1" applyAlignment="1">
      <alignment wrapText="1"/>
    </xf>
    <xf numFmtId="11" fontId="2" fillId="0" borderId="9" xfId="0" applyNumberFormat="1" applyFont="1" applyFill="1" applyBorder="1" applyAlignment="1">
      <alignment wrapText="1"/>
    </xf>
    <xf numFmtId="0" fontId="2" fillId="0" borderId="9" xfId="0" applyFont="1" applyFill="1" applyBorder="1" applyAlignment="1"/>
    <xf numFmtId="0" fontId="2" fillId="0" borderId="9" xfId="0" applyFont="1" applyFill="1" applyBorder="1" applyAlignment="1">
      <alignment horizontal="center"/>
    </xf>
    <xf numFmtId="0" fontId="2" fillId="0" borderId="0" xfId="0" applyFont="1" applyAlignment="1">
      <alignment horizontal="justify" vertical="top" wrapText="1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Border="1" applyAlignment="1">
      <alignment horizontal="center" wrapText="1"/>
    </xf>
    <xf numFmtId="0" fontId="4" fillId="0" borderId="9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 wrapText="1"/>
    </xf>
  </cellXfs>
  <cellStyles count="64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37"/>
    <cellStyle name="Обычный 11" xfId="38"/>
    <cellStyle name="Обычный 12" xfId="39"/>
    <cellStyle name="Обычный 2" xfId="40"/>
    <cellStyle name="Обычный 22" xfId="41"/>
    <cellStyle name="Обычный 23" xfId="42"/>
    <cellStyle name="Обычный 29" xfId="43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Обычный_Лист1" xfId="1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 2" xfId="60"/>
    <cellStyle name="Финансовый 3" xfId="61"/>
    <cellStyle name="Финансовый 3 2" xfId="62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1,08,/&#1087;&#1088;&#1086;&#1077;&#1082;&#1090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7415945</v>
          </cell>
          <cell r="G8" t="str">
            <v/>
          </cell>
        </row>
        <row r="9">
          <cell r="E9" t="str">
            <v/>
          </cell>
          <cell r="F9">
            <v>7415945</v>
          </cell>
          <cell r="G9" t="str">
            <v>0100</v>
          </cell>
        </row>
        <row r="10">
          <cell r="E10" t="str">
            <v/>
          </cell>
          <cell r="F10">
            <v>7415945</v>
          </cell>
          <cell r="G10" t="str">
            <v>0103</v>
          </cell>
        </row>
        <row r="11">
          <cell r="E11" t="str">
            <v/>
          </cell>
          <cell r="F11">
            <v>7415945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3689737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3577137</v>
          </cell>
          <cell r="G37" t="str">
            <v>01038030060000</v>
          </cell>
        </row>
        <row r="38">
          <cell r="E38" t="str">
            <v>100</v>
          </cell>
          <cell r="F38">
            <v>3577137</v>
          </cell>
          <cell r="G38" t="str">
            <v>01038030060000100</v>
          </cell>
        </row>
        <row r="39">
          <cell r="E39" t="str">
            <v>120</v>
          </cell>
          <cell r="F39">
            <v>3577137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883880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1144539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1075539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58852</v>
          </cell>
          <cell r="G64" t="str">
            <v>01068020060000200</v>
          </cell>
        </row>
        <row r="65">
          <cell r="E65" t="str">
            <v>240</v>
          </cell>
          <cell r="F65">
            <v>58852</v>
          </cell>
          <cell r="G65" t="str">
            <v>01068020060000240</v>
          </cell>
        </row>
        <row r="66">
          <cell r="E66" t="str">
            <v>244</v>
          </cell>
          <cell r="F66">
            <v>58852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1571136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40000</v>
          </cell>
          <cell r="G83" t="str">
            <v>01068040067000</v>
          </cell>
        </row>
        <row r="84">
          <cell r="E84" t="str">
            <v>100</v>
          </cell>
          <cell r="F84">
            <v>40000</v>
          </cell>
          <cell r="G84" t="str">
            <v>01068040067000100</v>
          </cell>
        </row>
        <row r="85">
          <cell r="E85" t="str">
            <v>120</v>
          </cell>
          <cell r="F85">
            <v>40000</v>
          </cell>
          <cell r="G85" t="str">
            <v>01068040067000120</v>
          </cell>
        </row>
        <row r="86">
          <cell r="E86" t="str">
            <v>122</v>
          </cell>
          <cell r="F86">
            <v>40000</v>
          </cell>
          <cell r="G86" t="str">
            <v>01068040067000122</v>
          </cell>
        </row>
        <row r="87">
          <cell r="E87" t="str">
            <v/>
          </cell>
          <cell r="F87">
            <v>489038779.86000001</v>
          </cell>
          <cell r="G87" t="str">
            <v/>
          </cell>
        </row>
        <row r="88">
          <cell r="E88" t="str">
            <v/>
          </cell>
          <cell r="F88">
            <v>101286619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81993314.930000007</v>
          </cell>
          <cell r="G107" t="str">
            <v>0104</v>
          </cell>
        </row>
        <row r="108">
          <cell r="E108" t="str">
            <v/>
          </cell>
          <cell r="F108">
            <v>73395</v>
          </cell>
          <cell r="G108" t="str">
            <v>01040400000000</v>
          </cell>
        </row>
        <row r="109">
          <cell r="E109" t="str">
            <v/>
          </cell>
          <cell r="F109">
            <v>73395</v>
          </cell>
          <cell r="G109" t="str">
            <v>01040420000000</v>
          </cell>
        </row>
        <row r="110">
          <cell r="E110" t="str">
            <v/>
          </cell>
          <cell r="F110">
            <v>73395</v>
          </cell>
          <cell r="G110" t="str">
            <v>01040420080040</v>
          </cell>
        </row>
        <row r="111">
          <cell r="E111" t="str">
            <v>200</v>
          </cell>
          <cell r="F111">
            <v>73395</v>
          </cell>
          <cell r="G111" t="str">
            <v>01040420080040200</v>
          </cell>
        </row>
        <row r="112">
          <cell r="E112" t="str">
            <v>240</v>
          </cell>
          <cell r="F112">
            <v>73395</v>
          </cell>
          <cell r="G112" t="str">
            <v>01040420080040240</v>
          </cell>
        </row>
        <row r="113">
          <cell r="E113" t="str">
            <v>244</v>
          </cell>
          <cell r="F113">
            <v>73395</v>
          </cell>
          <cell r="G113" t="str">
            <v>01040420080040244</v>
          </cell>
        </row>
        <row r="114">
          <cell r="E114" t="str">
            <v/>
          </cell>
          <cell r="F114">
            <v>81919919.930000007</v>
          </cell>
          <cell r="G114" t="str">
            <v>01048000000000</v>
          </cell>
        </row>
        <row r="115">
          <cell r="E115" t="str">
            <v/>
          </cell>
          <cell r="F115">
            <v>81919919.930000007</v>
          </cell>
          <cell r="G115" t="str">
            <v>01048020000000</v>
          </cell>
        </row>
        <row r="116">
          <cell r="E116" t="str">
            <v/>
          </cell>
          <cell r="F116">
            <v>216600</v>
          </cell>
          <cell r="G116" t="str">
            <v>01048020027241</v>
          </cell>
        </row>
        <row r="117">
          <cell r="E117" t="str">
            <v>100</v>
          </cell>
          <cell r="F117">
            <v>216600</v>
          </cell>
          <cell r="G117" t="str">
            <v>01048020027241100</v>
          </cell>
        </row>
        <row r="118">
          <cell r="E118" t="str">
            <v>120</v>
          </cell>
          <cell r="F118">
            <v>216600</v>
          </cell>
          <cell r="G118" t="str">
            <v>01048020027241120</v>
          </cell>
        </row>
        <row r="119">
          <cell r="E119" t="str">
            <v>121</v>
          </cell>
          <cell r="F119">
            <v>166359</v>
          </cell>
          <cell r="G119" t="str">
            <v>01048020027241121</v>
          </cell>
        </row>
        <row r="120">
          <cell r="E120" t="str">
            <v>129</v>
          </cell>
          <cell r="F120">
            <v>50241</v>
          </cell>
          <cell r="G120" t="str">
            <v>01048020027241129</v>
          </cell>
        </row>
        <row r="121">
          <cell r="E121" t="str">
            <v/>
          </cell>
          <cell r="F121">
            <v>1582070</v>
          </cell>
          <cell r="G121" t="str">
            <v>01048020027242</v>
          </cell>
        </row>
        <row r="122">
          <cell r="E122" t="str">
            <v>100</v>
          </cell>
          <cell r="F122">
            <v>1582070</v>
          </cell>
          <cell r="G122" t="str">
            <v>01048020027242100</v>
          </cell>
        </row>
        <row r="123">
          <cell r="E123" t="str">
            <v>120</v>
          </cell>
          <cell r="F123">
            <v>1582070</v>
          </cell>
          <cell r="G123" t="str">
            <v>01048020027242120</v>
          </cell>
        </row>
        <row r="124">
          <cell r="E124" t="str">
            <v>121</v>
          </cell>
          <cell r="F124">
            <v>1218365</v>
          </cell>
          <cell r="G124" t="str">
            <v>01048020027242121</v>
          </cell>
        </row>
        <row r="125">
          <cell r="E125" t="str">
            <v>129</v>
          </cell>
          <cell r="F125">
            <v>363705</v>
          </cell>
          <cell r="G125" t="str">
            <v>01048020027242129</v>
          </cell>
        </row>
        <row r="126">
          <cell r="E126" t="str">
            <v/>
          </cell>
          <cell r="F126">
            <v>57354789.350000001</v>
          </cell>
          <cell r="G126" t="str">
            <v>01048020060000</v>
          </cell>
        </row>
        <row r="127">
          <cell r="E127" t="str">
            <v>100</v>
          </cell>
          <cell r="F127">
            <v>46725951</v>
          </cell>
          <cell r="G127" t="str">
            <v>01048020060000100</v>
          </cell>
        </row>
        <row r="128">
          <cell r="E128" t="str">
            <v>120</v>
          </cell>
          <cell r="F128">
            <v>46725951</v>
          </cell>
          <cell r="G128" t="str">
            <v>01048020060000120</v>
          </cell>
        </row>
        <row r="129">
          <cell r="E129" t="str">
            <v>121</v>
          </cell>
          <cell r="F129">
            <v>35347428</v>
          </cell>
          <cell r="G129" t="str">
            <v>01048020060000121</v>
          </cell>
        </row>
        <row r="130">
          <cell r="E130" t="str">
            <v>122</v>
          </cell>
          <cell r="F130">
            <v>703600</v>
          </cell>
          <cell r="G130" t="str">
            <v>01048020060000122</v>
          </cell>
        </row>
        <row r="131">
          <cell r="E131" t="str">
            <v>129</v>
          </cell>
          <cell r="F131">
            <v>10674923</v>
          </cell>
          <cell r="G131" t="str">
            <v>01048020060000129</v>
          </cell>
        </row>
        <row r="132">
          <cell r="E132" t="str">
            <v>200</v>
          </cell>
          <cell r="F132">
            <v>10044735.35</v>
          </cell>
          <cell r="G132" t="str">
            <v>01048020060000200</v>
          </cell>
        </row>
        <row r="133">
          <cell r="E133" t="str">
            <v>240</v>
          </cell>
          <cell r="F133">
            <v>10044735.35</v>
          </cell>
          <cell r="G133" t="str">
            <v>01048020060000240</v>
          </cell>
        </row>
        <row r="134">
          <cell r="E134" t="str">
            <v>244</v>
          </cell>
          <cell r="F134">
            <v>10044735.35</v>
          </cell>
          <cell r="G134" t="str">
            <v>01048020060000244</v>
          </cell>
        </row>
        <row r="135">
          <cell r="E135" t="str">
            <v>800</v>
          </cell>
          <cell r="F135">
            <v>584103</v>
          </cell>
          <cell r="G135" t="str">
            <v>01048020060000800</v>
          </cell>
        </row>
        <row r="136">
          <cell r="E136" t="str">
            <v>850</v>
          </cell>
          <cell r="F136">
            <v>584103</v>
          </cell>
          <cell r="G136" t="str">
            <v>01048020060000850</v>
          </cell>
        </row>
        <row r="137">
          <cell r="E137" t="str">
            <v>853</v>
          </cell>
          <cell r="F137">
            <v>584103</v>
          </cell>
          <cell r="G137" t="str">
            <v>01048020060000853</v>
          </cell>
        </row>
        <row r="138">
          <cell r="E138" t="str">
            <v/>
          </cell>
          <cell r="F138">
            <v>1908000</v>
          </cell>
          <cell r="G138" t="str">
            <v>01048020061000</v>
          </cell>
        </row>
        <row r="139">
          <cell r="E139" t="str">
            <v>100</v>
          </cell>
          <cell r="F139">
            <v>1908000</v>
          </cell>
          <cell r="G139" t="str">
            <v>01048020061000100</v>
          </cell>
        </row>
        <row r="140">
          <cell r="E140" t="str">
            <v>120</v>
          </cell>
          <cell r="F140">
            <v>1908000</v>
          </cell>
          <cell r="G140" t="str">
            <v>01048020061000120</v>
          </cell>
        </row>
        <row r="141">
          <cell r="E141" t="str">
            <v>121</v>
          </cell>
          <cell r="F141">
            <v>1465438</v>
          </cell>
          <cell r="G141" t="str">
            <v>01048020061000121</v>
          </cell>
        </row>
        <row r="142">
          <cell r="E142" t="str">
            <v>129</v>
          </cell>
          <cell r="F142">
            <v>442562</v>
          </cell>
          <cell r="G142" t="str">
            <v>01048020061000129</v>
          </cell>
        </row>
        <row r="143">
          <cell r="E143" t="str">
            <v/>
          </cell>
          <cell r="F143">
            <v>713129.93</v>
          </cell>
          <cell r="G143" t="str">
            <v>01048020067000</v>
          </cell>
        </row>
        <row r="144">
          <cell r="E144" t="str">
            <v>100</v>
          </cell>
          <cell r="F144">
            <v>713129.93</v>
          </cell>
          <cell r="G144" t="str">
            <v>01048020067000100</v>
          </cell>
        </row>
        <row r="145">
          <cell r="E145" t="str">
            <v>120</v>
          </cell>
          <cell r="F145">
            <v>713129.93</v>
          </cell>
          <cell r="G145" t="str">
            <v>01048020067000120</v>
          </cell>
        </row>
        <row r="146">
          <cell r="E146" t="str">
            <v>122</v>
          </cell>
          <cell r="F146">
            <v>713129.93</v>
          </cell>
          <cell r="G146" t="str">
            <v>01048020067000122</v>
          </cell>
        </row>
        <row r="147">
          <cell r="E147" t="str">
            <v/>
          </cell>
          <cell r="F147">
            <v>9766996</v>
          </cell>
          <cell r="G147" t="str">
            <v>0104802006Б000</v>
          </cell>
        </row>
        <row r="148">
          <cell r="E148" t="str">
            <v>100</v>
          </cell>
          <cell r="F148">
            <v>9766996</v>
          </cell>
          <cell r="G148" t="str">
            <v>0104802006Б000100</v>
          </cell>
        </row>
        <row r="149">
          <cell r="E149" t="str">
            <v>120</v>
          </cell>
          <cell r="F149">
            <v>9766996</v>
          </cell>
          <cell r="G149" t="str">
            <v>0104802006Б000120</v>
          </cell>
        </row>
        <row r="150">
          <cell r="E150" t="str">
            <v>121</v>
          </cell>
          <cell r="F150">
            <v>7501533</v>
          </cell>
          <cell r="G150" t="str">
            <v>0104802006Б000121</v>
          </cell>
        </row>
        <row r="151">
          <cell r="E151" t="str">
            <v>129</v>
          </cell>
          <cell r="F151">
            <v>2265463</v>
          </cell>
          <cell r="G151" t="str">
            <v>0104802006Б000129</v>
          </cell>
        </row>
        <row r="152">
          <cell r="E152" t="str">
            <v/>
          </cell>
          <cell r="F152">
            <v>4233740</v>
          </cell>
          <cell r="G152" t="str">
            <v>0104802006Г000</v>
          </cell>
        </row>
        <row r="153">
          <cell r="E153" t="str">
            <v>200</v>
          </cell>
          <cell r="F153">
            <v>4233740</v>
          </cell>
          <cell r="G153" t="str">
            <v>0104802006Г000200</v>
          </cell>
        </row>
        <row r="154">
          <cell r="E154" t="str">
            <v>240</v>
          </cell>
          <cell r="F154">
            <v>4233740</v>
          </cell>
          <cell r="G154" t="str">
            <v>0104802006Г000240</v>
          </cell>
        </row>
        <row r="155">
          <cell r="E155" t="str">
            <v>244</v>
          </cell>
          <cell r="F155">
            <v>162800</v>
          </cell>
          <cell r="G155" t="str">
            <v>0104802006Г000244</v>
          </cell>
        </row>
        <row r="156">
          <cell r="E156" t="str">
            <v>247</v>
          </cell>
          <cell r="F156">
            <v>4070940</v>
          </cell>
          <cell r="G156" t="str">
            <v>0104802006Г000247</v>
          </cell>
        </row>
        <row r="157">
          <cell r="E157" t="str">
            <v/>
          </cell>
          <cell r="F157">
            <v>195735</v>
          </cell>
          <cell r="G157" t="str">
            <v>0104802006М000</v>
          </cell>
        </row>
        <row r="158">
          <cell r="E158" t="str">
            <v>200</v>
          </cell>
          <cell r="F158">
            <v>195735</v>
          </cell>
          <cell r="G158" t="str">
            <v>0104802006М000200</v>
          </cell>
        </row>
        <row r="159">
          <cell r="E159" t="str">
            <v>240</v>
          </cell>
          <cell r="F159">
            <v>195735</v>
          </cell>
          <cell r="G159" t="str">
            <v>0104802006М000240</v>
          </cell>
        </row>
        <row r="160">
          <cell r="E160" t="str">
            <v>244</v>
          </cell>
          <cell r="F160">
            <v>195735</v>
          </cell>
          <cell r="G160" t="str">
            <v>0104802006М000244</v>
          </cell>
        </row>
        <row r="161">
          <cell r="E161" t="str">
            <v/>
          </cell>
          <cell r="F161">
            <v>11960</v>
          </cell>
          <cell r="G161" t="str">
            <v>0104802006Ф000</v>
          </cell>
        </row>
        <row r="162">
          <cell r="E162" t="str">
            <v>200</v>
          </cell>
          <cell r="F162">
            <v>11960</v>
          </cell>
          <cell r="G162" t="str">
            <v>0104802006Ф000200</v>
          </cell>
        </row>
        <row r="163">
          <cell r="E163" t="str">
            <v>240</v>
          </cell>
          <cell r="F163">
            <v>11960</v>
          </cell>
          <cell r="G163" t="str">
            <v>0104802006Ф000240</v>
          </cell>
        </row>
        <row r="164">
          <cell r="E164" t="str">
            <v>244</v>
          </cell>
          <cell r="F164">
            <v>11960</v>
          </cell>
          <cell r="G164" t="str">
            <v>0104802006Ф000244</v>
          </cell>
        </row>
        <row r="165">
          <cell r="E165" t="str">
            <v/>
          </cell>
          <cell r="F165">
            <v>1012978.65</v>
          </cell>
          <cell r="G165" t="str">
            <v>0104802006Э000</v>
          </cell>
        </row>
        <row r="166">
          <cell r="E166" t="str">
            <v>200</v>
          </cell>
          <cell r="F166">
            <v>1012978.65</v>
          </cell>
          <cell r="G166" t="str">
            <v>0104802006Э000200</v>
          </cell>
        </row>
        <row r="167">
          <cell r="E167" t="str">
            <v>240</v>
          </cell>
          <cell r="F167">
            <v>1012978.65</v>
          </cell>
          <cell r="G167" t="str">
            <v>0104802006Э000240</v>
          </cell>
        </row>
        <row r="168">
          <cell r="E168" t="str">
            <v>247</v>
          </cell>
          <cell r="F168">
            <v>1012978.65</v>
          </cell>
          <cell r="G168" t="str">
            <v>0104802006Э000247</v>
          </cell>
        </row>
        <row r="169">
          <cell r="E169" t="str">
            <v/>
          </cell>
          <cell r="F169">
            <v>1011400</v>
          </cell>
          <cell r="G169" t="str">
            <v>01048020074670</v>
          </cell>
        </row>
        <row r="170">
          <cell r="E170" t="str">
            <v>100</v>
          </cell>
          <cell r="F170">
            <v>981600</v>
          </cell>
          <cell r="G170" t="str">
            <v>01048020074670100</v>
          </cell>
        </row>
        <row r="171">
          <cell r="E171" t="str">
            <v>120</v>
          </cell>
          <cell r="F171">
            <v>981600</v>
          </cell>
          <cell r="G171" t="str">
            <v>01048020074670120</v>
          </cell>
        </row>
        <row r="172">
          <cell r="E172" t="str">
            <v>121</v>
          </cell>
          <cell r="F172">
            <v>735454</v>
          </cell>
          <cell r="G172" t="str">
            <v>01048020074670121</v>
          </cell>
        </row>
        <row r="173">
          <cell r="E173" t="str">
            <v>122</v>
          </cell>
          <cell r="F173">
            <v>24000</v>
          </cell>
          <cell r="G173" t="str">
            <v>01048020074670122</v>
          </cell>
        </row>
        <row r="174">
          <cell r="E174" t="str">
            <v>129</v>
          </cell>
          <cell r="F174">
            <v>222146</v>
          </cell>
          <cell r="G174" t="str">
            <v>01048020074670129</v>
          </cell>
        </row>
        <row r="175">
          <cell r="E175" t="str">
            <v>200</v>
          </cell>
          <cell r="F175">
            <v>29800</v>
          </cell>
          <cell r="G175" t="str">
            <v>01048020074670200</v>
          </cell>
        </row>
        <row r="176">
          <cell r="E176" t="str">
            <v>240</v>
          </cell>
          <cell r="F176">
            <v>29800</v>
          </cell>
          <cell r="G176" t="str">
            <v>01048020074670240</v>
          </cell>
        </row>
        <row r="177">
          <cell r="E177" t="str">
            <v>244</v>
          </cell>
          <cell r="F177">
            <v>29800</v>
          </cell>
          <cell r="G177" t="str">
            <v>01048020074670244</v>
          </cell>
        </row>
        <row r="178">
          <cell r="E178" t="str">
            <v/>
          </cell>
          <cell r="F178">
            <v>2954930</v>
          </cell>
          <cell r="G178" t="str">
            <v>01048020076040</v>
          </cell>
        </row>
        <row r="179">
          <cell r="E179" t="str">
            <v>100</v>
          </cell>
          <cell r="F179">
            <v>2924670</v>
          </cell>
          <cell r="G179" t="str">
            <v>01048020076040100</v>
          </cell>
        </row>
        <row r="180">
          <cell r="E180" t="str">
            <v>120</v>
          </cell>
          <cell r="F180">
            <v>2924670</v>
          </cell>
          <cell r="G180" t="str">
            <v>01048020076040120</v>
          </cell>
        </row>
        <row r="181">
          <cell r="E181" t="str">
            <v>121</v>
          </cell>
          <cell r="F181">
            <v>2206461</v>
          </cell>
          <cell r="G181" t="str">
            <v>01048020076040121</v>
          </cell>
        </row>
        <row r="182">
          <cell r="E182" t="str">
            <v>122</v>
          </cell>
          <cell r="F182">
            <v>51860</v>
          </cell>
          <cell r="G182" t="str">
            <v>01048020076040122</v>
          </cell>
        </row>
        <row r="183">
          <cell r="E183" t="str">
            <v>129</v>
          </cell>
          <cell r="F183">
            <v>666349</v>
          </cell>
          <cell r="G183" t="str">
            <v>01048020076040129</v>
          </cell>
        </row>
        <row r="184">
          <cell r="E184" t="str">
            <v>200</v>
          </cell>
          <cell r="F184">
            <v>30260</v>
          </cell>
          <cell r="G184" t="str">
            <v>01048020076040200</v>
          </cell>
        </row>
        <row r="185">
          <cell r="E185" t="str">
            <v>240</v>
          </cell>
          <cell r="F185">
            <v>30260</v>
          </cell>
          <cell r="G185" t="str">
            <v>01048020076040240</v>
          </cell>
        </row>
        <row r="186">
          <cell r="E186" t="str">
            <v>244</v>
          </cell>
          <cell r="F186">
            <v>30260</v>
          </cell>
          <cell r="G186" t="str">
            <v>01048020076040244</v>
          </cell>
        </row>
        <row r="187">
          <cell r="E187" t="str">
            <v/>
          </cell>
          <cell r="F187">
            <v>957591</v>
          </cell>
          <cell r="G187" t="str">
            <v>010480200Ч0010</v>
          </cell>
        </row>
        <row r="188">
          <cell r="E188" t="str">
            <v>100</v>
          </cell>
          <cell r="F188">
            <v>957591</v>
          </cell>
          <cell r="G188" t="str">
            <v>010480200Ч0010100</v>
          </cell>
        </row>
        <row r="189">
          <cell r="E189" t="str">
            <v>120</v>
          </cell>
          <cell r="F189">
            <v>957591</v>
          </cell>
          <cell r="G189" t="str">
            <v>010480200Ч0010120</v>
          </cell>
        </row>
        <row r="190">
          <cell r="E190" t="str">
            <v>121</v>
          </cell>
          <cell r="F190">
            <v>735477</v>
          </cell>
          <cell r="G190" t="str">
            <v>010480200Ч0010121</v>
          </cell>
        </row>
        <row r="191">
          <cell r="E191" t="str">
            <v>129</v>
          </cell>
          <cell r="F191">
            <v>222114</v>
          </cell>
          <cell r="G191" t="str">
            <v>010480200Ч0010129</v>
          </cell>
        </row>
        <row r="192">
          <cell r="E192" t="str">
            <v/>
          </cell>
          <cell r="F192">
            <v>2500</v>
          </cell>
          <cell r="G192" t="str">
            <v>0105</v>
          </cell>
        </row>
        <row r="193">
          <cell r="E193" t="str">
            <v/>
          </cell>
          <cell r="F193">
            <v>2500</v>
          </cell>
          <cell r="G193" t="str">
            <v>01059000000000</v>
          </cell>
        </row>
        <row r="194">
          <cell r="E194" t="str">
            <v/>
          </cell>
          <cell r="F194">
            <v>2500</v>
          </cell>
          <cell r="G194" t="str">
            <v>01059040000000</v>
          </cell>
        </row>
        <row r="195">
          <cell r="E195" t="str">
            <v/>
          </cell>
          <cell r="F195">
            <v>2500</v>
          </cell>
          <cell r="G195" t="str">
            <v>01059040051200</v>
          </cell>
        </row>
        <row r="196">
          <cell r="E196" t="str">
            <v>200</v>
          </cell>
          <cell r="F196">
            <v>2500</v>
          </cell>
          <cell r="G196" t="str">
            <v>01059040051200200</v>
          </cell>
        </row>
        <row r="197">
          <cell r="E197" t="str">
            <v>240</v>
          </cell>
          <cell r="F197">
            <v>2500</v>
          </cell>
          <cell r="G197" t="str">
            <v>01059040051200240</v>
          </cell>
        </row>
        <row r="198">
          <cell r="E198" t="str">
            <v>244</v>
          </cell>
          <cell r="F198">
            <v>2500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15669287.07</v>
          </cell>
          <cell r="G205" t="str">
            <v>0113</v>
          </cell>
        </row>
        <row r="206">
          <cell r="E206" t="str">
            <v/>
          </cell>
          <cell r="F206">
            <v>215000</v>
          </cell>
          <cell r="G206" t="str">
            <v>01130400000000</v>
          </cell>
        </row>
        <row r="207">
          <cell r="E207" t="str">
            <v/>
          </cell>
          <cell r="F207">
            <v>215000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150000</v>
          </cell>
          <cell r="G212" t="str">
            <v>0113043008Ф000</v>
          </cell>
        </row>
        <row r="213">
          <cell r="E213" t="str">
            <v>200</v>
          </cell>
          <cell r="F213">
            <v>150000</v>
          </cell>
          <cell r="G213" t="str">
            <v>0113043008Ф000200</v>
          </cell>
        </row>
        <row r="214">
          <cell r="E214" t="str">
            <v>240</v>
          </cell>
          <cell r="F214">
            <v>150000</v>
          </cell>
          <cell r="G214" t="str">
            <v>0113043008Ф000240</v>
          </cell>
        </row>
        <row r="215">
          <cell r="E215" t="str">
            <v>244</v>
          </cell>
          <cell r="F215">
            <v>150000</v>
          </cell>
          <cell r="G215" t="str">
            <v>0113043008Ф000244</v>
          </cell>
        </row>
        <row r="216">
          <cell r="E216" t="str">
            <v/>
          </cell>
          <cell r="F216">
            <v>737287.07</v>
          </cell>
          <cell r="G216" t="str">
            <v>01138000000000</v>
          </cell>
        </row>
        <row r="217">
          <cell r="E217" t="str">
            <v/>
          </cell>
          <cell r="F217">
            <v>737287.07</v>
          </cell>
          <cell r="G217" t="str">
            <v>01138020000000</v>
          </cell>
        </row>
        <row r="218">
          <cell r="E218" t="str">
            <v/>
          </cell>
          <cell r="F218">
            <v>99300</v>
          </cell>
          <cell r="G218" t="str">
            <v>01138020074290</v>
          </cell>
        </row>
        <row r="219">
          <cell r="E219" t="str">
            <v>100</v>
          </cell>
          <cell r="F219">
            <v>95840</v>
          </cell>
          <cell r="G219" t="str">
            <v>01138020074290100</v>
          </cell>
        </row>
        <row r="220">
          <cell r="E220" t="str">
            <v>120</v>
          </cell>
          <cell r="F220">
            <v>95840</v>
          </cell>
          <cell r="G220" t="str">
            <v>01138020074290120</v>
          </cell>
        </row>
        <row r="221">
          <cell r="E221" t="str">
            <v>121</v>
          </cell>
          <cell r="F221">
            <v>73607</v>
          </cell>
          <cell r="G221" t="str">
            <v>01138020074290121</v>
          </cell>
        </row>
        <row r="222">
          <cell r="E222" t="str">
            <v>129</v>
          </cell>
          <cell r="F222">
            <v>22233</v>
          </cell>
          <cell r="G222" t="str">
            <v>01138020074290129</v>
          </cell>
        </row>
        <row r="223">
          <cell r="E223" t="str">
            <v>200</v>
          </cell>
          <cell r="F223">
            <v>3460</v>
          </cell>
          <cell r="G223" t="str">
            <v>01138020074290200</v>
          </cell>
        </row>
        <row r="224">
          <cell r="E224" t="str">
            <v>240</v>
          </cell>
          <cell r="F224">
            <v>3460</v>
          </cell>
          <cell r="G224" t="str">
            <v>01138020074290240</v>
          </cell>
        </row>
        <row r="225">
          <cell r="E225" t="str">
            <v>244</v>
          </cell>
          <cell r="F225">
            <v>3460</v>
          </cell>
          <cell r="G225" t="str">
            <v>01138020074290244</v>
          </cell>
        </row>
        <row r="226">
          <cell r="E226" t="str">
            <v/>
          </cell>
          <cell r="F226">
            <v>160980</v>
          </cell>
          <cell r="G226" t="str">
            <v>01138020075190</v>
          </cell>
        </row>
        <row r="227">
          <cell r="E227" t="str">
            <v>100</v>
          </cell>
          <cell r="F227">
            <v>137037</v>
          </cell>
          <cell r="G227" t="str">
            <v>01138020075190100</v>
          </cell>
        </row>
        <row r="228">
          <cell r="E228" t="str">
            <v>120</v>
          </cell>
          <cell r="F228">
            <v>137037</v>
          </cell>
          <cell r="G228" t="str">
            <v>01138020075190120</v>
          </cell>
        </row>
        <row r="229">
          <cell r="E229" t="str">
            <v>121</v>
          </cell>
          <cell r="F229">
            <v>105251</v>
          </cell>
          <cell r="G229" t="str">
            <v>01138020075190121</v>
          </cell>
        </row>
        <row r="230">
          <cell r="E230" t="str">
            <v>129</v>
          </cell>
          <cell r="F230">
            <v>31786</v>
          </cell>
          <cell r="G230" t="str">
            <v>01138020075190129</v>
          </cell>
        </row>
        <row r="231">
          <cell r="E231" t="str">
            <v>200</v>
          </cell>
          <cell r="F231">
            <v>23943</v>
          </cell>
          <cell r="G231" t="str">
            <v>01138020075190200</v>
          </cell>
        </row>
        <row r="232">
          <cell r="E232" t="str">
            <v>240</v>
          </cell>
          <cell r="F232">
            <v>23943</v>
          </cell>
          <cell r="G232" t="str">
            <v>01138020075190240</v>
          </cell>
        </row>
        <row r="233">
          <cell r="E233" t="str">
            <v>244</v>
          </cell>
          <cell r="F233">
            <v>23943</v>
          </cell>
          <cell r="G233" t="str">
            <v>01138020075190244</v>
          </cell>
        </row>
        <row r="234">
          <cell r="E234" t="str">
            <v/>
          </cell>
          <cell r="F234">
            <v>106000</v>
          </cell>
          <cell r="G234" t="str">
            <v>01138020078460</v>
          </cell>
        </row>
        <row r="235">
          <cell r="E235" t="str">
            <v>100</v>
          </cell>
          <cell r="F235">
            <v>103500</v>
          </cell>
          <cell r="G235" t="str">
            <v>01138020078460100</v>
          </cell>
        </row>
        <row r="236">
          <cell r="E236" t="str">
            <v>120</v>
          </cell>
          <cell r="F236">
            <v>103500</v>
          </cell>
          <cell r="G236" t="str">
            <v>01138020078460120</v>
          </cell>
        </row>
        <row r="237">
          <cell r="E237" t="str">
            <v>121</v>
          </cell>
          <cell r="F237">
            <v>79466</v>
          </cell>
          <cell r="G237" t="str">
            <v>01138020078460121</v>
          </cell>
        </row>
        <row r="238">
          <cell r="E238" t="str">
            <v>129</v>
          </cell>
          <cell r="F238">
            <v>24034</v>
          </cell>
          <cell r="G238" t="str">
            <v>01138020078460129</v>
          </cell>
        </row>
        <row r="239">
          <cell r="E239" t="str">
            <v>200</v>
          </cell>
          <cell r="F239">
            <v>2500</v>
          </cell>
          <cell r="G239" t="str">
            <v>01138020078460200</v>
          </cell>
        </row>
        <row r="240">
          <cell r="E240" t="str">
            <v>240</v>
          </cell>
          <cell r="F240">
            <v>2500</v>
          </cell>
          <cell r="G240" t="str">
            <v>01138020078460240</v>
          </cell>
        </row>
        <row r="241">
          <cell r="E241" t="str">
            <v>244</v>
          </cell>
          <cell r="F241">
            <v>2500</v>
          </cell>
          <cell r="G241" t="str">
            <v>01138020078460244</v>
          </cell>
        </row>
        <row r="242">
          <cell r="E242" t="str">
            <v/>
          </cell>
          <cell r="F242">
            <v>371007.07</v>
          </cell>
          <cell r="G242" t="str">
            <v>011380200S4750</v>
          </cell>
        </row>
        <row r="243">
          <cell r="E243" t="str">
            <v>200</v>
          </cell>
          <cell r="F243">
            <v>371007.07</v>
          </cell>
          <cell r="G243" t="str">
            <v>011380200S4750200</v>
          </cell>
        </row>
        <row r="244">
          <cell r="E244" t="str">
            <v>240</v>
          </cell>
          <cell r="F244">
            <v>371007.07</v>
          </cell>
          <cell r="G244" t="str">
            <v>011380200S4750240</v>
          </cell>
        </row>
        <row r="245">
          <cell r="E245" t="str">
            <v>244</v>
          </cell>
          <cell r="F245">
            <v>371007.07</v>
          </cell>
          <cell r="G245" t="str">
            <v>011380200S4750244</v>
          </cell>
        </row>
        <row r="246">
          <cell r="E246" t="str">
            <v/>
          </cell>
          <cell r="F246">
            <v>14717000</v>
          </cell>
          <cell r="G246" t="str">
            <v>01139000000000</v>
          </cell>
        </row>
        <row r="247">
          <cell r="E247" t="str">
            <v/>
          </cell>
          <cell r="F247">
            <v>60000</v>
          </cell>
          <cell r="G247" t="str">
            <v>01139060000000</v>
          </cell>
        </row>
        <row r="248">
          <cell r="E248" t="str">
            <v/>
          </cell>
          <cell r="F248">
            <v>60000</v>
          </cell>
          <cell r="G248" t="str">
            <v>01139060080000</v>
          </cell>
        </row>
        <row r="249">
          <cell r="E249" t="str">
            <v>300</v>
          </cell>
          <cell r="F249">
            <v>60000</v>
          </cell>
          <cell r="G249" t="str">
            <v>01139060080000300</v>
          </cell>
        </row>
        <row r="250">
          <cell r="E250" t="str">
            <v>330</v>
          </cell>
          <cell r="F250">
            <v>60000</v>
          </cell>
          <cell r="G250" t="str">
            <v>01139060080000330</v>
          </cell>
        </row>
        <row r="251">
          <cell r="E251" t="str">
            <v/>
          </cell>
          <cell r="F251">
            <v>14657000</v>
          </cell>
          <cell r="G251" t="str">
            <v>01139090000000</v>
          </cell>
        </row>
        <row r="252">
          <cell r="E252" t="str">
            <v/>
          </cell>
          <cell r="F252">
            <v>414250</v>
          </cell>
          <cell r="G252" t="str">
            <v>01139090080000</v>
          </cell>
        </row>
        <row r="253">
          <cell r="E253" t="str">
            <v>800</v>
          </cell>
          <cell r="F253">
            <v>414250</v>
          </cell>
          <cell r="G253" t="str">
            <v>01139090080000800</v>
          </cell>
        </row>
        <row r="254">
          <cell r="E254" t="str">
            <v>850</v>
          </cell>
          <cell r="F254">
            <v>414250</v>
          </cell>
          <cell r="G254" t="str">
            <v>01139090080000850</v>
          </cell>
        </row>
        <row r="255">
          <cell r="E255" t="str">
            <v>853</v>
          </cell>
          <cell r="F255">
            <v>414250</v>
          </cell>
          <cell r="G255" t="str">
            <v>01139090080000853</v>
          </cell>
        </row>
        <row r="256">
          <cell r="E256" t="str">
            <v/>
          </cell>
          <cell r="F256">
            <v>360383.43</v>
          </cell>
          <cell r="G256" t="str">
            <v>01139090080010</v>
          </cell>
        </row>
        <row r="257">
          <cell r="E257" t="str">
            <v>800</v>
          </cell>
          <cell r="F257">
            <v>360383.43</v>
          </cell>
          <cell r="G257" t="str">
            <v>01139090080010800</v>
          </cell>
        </row>
        <row r="258">
          <cell r="E258" t="str">
            <v>830</v>
          </cell>
          <cell r="F258">
            <v>160383.43</v>
          </cell>
          <cell r="G258" t="str">
            <v>01139090080010830</v>
          </cell>
        </row>
        <row r="259">
          <cell r="E259" t="str">
            <v>831</v>
          </cell>
          <cell r="F259">
            <v>160383.43</v>
          </cell>
          <cell r="G259" t="str">
            <v>01139090080010831</v>
          </cell>
        </row>
        <row r="260">
          <cell r="E260" t="str">
            <v>850</v>
          </cell>
          <cell r="F260">
            <v>200000</v>
          </cell>
          <cell r="G260" t="str">
            <v>01139090080010850</v>
          </cell>
        </row>
        <row r="261">
          <cell r="E261" t="str">
            <v>853</v>
          </cell>
          <cell r="F261">
            <v>200000</v>
          </cell>
          <cell r="G261" t="str">
            <v>01139090080010853</v>
          </cell>
        </row>
        <row r="262">
          <cell r="E262" t="str">
            <v/>
          </cell>
          <cell r="F262">
            <v>13880342.41</v>
          </cell>
          <cell r="G262" t="str">
            <v>0113909008Г000</v>
          </cell>
        </row>
        <row r="263">
          <cell r="E263" t="str">
            <v>200</v>
          </cell>
          <cell r="F263">
            <v>13880342.41</v>
          </cell>
          <cell r="G263" t="str">
            <v>0113909008Г000200</v>
          </cell>
        </row>
        <row r="264">
          <cell r="E264" t="str">
            <v>240</v>
          </cell>
          <cell r="F264">
            <v>13880342.41</v>
          </cell>
          <cell r="G264" t="str">
            <v>0113909008Г000240</v>
          </cell>
        </row>
        <row r="265">
          <cell r="E265" t="str">
            <v>247</v>
          </cell>
          <cell r="F265">
            <v>13880342.41</v>
          </cell>
          <cell r="G265" t="str">
            <v>0113909008Г000247</v>
          </cell>
        </row>
        <row r="266">
          <cell r="E266" t="str">
            <v/>
          </cell>
          <cell r="F266">
            <v>2024.16</v>
          </cell>
          <cell r="G266" t="str">
            <v>0113909008Э000</v>
          </cell>
        </row>
        <row r="267">
          <cell r="E267" t="str">
            <v>200</v>
          </cell>
          <cell r="F267">
            <v>2024.16</v>
          </cell>
          <cell r="G267" t="str">
            <v>0113909008Э000200</v>
          </cell>
        </row>
        <row r="268">
          <cell r="E268" t="str">
            <v>240</v>
          </cell>
          <cell r="F268">
            <v>2024.16</v>
          </cell>
          <cell r="G268" t="str">
            <v>0113909008Э000240</v>
          </cell>
        </row>
        <row r="269">
          <cell r="E269" t="str">
            <v>247</v>
          </cell>
          <cell r="F269">
            <v>2024.16</v>
          </cell>
          <cell r="G269" t="str">
            <v>0113909008Э000247</v>
          </cell>
        </row>
        <row r="270">
          <cell r="E270" t="str">
            <v/>
          </cell>
          <cell r="F270">
            <v>8319865</v>
          </cell>
          <cell r="G270" t="str">
            <v>0300</v>
          </cell>
        </row>
        <row r="271">
          <cell r="E271" t="str">
            <v/>
          </cell>
          <cell r="F271">
            <v>8319865</v>
          </cell>
          <cell r="G271" t="str">
            <v>0310</v>
          </cell>
        </row>
        <row r="272">
          <cell r="E272" t="str">
            <v/>
          </cell>
          <cell r="F272">
            <v>6959865</v>
          </cell>
          <cell r="G272" t="str">
            <v>03100400000000</v>
          </cell>
        </row>
        <row r="273">
          <cell r="E273" t="str">
            <v/>
          </cell>
          <cell r="F273">
            <v>6728370</v>
          </cell>
          <cell r="G273" t="str">
            <v>03100410000000</v>
          </cell>
        </row>
        <row r="274">
          <cell r="E274" t="str">
            <v/>
          </cell>
          <cell r="F274">
            <v>185800</v>
          </cell>
          <cell r="G274" t="str">
            <v>03100410027242</v>
          </cell>
        </row>
        <row r="275">
          <cell r="E275" t="str">
            <v>100</v>
          </cell>
          <cell r="F275">
            <v>185800</v>
          </cell>
          <cell r="G275" t="str">
            <v>03100410027242100</v>
          </cell>
        </row>
        <row r="276">
          <cell r="E276" t="str">
            <v>110</v>
          </cell>
          <cell r="F276">
            <v>185800</v>
          </cell>
          <cell r="G276" t="str">
            <v>03100410027242110</v>
          </cell>
        </row>
        <row r="277">
          <cell r="E277" t="str">
            <v>111</v>
          </cell>
          <cell r="F277">
            <v>142704</v>
          </cell>
          <cell r="G277" t="str">
            <v>03100410027242111</v>
          </cell>
        </row>
        <row r="278">
          <cell r="E278" t="str">
            <v>119</v>
          </cell>
          <cell r="F278">
            <v>43096</v>
          </cell>
          <cell r="G278" t="str">
            <v>03100410027242119</v>
          </cell>
        </row>
        <row r="279">
          <cell r="E279" t="str">
            <v/>
          </cell>
          <cell r="F279">
            <v>6380570</v>
          </cell>
          <cell r="G279" t="str">
            <v>03100410040010</v>
          </cell>
        </row>
        <row r="280">
          <cell r="E280" t="str">
            <v>100</v>
          </cell>
          <cell r="F280">
            <v>6370570</v>
          </cell>
          <cell r="G280" t="str">
            <v>03100410040010100</v>
          </cell>
        </row>
        <row r="281">
          <cell r="E281" t="str">
            <v>110</v>
          </cell>
          <cell r="F281">
            <v>6370570</v>
          </cell>
          <cell r="G281" t="str">
            <v>03100410040010110</v>
          </cell>
        </row>
        <row r="282">
          <cell r="E282" t="str">
            <v>111</v>
          </cell>
          <cell r="F282">
            <v>4892911</v>
          </cell>
          <cell r="G282" t="str">
            <v>03100410040010111</v>
          </cell>
        </row>
        <row r="283">
          <cell r="E283" t="str">
            <v>119</v>
          </cell>
          <cell r="F283">
            <v>1477659</v>
          </cell>
          <cell r="G283" t="str">
            <v>03100410040010119</v>
          </cell>
        </row>
        <row r="284">
          <cell r="E284" t="str">
            <v>200</v>
          </cell>
          <cell r="F284">
            <v>10000</v>
          </cell>
          <cell r="G284" t="str">
            <v>03100410040010200</v>
          </cell>
        </row>
        <row r="285">
          <cell r="E285" t="str">
            <v>240</v>
          </cell>
          <cell r="F285">
            <v>10000</v>
          </cell>
          <cell r="G285" t="str">
            <v>03100410040010240</v>
          </cell>
        </row>
        <row r="286">
          <cell r="E286" t="str">
            <v>244</v>
          </cell>
          <cell r="F286">
            <v>10000</v>
          </cell>
          <cell r="G286" t="str">
            <v>03100410040010244</v>
          </cell>
        </row>
        <row r="287">
          <cell r="E287" t="str">
            <v/>
          </cell>
          <cell r="F287">
            <v>22000</v>
          </cell>
          <cell r="G287" t="str">
            <v>03100410080000</v>
          </cell>
        </row>
        <row r="288">
          <cell r="E288" t="str">
            <v>200</v>
          </cell>
          <cell r="F288">
            <v>22000</v>
          </cell>
          <cell r="G288" t="str">
            <v>03100410080000200</v>
          </cell>
        </row>
        <row r="289">
          <cell r="E289" t="str">
            <v>240</v>
          </cell>
          <cell r="F289">
            <v>22000</v>
          </cell>
          <cell r="G289" t="str">
            <v>03100410080000240</v>
          </cell>
        </row>
        <row r="290">
          <cell r="E290" t="str">
            <v>244</v>
          </cell>
          <cell r="F290">
            <v>22000</v>
          </cell>
          <cell r="G290" t="str">
            <v>03100410080000244</v>
          </cell>
        </row>
        <row r="291">
          <cell r="E291" t="str">
            <v/>
          </cell>
          <cell r="F291">
            <v>140000</v>
          </cell>
          <cell r="G291" t="str">
            <v>0310041008Ф090</v>
          </cell>
        </row>
        <row r="292">
          <cell r="E292" t="str">
            <v>200</v>
          </cell>
          <cell r="F292">
            <v>140000</v>
          </cell>
          <cell r="G292" t="str">
            <v>0310041008Ф090200</v>
          </cell>
        </row>
        <row r="293">
          <cell r="E293" t="str">
            <v>240</v>
          </cell>
          <cell r="F293">
            <v>140000</v>
          </cell>
          <cell r="G293" t="str">
            <v>0310041008Ф090240</v>
          </cell>
        </row>
        <row r="294">
          <cell r="E294" t="str">
            <v>244</v>
          </cell>
          <cell r="F294">
            <v>140000</v>
          </cell>
          <cell r="G294" t="str">
            <v>0310041008Ф090244</v>
          </cell>
        </row>
        <row r="295">
          <cell r="E295" t="str">
            <v/>
          </cell>
          <cell r="F295">
            <v>231495</v>
          </cell>
          <cell r="G295" t="str">
            <v>03100420000000</v>
          </cell>
        </row>
        <row r="296">
          <cell r="E296" t="str">
            <v/>
          </cell>
          <cell r="F296">
            <v>158100</v>
          </cell>
          <cell r="G296" t="str">
            <v>03100420080020</v>
          </cell>
        </row>
        <row r="297">
          <cell r="E297" t="str">
            <v>200</v>
          </cell>
          <cell r="F297">
            <v>158100</v>
          </cell>
          <cell r="G297" t="str">
            <v>03100420080020200</v>
          </cell>
        </row>
        <row r="298">
          <cell r="E298" t="str">
            <v>240</v>
          </cell>
          <cell r="F298">
            <v>158100</v>
          </cell>
          <cell r="G298" t="str">
            <v>03100420080020240</v>
          </cell>
        </row>
        <row r="299">
          <cell r="E299" t="str">
            <v>244</v>
          </cell>
          <cell r="F299">
            <v>158100</v>
          </cell>
          <cell r="G299" t="str">
            <v>03100420080020244</v>
          </cell>
        </row>
        <row r="300">
          <cell r="E300" t="str">
            <v/>
          </cell>
          <cell r="F300">
            <v>31711</v>
          </cell>
          <cell r="G300" t="str">
            <v>03100420080030</v>
          </cell>
        </row>
        <row r="301">
          <cell r="E301" t="str">
            <v>200</v>
          </cell>
          <cell r="F301">
            <v>31711</v>
          </cell>
          <cell r="G301" t="str">
            <v>03100420080030200</v>
          </cell>
        </row>
        <row r="302">
          <cell r="E302" t="str">
            <v>240</v>
          </cell>
          <cell r="F302">
            <v>31711</v>
          </cell>
          <cell r="G302" t="str">
            <v>03100420080030240</v>
          </cell>
        </row>
        <row r="303">
          <cell r="E303" t="str">
            <v>244</v>
          </cell>
          <cell r="F303">
            <v>31711</v>
          </cell>
          <cell r="G303" t="str">
            <v>03100420080030244</v>
          </cell>
        </row>
        <row r="304">
          <cell r="E304" t="str">
            <v/>
          </cell>
          <cell r="F304">
            <v>24000</v>
          </cell>
          <cell r="G304" t="str">
            <v>0310042008Ф030</v>
          </cell>
        </row>
        <row r="305">
          <cell r="E305" t="str">
            <v>200</v>
          </cell>
          <cell r="F305">
            <v>24000</v>
          </cell>
          <cell r="G305" t="str">
            <v>0310042008Ф030200</v>
          </cell>
        </row>
        <row r="306">
          <cell r="E306" t="str">
            <v>240</v>
          </cell>
          <cell r="F306">
            <v>24000</v>
          </cell>
          <cell r="G306" t="str">
            <v>0310042008Ф030240</v>
          </cell>
        </row>
        <row r="307">
          <cell r="E307" t="str">
            <v>244</v>
          </cell>
          <cell r="F307">
            <v>24000</v>
          </cell>
          <cell r="G307" t="str">
            <v>0310042008Ф030244</v>
          </cell>
        </row>
        <row r="308">
          <cell r="E308" t="str">
            <v/>
          </cell>
          <cell r="F308">
            <v>17684</v>
          </cell>
          <cell r="G308" t="str">
            <v>031004200S4121</v>
          </cell>
        </row>
        <row r="309">
          <cell r="E309" t="str">
            <v>200</v>
          </cell>
          <cell r="F309">
            <v>17684</v>
          </cell>
          <cell r="G309" t="str">
            <v>031004200S4121200</v>
          </cell>
        </row>
        <row r="310">
          <cell r="E310" t="str">
            <v>240</v>
          </cell>
          <cell r="F310">
            <v>17684</v>
          </cell>
          <cell r="G310" t="str">
            <v>031004200S4121240</v>
          </cell>
        </row>
        <row r="311">
          <cell r="E311" t="str">
            <v>244</v>
          </cell>
          <cell r="F311">
            <v>17684</v>
          </cell>
          <cell r="G311" t="str">
            <v>031004200S4121244</v>
          </cell>
        </row>
        <row r="312">
          <cell r="E312" t="str">
            <v/>
          </cell>
          <cell r="F312">
            <v>1360000</v>
          </cell>
          <cell r="G312" t="str">
            <v>03109000000000</v>
          </cell>
        </row>
        <row r="313">
          <cell r="E313" t="str">
            <v/>
          </cell>
          <cell r="F313">
            <v>1360000</v>
          </cell>
          <cell r="G313" t="str">
            <v>03109010000000</v>
          </cell>
        </row>
        <row r="314">
          <cell r="E314" t="str">
            <v/>
          </cell>
          <cell r="F314">
            <v>1360000</v>
          </cell>
          <cell r="G314" t="str">
            <v>03109010080000</v>
          </cell>
        </row>
        <row r="315">
          <cell r="E315" t="str">
            <v>200</v>
          </cell>
          <cell r="F315">
            <v>1360000</v>
          </cell>
          <cell r="G315" t="str">
            <v>03109010080000200</v>
          </cell>
        </row>
        <row r="316">
          <cell r="E316" t="str">
            <v>240</v>
          </cell>
          <cell r="F316">
            <v>1360000</v>
          </cell>
          <cell r="G316" t="str">
            <v>03109010080000240</v>
          </cell>
        </row>
        <row r="317">
          <cell r="E317" t="str">
            <v>244</v>
          </cell>
          <cell r="F317">
            <v>1360000</v>
          </cell>
          <cell r="G317" t="str">
            <v>03109010080000244</v>
          </cell>
        </row>
        <row r="318">
          <cell r="E318" t="str">
            <v/>
          </cell>
          <cell r="F318">
            <v>97689946.430000007</v>
          </cell>
          <cell r="G318" t="str">
            <v>0400</v>
          </cell>
        </row>
        <row r="319">
          <cell r="E319" t="str">
            <v/>
          </cell>
          <cell r="F319">
            <v>2123086</v>
          </cell>
          <cell r="G319" t="str">
            <v>0405</v>
          </cell>
        </row>
        <row r="320">
          <cell r="E320" t="str">
            <v/>
          </cell>
          <cell r="F320">
            <v>2123086</v>
          </cell>
          <cell r="G320" t="str">
            <v>04051200000000</v>
          </cell>
        </row>
        <row r="321">
          <cell r="E321" t="str">
            <v/>
          </cell>
          <cell r="F321">
            <v>10000</v>
          </cell>
          <cell r="G321" t="str">
            <v>04051210000000</v>
          </cell>
        </row>
        <row r="322">
          <cell r="E322" t="str">
            <v/>
          </cell>
          <cell r="F322">
            <v>10000</v>
          </cell>
          <cell r="G322" t="str">
            <v>04051210080000</v>
          </cell>
        </row>
        <row r="323">
          <cell r="E323" t="str">
            <v>200</v>
          </cell>
          <cell r="F323">
            <v>10000</v>
          </cell>
          <cell r="G323" t="str">
            <v>04051210080000200</v>
          </cell>
        </row>
        <row r="324">
          <cell r="E324" t="str">
            <v>240</v>
          </cell>
          <cell r="F324">
            <v>10000</v>
          </cell>
          <cell r="G324" t="str">
            <v>04051210080000240</v>
          </cell>
        </row>
        <row r="325">
          <cell r="E325" t="str">
            <v>244</v>
          </cell>
          <cell r="F325">
            <v>10000</v>
          </cell>
          <cell r="G325" t="str">
            <v>04051210080000244</v>
          </cell>
        </row>
        <row r="326">
          <cell r="E326" t="str">
            <v/>
          </cell>
          <cell r="F326">
            <v>2113086</v>
          </cell>
          <cell r="G326" t="str">
            <v>04051230000000</v>
          </cell>
        </row>
        <row r="327">
          <cell r="E327" t="str">
            <v/>
          </cell>
          <cell r="F327">
            <v>2113086</v>
          </cell>
          <cell r="G327" t="str">
            <v>04051230075170</v>
          </cell>
        </row>
        <row r="328">
          <cell r="E328" t="str">
            <v>100</v>
          </cell>
          <cell r="F328">
            <v>2051186</v>
          </cell>
          <cell r="G328" t="str">
            <v>04051230075170100</v>
          </cell>
        </row>
        <row r="329">
          <cell r="E329" t="str">
            <v>120</v>
          </cell>
          <cell r="F329">
            <v>2051186</v>
          </cell>
          <cell r="G329" t="str">
            <v>04051230075170120</v>
          </cell>
        </row>
        <row r="330">
          <cell r="E330" t="str">
            <v>121</v>
          </cell>
          <cell r="F330">
            <v>1470974</v>
          </cell>
          <cell r="G330" t="str">
            <v>04051230075170121</v>
          </cell>
        </row>
        <row r="331">
          <cell r="E331" t="str">
            <v>122</v>
          </cell>
          <cell r="F331">
            <v>136000</v>
          </cell>
          <cell r="G331" t="str">
            <v>04051230075170122</v>
          </cell>
        </row>
        <row r="332">
          <cell r="E332" t="str">
            <v>129</v>
          </cell>
          <cell r="F332">
            <v>444212</v>
          </cell>
          <cell r="G332" t="str">
            <v>04051230075170129</v>
          </cell>
        </row>
        <row r="333">
          <cell r="E333" t="str">
            <v>200</v>
          </cell>
          <cell r="F333">
            <v>61900</v>
          </cell>
          <cell r="G333" t="str">
            <v>04051230075170200</v>
          </cell>
        </row>
        <row r="334">
          <cell r="E334" t="str">
            <v>240</v>
          </cell>
          <cell r="F334">
            <v>61900</v>
          </cell>
          <cell r="G334" t="str">
            <v>04051230075170240</v>
          </cell>
        </row>
        <row r="335">
          <cell r="E335" t="str">
            <v>244</v>
          </cell>
          <cell r="F335">
            <v>61900</v>
          </cell>
          <cell r="G335" t="str">
            <v>04051230075170244</v>
          </cell>
        </row>
        <row r="336">
          <cell r="E336" t="str">
            <v/>
          </cell>
          <cell r="F336">
            <v>2391130</v>
          </cell>
          <cell r="G336" t="str">
            <v>0407</v>
          </cell>
        </row>
        <row r="337">
          <cell r="E337" t="str">
            <v/>
          </cell>
          <cell r="F337">
            <v>2391130</v>
          </cell>
          <cell r="G337" t="str">
            <v>04078000000000</v>
          </cell>
        </row>
        <row r="338">
          <cell r="E338" t="str">
            <v/>
          </cell>
          <cell r="F338">
            <v>2391130</v>
          </cell>
          <cell r="G338" t="str">
            <v>04078020000000</v>
          </cell>
        </row>
        <row r="339">
          <cell r="E339" t="str">
            <v/>
          </cell>
          <cell r="F339">
            <v>2391130</v>
          </cell>
          <cell r="G339" t="str">
            <v>04078020074460</v>
          </cell>
        </row>
        <row r="340">
          <cell r="E340" t="str">
            <v>100</v>
          </cell>
          <cell r="F340">
            <v>2247430</v>
          </cell>
          <cell r="G340" t="str">
            <v>04078020074460100</v>
          </cell>
        </row>
        <row r="341">
          <cell r="E341" t="str">
            <v>120</v>
          </cell>
          <cell r="F341">
            <v>2247430</v>
          </cell>
          <cell r="G341" t="str">
            <v>04078020074460120</v>
          </cell>
        </row>
        <row r="342">
          <cell r="E342" t="str">
            <v>121</v>
          </cell>
          <cell r="F342">
            <v>1585283</v>
          </cell>
          <cell r="G342" t="str">
            <v>04078020074460121</v>
          </cell>
        </row>
        <row r="343">
          <cell r="E343" t="str">
            <v>122</v>
          </cell>
          <cell r="F343">
            <v>183400</v>
          </cell>
          <cell r="G343" t="str">
            <v>04078020074460122</v>
          </cell>
        </row>
        <row r="344">
          <cell r="E344" t="str">
            <v>129</v>
          </cell>
          <cell r="F344">
            <v>478747</v>
          </cell>
          <cell r="G344" t="str">
            <v>04078020074460129</v>
          </cell>
        </row>
        <row r="345">
          <cell r="E345" t="str">
            <v>200</v>
          </cell>
          <cell r="F345">
            <v>143700</v>
          </cell>
          <cell r="G345" t="str">
            <v>04078020074460200</v>
          </cell>
        </row>
        <row r="346">
          <cell r="E346" t="str">
            <v>240</v>
          </cell>
          <cell r="F346">
            <v>143700</v>
          </cell>
          <cell r="G346" t="str">
            <v>04078020074460240</v>
          </cell>
        </row>
        <row r="347">
          <cell r="E347" t="str">
            <v>244</v>
          </cell>
          <cell r="F347">
            <v>143700</v>
          </cell>
          <cell r="G347" t="str">
            <v>04078020074460244</v>
          </cell>
        </row>
        <row r="348">
          <cell r="E348" t="str">
            <v/>
          </cell>
          <cell r="F348">
            <v>82781092.430000007</v>
          </cell>
          <cell r="G348" t="str">
            <v>0408</v>
          </cell>
        </row>
        <row r="349">
          <cell r="E349" t="str">
            <v/>
          </cell>
          <cell r="F349">
            <v>82781092.430000007</v>
          </cell>
          <cell r="G349" t="str">
            <v>04080900000000</v>
          </cell>
        </row>
        <row r="350">
          <cell r="E350" t="str">
            <v/>
          </cell>
          <cell r="F350">
            <v>82781092.430000007</v>
          </cell>
          <cell r="G350" t="str">
            <v>04080920000000</v>
          </cell>
        </row>
        <row r="351">
          <cell r="E351" t="str">
            <v/>
          </cell>
          <cell r="F351">
            <v>5191150</v>
          </cell>
          <cell r="G351" t="str">
            <v>040809200В0000</v>
          </cell>
        </row>
        <row r="352">
          <cell r="E352" t="str">
            <v>800</v>
          </cell>
          <cell r="F352">
            <v>5191150</v>
          </cell>
          <cell r="G352" t="str">
            <v>040809200В0000800</v>
          </cell>
        </row>
        <row r="353">
          <cell r="E353" t="str">
            <v>810</v>
          </cell>
          <cell r="F353">
            <v>5191150</v>
          </cell>
          <cell r="G353" t="str">
            <v>040809200В0000810</v>
          </cell>
        </row>
        <row r="354">
          <cell r="E354" t="str">
            <v>811</v>
          </cell>
          <cell r="F354">
            <v>5191150</v>
          </cell>
          <cell r="G354" t="str">
            <v>040809200В0000811</v>
          </cell>
        </row>
        <row r="355">
          <cell r="E355" t="str">
            <v/>
          </cell>
          <cell r="F355">
            <v>452600</v>
          </cell>
          <cell r="G355" t="str">
            <v>040809200Л0000</v>
          </cell>
        </row>
        <row r="356">
          <cell r="E356" t="str">
            <v>800</v>
          </cell>
          <cell r="F356">
            <v>452600</v>
          </cell>
          <cell r="G356" t="str">
            <v>040809200Л0000800</v>
          </cell>
        </row>
        <row r="357">
          <cell r="E357" t="str">
            <v>810</v>
          </cell>
          <cell r="F357">
            <v>452600</v>
          </cell>
          <cell r="G357" t="str">
            <v>040809200Л0000810</v>
          </cell>
        </row>
        <row r="358">
          <cell r="E358" t="str">
            <v>811</v>
          </cell>
          <cell r="F358">
            <v>452600</v>
          </cell>
          <cell r="G358" t="str">
            <v>040809200Л0000811</v>
          </cell>
        </row>
        <row r="359">
          <cell r="E359" t="str">
            <v/>
          </cell>
          <cell r="F359">
            <v>77137342.430000007</v>
          </cell>
          <cell r="G359" t="str">
            <v>040809200П0000</v>
          </cell>
        </row>
        <row r="360">
          <cell r="E360" t="str">
            <v>800</v>
          </cell>
          <cell r="F360">
            <v>77137342.430000007</v>
          </cell>
          <cell r="G360" t="str">
            <v>040809200П0000800</v>
          </cell>
        </row>
        <row r="361">
          <cell r="E361" t="str">
            <v>810</v>
          </cell>
          <cell r="F361">
            <v>77137342.430000007</v>
          </cell>
          <cell r="G361" t="str">
            <v>040809200П0000810</v>
          </cell>
        </row>
        <row r="362">
          <cell r="E362" t="str">
            <v>811</v>
          </cell>
          <cell r="F362">
            <v>77137342.430000007</v>
          </cell>
          <cell r="G362" t="str">
            <v>040809200П0000811</v>
          </cell>
        </row>
        <row r="363">
          <cell r="E363" t="str">
            <v/>
          </cell>
          <cell r="F363">
            <v>311138</v>
          </cell>
          <cell r="G363" t="str">
            <v>0409</v>
          </cell>
        </row>
        <row r="364">
          <cell r="E364" t="str">
            <v/>
          </cell>
          <cell r="F364">
            <v>311138</v>
          </cell>
          <cell r="G364" t="str">
            <v>04090900000000</v>
          </cell>
        </row>
        <row r="365">
          <cell r="E365" t="str">
            <v/>
          </cell>
          <cell r="F365">
            <v>311138</v>
          </cell>
          <cell r="G365" t="str">
            <v>04090910000000</v>
          </cell>
        </row>
        <row r="366">
          <cell r="E366" t="str">
            <v/>
          </cell>
          <cell r="F366">
            <v>311138</v>
          </cell>
          <cell r="G366" t="str">
            <v>04090910080000</v>
          </cell>
        </row>
        <row r="367">
          <cell r="E367" t="str">
            <v>200</v>
          </cell>
          <cell r="F367">
            <v>311138</v>
          </cell>
          <cell r="G367" t="str">
            <v>04090910080000200</v>
          </cell>
        </row>
        <row r="368">
          <cell r="E368" t="str">
            <v>240</v>
          </cell>
          <cell r="F368">
            <v>311138</v>
          </cell>
          <cell r="G368" t="str">
            <v>04090910080000240</v>
          </cell>
        </row>
        <row r="369">
          <cell r="E369" t="str">
            <v>244</v>
          </cell>
          <cell r="F369">
            <v>311138</v>
          </cell>
          <cell r="G369" t="str">
            <v>04090910080000244</v>
          </cell>
        </row>
        <row r="370">
          <cell r="E370" t="str">
            <v/>
          </cell>
          <cell r="F370">
            <v>10083500</v>
          </cell>
          <cell r="G370" t="str">
            <v>0412</v>
          </cell>
        </row>
        <row r="371">
          <cell r="E371" t="str">
            <v/>
          </cell>
          <cell r="F371">
            <v>9490500</v>
          </cell>
          <cell r="G371" t="str">
            <v>04120800000000</v>
          </cell>
        </row>
        <row r="372">
          <cell r="E372" t="str">
            <v/>
          </cell>
          <cell r="F372">
            <v>9487500</v>
          </cell>
          <cell r="G372" t="str">
            <v>04120810000000</v>
          </cell>
        </row>
        <row r="373">
          <cell r="E373" t="str">
            <v/>
          </cell>
          <cell r="F373">
            <v>15000</v>
          </cell>
          <cell r="G373" t="str">
            <v>04120810080020</v>
          </cell>
        </row>
        <row r="374">
          <cell r="E374" t="str">
            <v>200</v>
          </cell>
          <cell r="F374">
            <v>15000</v>
          </cell>
          <cell r="G374" t="str">
            <v>04120810080020200</v>
          </cell>
        </row>
        <row r="375">
          <cell r="E375" t="str">
            <v>240</v>
          </cell>
          <cell r="F375">
            <v>15000</v>
          </cell>
          <cell r="G375" t="str">
            <v>04120810080020240</v>
          </cell>
        </row>
        <row r="376">
          <cell r="E376" t="str">
            <v>244</v>
          </cell>
          <cell r="F376">
            <v>15000</v>
          </cell>
          <cell r="G376" t="str">
            <v>04120810080020244</v>
          </cell>
        </row>
        <row r="377">
          <cell r="E377" t="str">
            <v/>
          </cell>
          <cell r="F377">
            <v>1676658</v>
          </cell>
          <cell r="G377" t="str">
            <v>041208100S6070</v>
          </cell>
        </row>
        <row r="378">
          <cell r="E378" t="str">
            <v>800</v>
          </cell>
          <cell r="F378">
            <v>1676658</v>
          </cell>
          <cell r="G378" t="str">
            <v>041208100S6070800</v>
          </cell>
        </row>
        <row r="379">
          <cell r="E379" t="str">
            <v>810</v>
          </cell>
          <cell r="F379">
            <v>1676658</v>
          </cell>
          <cell r="G379" t="str">
            <v>041208100S6070810</v>
          </cell>
        </row>
        <row r="380">
          <cell r="E380" t="str">
            <v>811</v>
          </cell>
          <cell r="F380">
            <v>1676658</v>
          </cell>
          <cell r="G380" t="str">
            <v>041208100S6070811</v>
          </cell>
        </row>
        <row r="381">
          <cell r="E381" t="str">
            <v/>
          </cell>
          <cell r="F381">
            <v>7795842</v>
          </cell>
          <cell r="G381" t="str">
            <v>041208100S6610</v>
          </cell>
        </row>
        <row r="382">
          <cell r="E382" t="str">
            <v>800</v>
          </cell>
          <cell r="F382">
            <v>7795842</v>
          </cell>
          <cell r="G382" t="str">
            <v>041208100S6610800</v>
          </cell>
        </row>
        <row r="383">
          <cell r="E383" t="str">
            <v>810</v>
          </cell>
          <cell r="F383">
            <v>7795842</v>
          </cell>
          <cell r="G383" t="str">
            <v>041208100S6610810</v>
          </cell>
        </row>
        <row r="384">
          <cell r="E384" t="str">
            <v>811</v>
          </cell>
          <cell r="F384">
            <v>7795842</v>
          </cell>
          <cell r="G384" t="str">
            <v>041208100S6610811</v>
          </cell>
        </row>
        <row r="385">
          <cell r="E385" t="str">
            <v/>
          </cell>
          <cell r="F385">
            <v>3000</v>
          </cell>
          <cell r="G385" t="str">
            <v>04120820000000</v>
          </cell>
        </row>
        <row r="386">
          <cell r="E386" t="str">
            <v/>
          </cell>
          <cell r="F386">
            <v>3000</v>
          </cell>
          <cell r="G386" t="str">
            <v>04120820080030</v>
          </cell>
        </row>
        <row r="387">
          <cell r="E387" t="str">
            <v>200</v>
          </cell>
          <cell r="F387">
            <v>3000</v>
          </cell>
          <cell r="G387" t="str">
            <v>04120820080030200</v>
          </cell>
        </row>
        <row r="388">
          <cell r="E388" t="str">
            <v>240</v>
          </cell>
          <cell r="F388">
            <v>3000</v>
          </cell>
          <cell r="G388" t="str">
            <v>04120820080030240</v>
          </cell>
        </row>
        <row r="389">
          <cell r="E389" t="str">
            <v>244</v>
          </cell>
          <cell r="F389">
            <v>3000</v>
          </cell>
          <cell r="G389" t="str">
            <v>04120820080030244</v>
          </cell>
        </row>
        <row r="390">
          <cell r="E390" t="str">
            <v/>
          </cell>
          <cell r="F390">
            <v>500000</v>
          </cell>
          <cell r="G390" t="str">
            <v>04121000000000</v>
          </cell>
        </row>
        <row r="391">
          <cell r="E391" t="str">
            <v/>
          </cell>
          <cell r="F391">
            <v>500000</v>
          </cell>
          <cell r="G391" t="str">
            <v>04121040000000</v>
          </cell>
        </row>
        <row r="392">
          <cell r="E392" t="str">
            <v/>
          </cell>
          <cell r="F392">
            <v>500000</v>
          </cell>
          <cell r="G392" t="str">
            <v>04121040080000</v>
          </cell>
        </row>
        <row r="393">
          <cell r="E393" t="str">
            <v>200</v>
          </cell>
          <cell r="F393">
            <v>500000</v>
          </cell>
          <cell r="G393" t="str">
            <v>04121040080000200</v>
          </cell>
        </row>
        <row r="394">
          <cell r="E394" t="str">
            <v>240</v>
          </cell>
          <cell r="F394">
            <v>500000</v>
          </cell>
          <cell r="G394" t="str">
            <v>04121040080000240</v>
          </cell>
        </row>
        <row r="395">
          <cell r="E395" t="str">
            <v>244</v>
          </cell>
          <cell r="F395">
            <v>500000</v>
          </cell>
          <cell r="G395" t="str">
            <v>04121040080000244</v>
          </cell>
        </row>
        <row r="396">
          <cell r="E396" t="str">
            <v/>
          </cell>
          <cell r="F396">
            <v>93000</v>
          </cell>
          <cell r="G396" t="str">
            <v>04121200000000</v>
          </cell>
        </row>
        <row r="397">
          <cell r="E397" t="str">
            <v/>
          </cell>
          <cell r="F397">
            <v>93000</v>
          </cell>
          <cell r="G397" t="str">
            <v>04121220000000</v>
          </cell>
        </row>
        <row r="398">
          <cell r="E398" t="str">
            <v/>
          </cell>
          <cell r="F398">
            <v>93000</v>
          </cell>
          <cell r="G398" t="str">
            <v>04121220080010</v>
          </cell>
        </row>
        <row r="399">
          <cell r="E399" t="str">
            <v>200</v>
          </cell>
          <cell r="F399">
            <v>93000</v>
          </cell>
          <cell r="G399" t="str">
            <v>04121220080010200</v>
          </cell>
        </row>
        <row r="400">
          <cell r="E400" t="str">
            <v>240</v>
          </cell>
          <cell r="F400">
            <v>93000</v>
          </cell>
          <cell r="G400" t="str">
            <v>04121220080010240</v>
          </cell>
        </row>
        <row r="401">
          <cell r="E401" t="str">
            <v>244</v>
          </cell>
          <cell r="F401">
            <v>93000</v>
          </cell>
          <cell r="G401" t="str">
            <v>04121220080010244</v>
          </cell>
        </row>
        <row r="402">
          <cell r="E402" t="str">
            <v/>
          </cell>
          <cell r="F402">
            <v>254103277</v>
          </cell>
          <cell r="G402" t="str">
            <v>0500</v>
          </cell>
        </row>
        <row r="403">
          <cell r="E403" t="str">
            <v/>
          </cell>
          <cell r="F403">
            <v>247957577</v>
          </cell>
          <cell r="G403" t="str">
            <v>0502</v>
          </cell>
        </row>
        <row r="404">
          <cell r="E404" t="str">
            <v/>
          </cell>
          <cell r="F404">
            <v>247898890</v>
          </cell>
          <cell r="G404" t="str">
            <v>05020300000000</v>
          </cell>
        </row>
        <row r="405">
          <cell r="E405" t="str">
            <v/>
          </cell>
          <cell r="F405">
            <v>244268890</v>
          </cell>
          <cell r="G405" t="str">
            <v>05020320000000</v>
          </cell>
        </row>
        <row r="406">
          <cell r="E406" t="str">
            <v/>
          </cell>
          <cell r="F406">
            <v>218139700</v>
          </cell>
          <cell r="G406" t="str">
            <v>05020320075700</v>
          </cell>
        </row>
        <row r="407">
          <cell r="E407" t="str">
            <v>800</v>
          </cell>
          <cell r="F407">
            <v>218139700</v>
          </cell>
          <cell r="G407" t="str">
            <v>05020320075700800</v>
          </cell>
        </row>
        <row r="408">
          <cell r="E408" t="str">
            <v>810</v>
          </cell>
          <cell r="F408">
            <v>218139700</v>
          </cell>
          <cell r="G408" t="str">
            <v>05020320075700810</v>
          </cell>
        </row>
        <row r="409">
          <cell r="E409" t="str">
            <v>811</v>
          </cell>
          <cell r="F409">
            <v>218139700</v>
          </cell>
          <cell r="G409" t="str">
            <v>05020320075700811</v>
          </cell>
        </row>
        <row r="410">
          <cell r="E410" t="str">
            <v/>
          </cell>
          <cell r="F410">
            <v>18652300</v>
          </cell>
          <cell r="G410" t="str">
            <v>05020320075770</v>
          </cell>
        </row>
        <row r="411">
          <cell r="E411" t="str">
            <v>800</v>
          </cell>
          <cell r="F411">
            <v>18652300</v>
          </cell>
          <cell r="G411" t="str">
            <v>05020320075770800</v>
          </cell>
        </row>
        <row r="412">
          <cell r="E412" t="str">
            <v>810</v>
          </cell>
          <cell r="F412">
            <v>18652300</v>
          </cell>
          <cell r="G412" t="str">
            <v>05020320075770810</v>
          </cell>
        </row>
        <row r="413">
          <cell r="E413" t="str">
            <v>811</v>
          </cell>
          <cell r="F413">
            <v>18652300</v>
          </cell>
          <cell r="G413" t="str">
            <v>05020320075770811</v>
          </cell>
        </row>
        <row r="414">
          <cell r="E414" t="str">
            <v/>
          </cell>
          <cell r="F414">
            <v>4668622.0599999996</v>
          </cell>
          <cell r="G414" t="str">
            <v>05020320080010</v>
          </cell>
        </row>
        <row r="415">
          <cell r="E415" t="str">
            <v>800</v>
          </cell>
          <cell r="F415">
            <v>4668622.0599999996</v>
          </cell>
          <cell r="G415" t="str">
            <v>05020320080010800</v>
          </cell>
        </row>
        <row r="416">
          <cell r="E416" t="str">
            <v>810</v>
          </cell>
          <cell r="F416">
            <v>4668622.0599999996</v>
          </cell>
          <cell r="G416" t="str">
            <v>05020320080010810</v>
          </cell>
        </row>
        <row r="417">
          <cell r="E417" t="str">
            <v>811</v>
          </cell>
          <cell r="F417">
            <v>4668622.0599999996</v>
          </cell>
          <cell r="G417" t="str">
            <v>05020320080010811</v>
          </cell>
        </row>
        <row r="418">
          <cell r="E418" t="str">
            <v/>
          </cell>
          <cell r="F418">
            <v>2808267.94</v>
          </cell>
          <cell r="G418" t="str">
            <v>05020320080020</v>
          </cell>
        </row>
        <row r="419">
          <cell r="E419" t="str">
            <v>800</v>
          </cell>
          <cell r="F419">
            <v>2808267.94</v>
          </cell>
          <cell r="G419" t="str">
            <v>05020320080020800</v>
          </cell>
        </row>
        <row r="420">
          <cell r="E420" t="str">
            <v>810</v>
          </cell>
          <cell r="F420">
            <v>2808267.94</v>
          </cell>
          <cell r="G420" t="str">
            <v>05020320080020810</v>
          </cell>
        </row>
        <row r="421">
          <cell r="E421" t="str">
            <v>811</v>
          </cell>
          <cell r="F421">
            <v>2808267.94</v>
          </cell>
          <cell r="G421" t="str">
            <v>05020320080020811</v>
          </cell>
        </row>
        <row r="422">
          <cell r="E422" t="str">
            <v/>
          </cell>
          <cell r="F422">
            <v>3630000</v>
          </cell>
          <cell r="G422" t="str">
            <v>05020350000000</v>
          </cell>
        </row>
        <row r="423">
          <cell r="E423" t="str">
            <v/>
          </cell>
          <cell r="F423">
            <v>3630000</v>
          </cell>
          <cell r="G423" t="str">
            <v>05020350080010</v>
          </cell>
        </row>
        <row r="424">
          <cell r="E424" t="str">
            <v>200</v>
          </cell>
          <cell r="F424">
            <v>3630000</v>
          </cell>
          <cell r="G424" t="str">
            <v>05020350080010200</v>
          </cell>
        </row>
        <row r="425">
          <cell r="E425" t="str">
            <v>240</v>
          </cell>
          <cell r="F425">
            <v>3630000</v>
          </cell>
          <cell r="G425" t="str">
            <v>05020350080010240</v>
          </cell>
        </row>
        <row r="426">
          <cell r="E426" t="str">
            <v>244</v>
          </cell>
          <cell r="F426">
            <v>3630000</v>
          </cell>
          <cell r="G426" t="str">
            <v>05020350080010244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2177898</v>
          </cell>
          <cell r="G440" t="str">
            <v>0600</v>
          </cell>
        </row>
        <row r="441">
          <cell r="E441" t="str">
            <v/>
          </cell>
          <cell r="F441">
            <v>1553225</v>
          </cell>
          <cell r="G441" t="str">
            <v>0603</v>
          </cell>
        </row>
        <row r="442">
          <cell r="E442" t="str">
            <v/>
          </cell>
          <cell r="F442">
            <v>1553225</v>
          </cell>
          <cell r="G442" t="str">
            <v>06030200000000</v>
          </cell>
        </row>
        <row r="443">
          <cell r="E443" t="str">
            <v/>
          </cell>
          <cell r="F443">
            <v>1553225</v>
          </cell>
          <cell r="G443" t="str">
            <v>06030220000000</v>
          </cell>
        </row>
        <row r="444">
          <cell r="E444" t="str">
            <v/>
          </cell>
          <cell r="F444">
            <v>1553225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1457465</v>
          </cell>
          <cell r="G449" t="str">
            <v>06030220075180200</v>
          </cell>
        </row>
        <row r="450">
          <cell r="E450" t="str">
            <v>240</v>
          </cell>
          <cell r="F450">
            <v>1457465</v>
          </cell>
          <cell r="G450" t="str">
            <v>06030220075180240</v>
          </cell>
        </row>
        <row r="451">
          <cell r="E451" t="str">
            <v>244</v>
          </cell>
          <cell r="F451">
            <v>1457465</v>
          </cell>
          <cell r="G451" t="str">
            <v>06030220075180244</v>
          </cell>
        </row>
        <row r="452">
          <cell r="E452" t="str">
            <v/>
          </cell>
          <cell r="F452">
            <v>624673</v>
          </cell>
          <cell r="G452" t="str">
            <v>0605</v>
          </cell>
        </row>
        <row r="453">
          <cell r="E453" t="str">
            <v/>
          </cell>
          <cell r="F453">
            <v>624673</v>
          </cell>
          <cell r="G453" t="str">
            <v>06050200000000</v>
          </cell>
        </row>
        <row r="454">
          <cell r="E454" t="str">
            <v/>
          </cell>
          <cell r="F454">
            <v>624673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559903</v>
          </cell>
          <cell r="G459" t="str">
            <v>06050210080050</v>
          </cell>
        </row>
        <row r="460">
          <cell r="E460" t="str">
            <v>200</v>
          </cell>
          <cell r="F460">
            <v>559903</v>
          </cell>
          <cell r="G460" t="str">
            <v>06050210080050200</v>
          </cell>
        </row>
        <row r="461">
          <cell r="E461" t="str">
            <v>240</v>
          </cell>
          <cell r="F461">
            <v>559903</v>
          </cell>
          <cell r="G461" t="str">
            <v>06050210080050240</v>
          </cell>
        </row>
        <row r="462">
          <cell r="E462" t="str">
            <v>244</v>
          </cell>
          <cell r="F462">
            <v>559903</v>
          </cell>
          <cell r="G462" t="str">
            <v>06050210080050244</v>
          </cell>
        </row>
        <row r="463">
          <cell r="E463" t="str">
            <v/>
          </cell>
          <cell r="F463">
            <v>150000</v>
          </cell>
          <cell r="G463" t="str">
            <v>0800</v>
          </cell>
        </row>
        <row r="464">
          <cell r="E464" t="str">
            <v/>
          </cell>
          <cell r="F464">
            <v>150000</v>
          </cell>
          <cell r="G464" t="str">
            <v>0801</v>
          </cell>
        </row>
        <row r="465">
          <cell r="E465" t="str">
            <v/>
          </cell>
          <cell r="F465">
            <v>150000</v>
          </cell>
          <cell r="G465" t="str">
            <v>08011300000000</v>
          </cell>
        </row>
        <row r="466">
          <cell r="E466" t="str">
            <v/>
          </cell>
          <cell r="F466">
            <v>150000</v>
          </cell>
          <cell r="G466" t="str">
            <v>08011310000000</v>
          </cell>
        </row>
        <row r="467">
          <cell r="E467" t="str">
            <v/>
          </cell>
          <cell r="F467">
            <v>150000</v>
          </cell>
          <cell r="G467" t="str">
            <v>08011310080010</v>
          </cell>
        </row>
        <row r="468">
          <cell r="E468" t="str">
            <v>600</v>
          </cell>
          <cell r="F468">
            <v>150000</v>
          </cell>
          <cell r="G468" t="str">
            <v>08011310080010600</v>
          </cell>
        </row>
        <row r="469">
          <cell r="E469" t="str">
            <v>630</v>
          </cell>
          <cell r="F469">
            <v>150000</v>
          </cell>
          <cell r="G469" t="str">
            <v>08011310080010630</v>
          </cell>
        </row>
        <row r="470">
          <cell r="E470" t="str">
            <v>633</v>
          </cell>
          <cell r="F470">
            <v>150000</v>
          </cell>
          <cell r="G470" t="str">
            <v>08011310080010633</v>
          </cell>
        </row>
        <row r="471">
          <cell r="E471" t="str">
            <v/>
          </cell>
          <cell r="F471">
            <v>25311174.43</v>
          </cell>
          <cell r="G471" t="str">
            <v>1000</v>
          </cell>
        </row>
        <row r="472">
          <cell r="E472" t="str">
            <v/>
          </cell>
          <cell r="F472">
            <v>8176998</v>
          </cell>
          <cell r="G472" t="str">
            <v>1001</v>
          </cell>
        </row>
        <row r="473">
          <cell r="E473" t="str">
            <v/>
          </cell>
          <cell r="F473">
            <v>8176998</v>
          </cell>
          <cell r="G473" t="str">
            <v>10019000000000</v>
          </cell>
        </row>
        <row r="474">
          <cell r="E474" t="str">
            <v/>
          </cell>
          <cell r="F474">
            <v>8176998</v>
          </cell>
          <cell r="G474" t="str">
            <v>10019090000000</v>
          </cell>
        </row>
        <row r="475">
          <cell r="E475" t="str">
            <v/>
          </cell>
          <cell r="F475">
            <v>8176998</v>
          </cell>
          <cell r="G475" t="str">
            <v>10019090080000</v>
          </cell>
        </row>
        <row r="476">
          <cell r="E476" t="str">
            <v>300</v>
          </cell>
          <cell r="F476">
            <v>8176998</v>
          </cell>
          <cell r="G476" t="str">
            <v>10019090080000300</v>
          </cell>
        </row>
        <row r="477">
          <cell r="E477" t="str">
            <v>310</v>
          </cell>
          <cell r="F477">
            <v>8176998</v>
          </cell>
          <cell r="G477" t="str">
            <v>10019090080000310</v>
          </cell>
        </row>
        <row r="478">
          <cell r="E478" t="str">
            <v>312</v>
          </cell>
          <cell r="F478">
            <v>8176998</v>
          </cell>
          <cell r="G478" t="str">
            <v>10019090080000312</v>
          </cell>
        </row>
        <row r="479">
          <cell r="E479" t="str">
            <v/>
          </cell>
          <cell r="F479">
            <v>15716900</v>
          </cell>
          <cell r="G479" t="str">
            <v>1003</v>
          </cell>
        </row>
        <row r="480">
          <cell r="E480" t="str">
            <v/>
          </cell>
          <cell r="F480">
            <v>15671900</v>
          </cell>
          <cell r="G480" t="str">
            <v>10031000000000</v>
          </cell>
        </row>
        <row r="481">
          <cell r="E481" t="str">
            <v/>
          </cell>
          <cell r="F481">
            <v>15671900</v>
          </cell>
          <cell r="G481" t="str">
            <v>10031050000000</v>
          </cell>
        </row>
        <row r="482">
          <cell r="E482" t="str">
            <v/>
          </cell>
          <cell r="F482">
            <v>12975910.18</v>
          </cell>
          <cell r="G482" t="str">
            <v>10031050075870</v>
          </cell>
        </row>
        <row r="483">
          <cell r="E483" t="str">
            <v>400</v>
          </cell>
          <cell r="F483">
            <v>12975910.18</v>
          </cell>
          <cell r="G483" t="str">
            <v>10031050075870400</v>
          </cell>
        </row>
        <row r="484">
          <cell r="E484" t="str">
            <v>410</v>
          </cell>
          <cell r="F484">
            <v>12975910.18</v>
          </cell>
          <cell r="G484" t="str">
            <v>10031050075870410</v>
          </cell>
        </row>
        <row r="485">
          <cell r="E485" t="str">
            <v>412</v>
          </cell>
          <cell r="F485">
            <v>12975910.18</v>
          </cell>
          <cell r="G485" t="str">
            <v>10031050075870412</v>
          </cell>
        </row>
        <row r="486">
          <cell r="E486" t="str">
            <v/>
          </cell>
          <cell r="F486">
            <v>2695989.82</v>
          </cell>
          <cell r="G486" t="str">
            <v>100310500R0820</v>
          </cell>
        </row>
        <row r="487">
          <cell r="E487" t="str">
            <v>400</v>
          </cell>
          <cell r="F487">
            <v>2695989.82</v>
          </cell>
          <cell r="G487" t="str">
            <v>100310500R0820400</v>
          </cell>
        </row>
        <row r="488">
          <cell r="E488" t="str">
            <v>410</v>
          </cell>
          <cell r="F488">
            <v>2695989.82</v>
          </cell>
          <cell r="G488" t="str">
            <v>100310500R0820410</v>
          </cell>
        </row>
        <row r="489">
          <cell r="E489" t="str">
            <v>412</v>
          </cell>
          <cell r="F489">
            <v>2695989.82</v>
          </cell>
          <cell r="G489" t="str">
            <v>100310500R0820412</v>
          </cell>
        </row>
        <row r="490">
          <cell r="E490" t="str">
            <v/>
          </cell>
          <cell r="F490">
            <v>45000</v>
          </cell>
          <cell r="G490" t="str">
            <v>10039000000000</v>
          </cell>
        </row>
        <row r="491">
          <cell r="E491" t="str">
            <v/>
          </cell>
          <cell r="F491">
            <v>45000</v>
          </cell>
          <cell r="G491" t="str">
            <v>10039010000000</v>
          </cell>
        </row>
        <row r="492">
          <cell r="E492" t="str">
            <v/>
          </cell>
          <cell r="F492">
            <v>45000</v>
          </cell>
          <cell r="G492" t="str">
            <v>10039010080000</v>
          </cell>
        </row>
        <row r="493">
          <cell r="E493" t="str">
            <v>300</v>
          </cell>
          <cell r="F493">
            <v>45000</v>
          </cell>
          <cell r="G493" t="str">
            <v>10039010080000300</v>
          </cell>
        </row>
        <row r="494">
          <cell r="E494" t="str">
            <v>320</v>
          </cell>
          <cell r="F494">
            <v>45000</v>
          </cell>
          <cell r="G494" t="str">
            <v>10039010080000320</v>
          </cell>
        </row>
        <row r="495">
          <cell r="E495" t="str">
            <v>321</v>
          </cell>
          <cell r="F495">
            <v>45000</v>
          </cell>
          <cell r="G495" t="str">
            <v>10039010080000321</v>
          </cell>
        </row>
        <row r="496">
          <cell r="E496" t="str">
            <v/>
          </cell>
          <cell r="F496">
            <v>1417276.43</v>
          </cell>
          <cell r="G496" t="str">
            <v>1006</v>
          </cell>
        </row>
        <row r="497">
          <cell r="E497" t="str">
            <v/>
          </cell>
          <cell r="F497">
            <v>318231.43</v>
          </cell>
          <cell r="G497" t="str">
            <v>10061000000000</v>
          </cell>
        </row>
        <row r="498">
          <cell r="E498" t="str">
            <v/>
          </cell>
          <cell r="F498">
            <v>318231.43</v>
          </cell>
          <cell r="G498" t="str">
            <v>10061050000000</v>
          </cell>
        </row>
        <row r="499">
          <cell r="E499" t="str">
            <v/>
          </cell>
          <cell r="F499">
            <v>318231.43</v>
          </cell>
          <cell r="G499" t="str">
            <v>10061050075870</v>
          </cell>
        </row>
        <row r="500">
          <cell r="E500" t="str">
            <v>100</v>
          </cell>
          <cell r="F500">
            <v>308831.43</v>
          </cell>
          <cell r="G500" t="str">
            <v>10061050075870100</v>
          </cell>
        </row>
        <row r="501">
          <cell r="E501" t="str">
            <v>120</v>
          </cell>
          <cell r="F501">
            <v>308831.43</v>
          </cell>
          <cell r="G501" t="str">
            <v>10061050075870120</v>
          </cell>
        </row>
        <row r="502">
          <cell r="E502" t="str">
            <v>121</v>
          </cell>
          <cell r="F502">
            <v>237195.8</v>
          </cell>
          <cell r="G502" t="str">
            <v>10061050075870121</v>
          </cell>
        </row>
        <row r="503">
          <cell r="E503" t="str">
            <v>129</v>
          </cell>
          <cell r="F503">
            <v>71635.63</v>
          </cell>
          <cell r="G503" t="str">
            <v>10061050075870129</v>
          </cell>
        </row>
        <row r="504">
          <cell r="E504" t="str">
            <v>200</v>
          </cell>
          <cell r="F504">
            <v>9400</v>
          </cell>
          <cell r="G504" t="str">
            <v>10061050075870200</v>
          </cell>
        </row>
        <row r="505">
          <cell r="E505" t="str">
            <v>240</v>
          </cell>
          <cell r="F505">
            <v>9400</v>
          </cell>
          <cell r="G505" t="str">
            <v>10061050075870240</v>
          </cell>
        </row>
        <row r="506">
          <cell r="E506" t="str">
            <v>244</v>
          </cell>
          <cell r="F506">
            <v>9400</v>
          </cell>
          <cell r="G506" t="str">
            <v>10061050075870244</v>
          </cell>
        </row>
        <row r="507">
          <cell r="E507" t="str">
            <v/>
          </cell>
          <cell r="F507">
            <v>1099045</v>
          </cell>
          <cell r="G507" t="str">
            <v>10068000000000</v>
          </cell>
        </row>
        <row r="508">
          <cell r="E508" t="str">
            <v/>
          </cell>
          <cell r="F508">
            <v>1099045</v>
          </cell>
          <cell r="G508" t="str">
            <v>10068020000000</v>
          </cell>
        </row>
        <row r="509">
          <cell r="E509" t="str">
            <v/>
          </cell>
          <cell r="F509">
            <v>1099045</v>
          </cell>
          <cell r="G509" t="str">
            <v>10068020002890</v>
          </cell>
        </row>
        <row r="510">
          <cell r="E510" t="str">
            <v>100</v>
          </cell>
          <cell r="F510">
            <v>1089045</v>
          </cell>
          <cell r="G510" t="str">
            <v>10068020002890100</v>
          </cell>
        </row>
        <row r="511">
          <cell r="E511" t="str">
            <v>120</v>
          </cell>
          <cell r="F511">
            <v>1089045</v>
          </cell>
          <cell r="G511" t="str">
            <v>10068020002890120</v>
          </cell>
        </row>
        <row r="512">
          <cell r="E512" t="str">
            <v>121</v>
          </cell>
          <cell r="F512">
            <v>735489</v>
          </cell>
          <cell r="G512" t="str">
            <v>10068020002890121</v>
          </cell>
        </row>
        <row r="513">
          <cell r="E513" t="str">
            <v>122</v>
          </cell>
          <cell r="F513">
            <v>131400</v>
          </cell>
          <cell r="G513" t="str">
            <v>10068020002890122</v>
          </cell>
        </row>
        <row r="514">
          <cell r="E514" t="str">
            <v>129</v>
          </cell>
          <cell r="F514">
            <v>222156</v>
          </cell>
          <cell r="G514" t="str">
            <v>10068020002890129</v>
          </cell>
        </row>
        <row r="515">
          <cell r="E515" t="str">
            <v>200</v>
          </cell>
          <cell r="F515">
            <v>10000</v>
          </cell>
          <cell r="G515" t="str">
            <v>10068020002890200</v>
          </cell>
        </row>
        <row r="516">
          <cell r="E516" t="str">
            <v>240</v>
          </cell>
          <cell r="F516">
            <v>10000</v>
          </cell>
          <cell r="G516" t="str">
            <v>10068020002890240</v>
          </cell>
        </row>
        <row r="517">
          <cell r="E517" t="str">
            <v>244</v>
          </cell>
          <cell r="F517">
            <v>10000</v>
          </cell>
          <cell r="G517" t="str">
            <v>10068020002890244</v>
          </cell>
        </row>
        <row r="518">
          <cell r="E518" t="str">
            <v/>
          </cell>
          <cell r="F518">
            <v>9900031</v>
          </cell>
          <cell r="G518" t="str">
            <v/>
          </cell>
        </row>
        <row r="519">
          <cell r="E519" t="str">
            <v/>
          </cell>
          <cell r="F519">
            <v>9900031</v>
          </cell>
          <cell r="G519" t="str">
            <v>0100</v>
          </cell>
        </row>
        <row r="520">
          <cell r="E520" t="str">
            <v/>
          </cell>
          <cell r="F520">
            <v>9900031</v>
          </cell>
          <cell r="G520" t="str">
            <v>0113</v>
          </cell>
        </row>
        <row r="521">
          <cell r="E521" t="str">
            <v/>
          </cell>
          <cell r="F521">
            <v>9900031</v>
          </cell>
          <cell r="G521" t="str">
            <v>01139000000000</v>
          </cell>
        </row>
        <row r="522">
          <cell r="E522" t="str">
            <v/>
          </cell>
          <cell r="F522">
            <v>9900031</v>
          </cell>
          <cell r="G522" t="str">
            <v>01139070000000</v>
          </cell>
        </row>
        <row r="523">
          <cell r="E523" t="str">
            <v/>
          </cell>
          <cell r="F523">
            <v>9670031</v>
          </cell>
          <cell r="G523" t="str">
            <v>01139070040000</v>
          </cell>
        </row>
        <row r="524">
          <cell r="E524" t="str">
            <v>100</v>
          </cell>
          <cell r="F524">
            <v>9170078</v>
          </cell>
          <cell r="G524" t="str">
            <v>01139070040000100</v>
          </cell>
        </row>
        <row r="525">
          <cell r="E525" t="str">
            <v>120</v>
          </cell>
          <cell r="F525">
            <v>9170078</v>
          </cell>
          <cell r="G525" t="str">
            <v>01139070040000120</v>
          </cell>
        </row>
        <row r="526">
          <cell r="E526" t="str">
            <v>121</v>
          </cell>
          <cell r="F526">
            <v>7027095</v>
          </cell>
          <cell r="G526" t="str">
            <v>01139070040000121</v>
          </cell>
        </row>
        <row r="527">
          <cell r="E527" t="str">
            <v>122</v>
          </cell>
          <cell r="F527">
            <v>20800</v>
          </cell>
          <cell r="G527" t="str">
            <v>01139070040000122</v>
          </cell>
        </row>
        <row r="528">
          <cell r="E528" t="str">
            <v>129</v>
          </cell>
          <cell r="F528">
            <v>2122183</v>
          </cell>
          <cell r="G528" t="str">
            <v>01139070040000129</v>
          </cell>
        </row>
        <row r="529">
          <cell r="E529" t="str">
            <v>200</v>
          </cell>
          <cell r="F529">
            <v>499953</v>
          </cell>
          <cell r="G529" t="str">
            <v>01139070040000200</v>
          </cell>
        </row>
        <row r="530">
          <cell r="E530" t="str">
            <v>240</v>
          </cell>
          <cell r="F530">
            <v>499953</v>
          </cell>
          <cell r="G530" t="str">
            <v>01139070040000240</v>
          </cell>
        </row>
        <row r="531">
          <cell r="E531" t="str">
            <v>244</v>
          </cell>
          <cell r="F531">
            <v>499953</v>
          </cell>
          <cell r="G531" t="str">
            <v>01139070040000244</v>
          </cell>
        </row>
        <row r="532">
          <cell r="E532" t="str">
            <v/>
          </cell>
          <cell r="F532">
            <v>230000</v>
          </cell>
          <cell r="G532" t="str">
            <v>01139070047000</v>
          </cell>
        </row>
        <row r="533">
          <cell r="E533" t="str">
            <v>100</v>
          </cell>
          <cell r="F533">
            <v>230000</v>
          </cell>
          <cell r="G533" t="str">
            <v>01139070047000100</v>
          </cell>
        </row>
        <row r="534">
          <cell r="E534" t="str">
            <v>120</v>
          </cell>
          <cell r="F534">
            <v>230000</v>
          </cell>
          <cell r="G534" t="str">
            <v>01139070047000120</v>
          </cell>
        </row>
        <row r="535">
          <cell r="E535" t="str">
            <v>122</v>
          </cell>
          <cell r="F535">
            <v>230000</v>
          </cell>
          <cell r="G535" t="str">
            <v>01139070047000122</v>
          </cell>
        </row>
        <row r="536">
          <cell r="E536" t="str">
            <v/>
          </cell>
          <cell r="F536">
            <v>138726850.90000001</v>
          </cell>
          <cell r="G536" t="str">
            <v/>
          </cell>
        </row>
        <row r="537">
          <cell r="E537" t="str">
            <v/>
          </cell>
          <cell r="F537">
            <v>112255109.04000001</v>
          </cell>
          <cell r="G537" t="str">
            <v>0500</v>
          </cell>
        </row>
        <row r="538">
          <cell r="E538" t="str">
            <v/>
          </cell>
          <cell r="F538">
            <v>886029</v>
          </cell>
          <cell r="G538" t="str">
            <v>0501</v>
          </cell>
        </row>
        <row r="539">
          <cell r="E539" t="str">
            <v/>
          </cell>
          <cell r="F539">
            <v>886029</v>
          </cell>
          <cell r="G539" t="str">
            <v>05011000000000</v>
          </cell>
        </row>
        <row r="540">
          <cell r="E540" t="str">
            <v/>
          </cell>
          <cell r="F540">
            <v>886029</v>
          </cell>
          <cell r="G540" t="str">
            <v>05011060000000</v>
          </cell>
        </row>
        <row r="541">
          <cell r="E541" t="str">
            <v/>
          </cell>
          <cell r="F541">
            <v>386029</v>
          </cell>
          <cell r="G541" t="str">
            <v>05011060080000</v>
          </cell>
        </row>
        <row r="542">
          <cell r="E542" t="str">
            <v>200</v>
          </cell>
          <cell r="F542">
            <v>386029</v>
          </cell>
          <cell r="G542" t="str">
            <v>05011060080000200</v>
          </cell>
        </row>
        <row r="543">
          <cell r="E543" t="str">
            <v>240</v>
          </cell>
          <cell r="F543">
            <v>386029</v>
          </cell>
          <cell r="G543" t="str">
            <v>05011060080000240</v>
          </cell>
        </row>
        <row r="544">
          <cell r="E544" t="str">
            <v>244</v>
          </cell>
          <cell r="F544">
            <v>386029</v>
          </cell>
          <cell r="G544" t="str">
            <v>05011060080000244</v>
          </cell>
        </row>
        <row r="545">
          <cell r="E545" t="str">
            <v/>
          </cell>
          <cell r="F545">
            <v>500000</v>
          </cell>
          <cell r="G545" t="str">
            <v>05011060080010</v>
          </cell>
        </row>
        <row r="546">
          <cell r="E546" t="str">
            <v>200</v>
          </cell>
          <cell r="F546">
            <v>500000</v>
          </cell>
          <cell r="G546" t="str">
            <v>05011060080010200</v>
          </cell>
        </row>
        <row r="547">
          <cell r="E547" t="str">
            <v>240</v>
          </cell>
          <cell r="F547">
            <v>500000</v>
          </cell>
          <cell r="G547" t="str">
            <v>05011060080010240</v>
          </cell>
        </row>
        <row r="548">
          <cell r="E548" t="str">
            <v>243</v>
          </cell>
          <cell r="F548">
            <v>500000</v>
          </cell>
          <cell r="G548" t="str">
            <v>05011060080010243</v>
          </cell>
        </row>
        <row r="549">
          <cell r="E549" t="str">
            <v/>
          </cell>
          <cell r="F549">
            <v>103637179.04000001</v>
          </cell>
          <cell r="G549" t="str">
            <v>0502</v>
          </cell>
        </row>
        <row r="550">
          <cell r="E550" t="str">
            <v/>
          </cell>
          <cell r="F550">
            <v>94637654.040000007</v>
          </cell>
          <cell r="G550" t="str">
            <v>05020300000000</v>
          </cell>
        </row>
        <row r="551">
          <cell r="E551" t="str">
            <v/>
          </cell>
          <cell r="F551">
            <v>94637654.040000007</v>
          </cell>
          <cell r="G551" t="str">
            <v>05020350000000</v>
          </cell>
        </row>
        <row r="552">
          <cell r="E552" t="str">
            <v/>
          </cell>
          <cell r="F552">
            <v>10911008.24</v>
          </cell>
          <cell r="G552" t="str">
            <v>05020350080000</v>
          </cell>
        </row>
        <row r="553">
          <cell r="E553" t="str">
            <v>200</v>
          </cell>
          <cell r="F553">
            <v>276116.40000000002</v>
          </cell>
          <cell r="G553" t="str">
            <v>05020350080000200</v>
          </cell>
        </row>
        <row r="554">
          <cell r="E554" t="str">
            <v>240</v>
          </cell>
          <cell r="F554">
            <v>276116.40000000002</v>
          </cell>
          <cell r="G554" t="str">
            <v>05020350080000240</v>
          </cell>
        </row>
        <row r="555">
          <cell r="E555" t="str">
            <v>243</v>
          </cell>
          <cell r="F555">
            <v>276116.40000000002</v>
          </cell>
          <cell r="G555" t="str">
            <v>05020350080000243</v>
          </cell>
        </row>
        <row r="556">
          <cell r="E556" t="str">
            <v>400</v>
          </cell>
          <cell r="F556">
            <v>10634891.84</v>
          </cell>
          <cell r="G556" t="str">
            <v>05020350080000400</v>
          </cell>
        </row>
        <row r="557">
          <cell r="E557" t="str">
            <v>410</v>
          </cell>
          <cell r="F557">
            <v>10634891.84</v>
          </cell>
          <cell r="G557" t="str">
            <v>05020350080000410</v>
          </cell>
        </row>
        <row r="558">
          <cell r="E558" t="str">
            <v>414</v>
          </cell>
          <cell r="F558">
            <v>10634891.84</v>
          </cell>
          <cell r="G558" t="str">
            <v>05020350080000414</v>
          </cell>
        </row>
        <row r="559">
          <cell r="E559" t="str">
            <v/>
          </cell>
          <cell r="F559">
            <v>83226645.799999997</v>
          </cell>
          <cell r="G559" t="str">
            <v>050203500S5710</v>
          </cell>
        </row>
        <row r="560">
          <cell r="E560" t="str">
            <v>200</v>
          </cell>
          <cell r="F560">
            <v>83226645.799999997</v>
          </cell>
          <cell r="G560" t="str">
            <v>050203500S5710200</v>
          </cell>
        </row>
        <row r="561">
          <cell r="E561" t="str">
            <v>240</v>
          </cell>
          <cell r="F561">
            <v>83226645.799999997</v>
          </cell>
          <cell r="G561" t="str">
            <v>050203500S5710240</v>
          </cell>
        </row>
        <row r="562">
          <cell r="E562" t="str">
            <v>243</v>
          </cell>
          <cell r="F562">
            <v>83226645.799999997</v>
          </cell>
          <cell r="G562" t="str">
            <v>050203500S5710243</v>
          </cell>
        </row>
        <row r="563">
          <cell r="E563" t="str">
            <v/>
          </cell>
          <cell r="F563">
            <v>500000</v>
          </cell>
          <cell r="G563" t="str">
            <v>050203500Ч0010</v>
          </cell>
        </row>
        <row r="564">
          <cell r="E564" t="str">
            <v>200</v>
          </cell>
          <cell r="F564">
            <v>500000</v>
          </cell>
          <cell r="G564" t="str">
            <v>050203500Ч0010200</v>
          </cell>
        </row>
        <row r="565">
          <cell r="E565" t="str">
            <v>240</v>
          </cell>
          <cell r="F565">
            <v>500000</v>
          </cell>
          <cell r="G565" t="str">
            <v>050203500Ч0010240</v>
          </cell>
        </row>
        <row r="566">
          <cell r="E566" t="str">
            <v>244</v>
          </cell>
          <cell r="F566">
            <v>500000</v>
          </cell>
          <cell r="G566" t="str">
            <v>050203500Ч0010244</v>
          </cell>
        </row>
        <row r="567">
          <cell r="E567" t="str">
            <v/>
          </cell>
          <cell r="F567">
            <v>8999525</v>
          </cell>
          <cell r="G567" t="str">
            <v>05029000000000</v>
          </cell>
        </row>
        <row r="568">
          <cell r="E568" t="str">
            <v/>
          </cell>
          <cell r="F568">
            <v>8999525</v>
          </cell>
          <cell r="G568" t="str">
            <v>05029090000000</v>
          </cell>
        </row>
        <row r="569">
          <cell r="E569" t="str">
            <v/>
          </cell>
          <cell r="F569">
            <v>8999525</v>
          </cell>
          <cell r="G569" t="str">
            <v>05029090080010</v>
          </cell>
        </row>
        <row r="570">
          <cell r="E570" t="str">
            <v>200</v>
          </cell>
          <cell r="F570">
            <v>8999525</v>
          </cell>
          <cell r="G570" t="str">
            <v>05029090080010200</v>
          </cell>
        </row>
        <row r="571">
          <cell r="E571" t="str">
            <v>240</v>
          </cell>
          <cell r="F571">
            <v>8999525</v>
          </cell>
          <cell r="G571" t="str">
            <v>05029090080010240</v>
          </cell>
        </row>
        <row r="572">
          <cell r="E572" t="str">
            <v>243</v>
          </cell>
          <cell r="F572">
            <v>8940613</v>
          </cell>
          <cell r="G572" t="str">
            <v>05029090080010243</v>
          </cell>
        </row>
        <row r="573">
          <cell r="E573" t="str">
            <v>244</v>
          </cell>
          <cell r="F573">
            <v>58912</v>
          </cell>
          <cell r="G573" t="str">
            <v>05029090080010244</v>
          </cell>
        </row>
        <row r="574">
          <cell r="E574" t="str">
            <v/>
          </cell>
          <cell r="F574">
            <v>7731901</v>
          </cell>
          <cell r="G574" t="str">
            <v>0505</v>
          </cell>
        </row>
        <row r="575">
          <cell r="E575" t="str">
            <v/>
          </cell>
          <cell r="F575">
            <v>7731901</v>
          </cell>
          <cell r="G575" t="str">
            <v>05059000000000</v>
          </cell>
        </row>
        <row r="576">
          <cell r="E576" t="str">
            <v/>
          </cell>
          <cell r="F576">
            <v>7541616.8499999996</v>
          </cell>
          <cell r="G576" t="str">
            <v>05059050000000</v>
          </cell>
        </row>
        <row r="577">
          <cell r="E577" t="str">
            <v/>
          </cell>
          <cell r="F577">
            <v>200800</v>
          </cell>
          <cell r="G577" t="str">
            <v>05059050027242</v>
          </cell>
        </row>
        <row r="578">
          <cell r="E578" t="str">
            <v>100</v>
          </cell>
          <cell r="F578">
            <v>200800</v>
          </cell>
          <cell r="G578" t="str">
            <v>05059050027242100</v>
          </cell>
        </row>
        <row r="579">
          <cell r="E579" t="str">
            <v>110</v>
          </cell>
          <cell r="F579">
            <v>200800</v>
          </cell>
          <cell r="G579" t="str">
            <v>05059050027242110</v>
          </cell>
        </row>
        <row r="580">
          <cell r="E580" t="str">
            <v>111</v>
          </cell>
          <cell r="F580">
            <v>154224</v>
          </cell>
          <cell r="G580" t="str">
            <v>05059050027242111</v>
          </cell>
        </row>
        <row r="581">
          <cell r="E581" t="str">
            <v>119</v>
          </cell>
          <cell r="F581">
            <v>46576</v>
          </cell>
          <cell r="G581" t="str">
            <v>05059050027242119</v>
          </cell>
        </row>
        <row r="582">
          <cell r="E582" t="str">
            <v/>
          </cell>
          <cell r="F582">
            <v>7248550.8499999996</v>
          </cell>
          <cell r="G582" t="str">
            <v>05059050040000</v>
          </cell>
        </row>
        <row r="583">
          <cell r="E583" t="str">
            <v>100</v>
          </cell>
          <cell r="F583">
            <v>6781050.8499999996</v>
          </cell>
          <cell r="G583" t="str">
            <v>05059050040000100</v>
          </cell>
        </row>
        <row r="584">
          <cell r="E584" t="str">
            <v>110</v>
          </cell>
          <cell r="F584">
            <v>6781050.8499999996</v>
          </cell>
          <cell r="G584" t="str">
            <v>05059050040000110</v>
          </cell>
        </row>
        <row r="585">
          <cell r="E585" t="str">
            <v>111</v>
          </cell>
          <cell r="F585">
            <v>5194043</v>
          </cell>
          <cell r="G585" t="str">
            <v>05059050040000111</v>
          </cell>
        </row>
        <row r="586">
          <cell r="E586" t="str">
            <v>112</v>
          </cell>
          <cell r="F586">
            <v>18407.849999999999</v>
          </cell>
          <cell r="G586" t="str">
            <v>05059050040000112</v>
          </cell>
        </row>
        <row r="587">
          <cell r="E587" t="str">
            <v>119</v>
          </cell>
          <cell r="F587">
            <v>1568600</v>
          </cell>
          <cell r="G587" t="str">
            <v>05059050040000119</v>
          </cell>
        </row>
        <row r="588">
          <cell r="E588" t="str">
            <v>200</v>
          </cell>
          <cell r="F588">
            <v>467500</v>
          </cell>
          <cell r="G588" t="str">
            <v>05059050040000200</v>
          </cell>
        </row>
        <row r="589">
          <cell r="E589" t="str">
            <v>240</v>
          </cell>
          <cell r="F589">
            <v>467500</v>
          </cell>
          <cell r="G589" t="str">
            <v>05059050040000240</v>
          </cell>
        </row>
        <row r="590">
          <cell r="E590" t="str">
            <v>244</v>
          </cell>
          <cell r="F590">
            <v>467500</v>
          </cell>
          <cell r="G590" t="str">
            <v>05059050040000244</v>
          </cell>
        </row>
        <row r="591">
          <cell r="E591" t="str">
            <v/>
          </cell>
          <cell r="F591">
            <v>64482</v>
          </cell>
          <cell r="G591" t="str">
            <v>05059050047000</v>
          </cell>
        </row>
        <row r="592">
          <cell r="E592" t="str">
            <v>100</v>
          </cell>
          <cell r="F592">
            <v>64482</v>
          </cell>
          <cell r="G592" t="str">
            <v>05059050047000100</v>
          </cell>
        </row>
        <row r="593">
          <cell r="E593" t="str">
            <v>110</v>
          </cell>
          <cell r="F593">
            <v>64482</v>
          </cell>
          <cell r="G593" t="str">
            <v>05059050047000110</v>
          </cell>
        </row>
        <row r="594">
          <cell r="E594" t="str">
            <v>112</v>
          </cell>
          <cell r="F594">
            <v>64482</v>
          </cell>
          <cell r="G594" t="str">
            <v>05059050047000112</v>
          </cell>
        </row>
        <row r="595">
          <cell r="E595" t="str">
            <v/>
          </cell>
          <cell r="F595">
            <v>27784</v>
          </cell>
          <cell r="G595" t="str">
            <v>0505905004Ф000</v>
          </cell>
        </row>
        <row r="596">
          <cell r="E596" t="str">
            <v>200</v>
          </cell>
          <cell r="F596">
            <v>27784</v>
          </cell>
          <cell r="G596" t="str">
            <v>0505905004Ф000200</v>
          </cell>
        </row>
        <row r="597">
          <cell r="E597" t="str">
            <v>240</v>
          </cell>
          <cell r="F597">
            <v>27784</v>
          </cell>
          <cell r="G597" t="str">
            <v>0505905004Ф000240</v>
          </cell>
        </row>
        <row r="598">
          <cell r="E598" t="str">
            <v>244</v>
          </cell>
          <cell r="F598">
            <v>27784</v>
          </cell>
          <cell r="G598" t="str">
            <v>0505905004Ф000244</v>
          </cell>
        </row>
        <row r="599">
          <cell r="E599" t="str">
            <v/>
          </cell>
          <cell r="F599">
            <v>190284.15</v>
          </cell>
          <cell r="G599" t="str">
            <v>05059090000000</v>
          </cell>
        </row>
        <row r="600">
          <cell r="E600" t="str">
            <v/>
          </cell>
          <cell r="F600">
            <v>190284.15</v>
          </cell>
          <cell r="G600" t="str">
            <v>05059090080010</v>
          </cell>
        </row>
        <row r="601">
          <cell r="E601" t="str">
            <v>800</v>
          </cell>
          <cell r="F601">
            <v>190284.15</v>
          </cell>
          <cell r="G601" t="str">
            <v>05059090080010800</v>
          </cell>
        </row>
        <row r="602">
          <cell r="E602" t="str">
            <v>830</v>
          </cell>
          <cell r="F602">
            <v>190284.15</v>
          </cell>
          <cell r="G602" t="str">
            <v>05059090080010830</v>
          </cell>
        </row>
        <row r="603">
          <cell r="E603" t="str">
            <v>831</v>
          </cell>
          <cell r="F603">
            <v>190284.15</v>
          </cell>
          <cell r="G603" t="str">
            <v>05059090080010831</v>
          </cell>
        </row>
        <row r="604">
          <cell r="E604" t="str">
            <v/>
          </cell>
          <cell r="F604">
            <v>200000</v>
          </cell>
          <cell r="G604" t="str">
            <v>0600</v>
          </cell>
        </row>
        <row r="605">
          <cell r="E605" t="str">
            <v/>
          </cell>
          <cell r="F605">
            <v>200000</v>
          </cell>
          <cell r="G605" t="str">
            <v>0605</v>
          </cell>
        </row>
        <row r="606">
          <cell r="E606" t="str">
            <v/>
          </cell>
          <cell r="F606">
            <v>200000</v>
          </cell>
          <cell r="G606" t="str">
            <v>06050200000000</v>
          </cell>
        </row>
        <row r="607">
          <cell r="E607" t="str">
            <v/>
          </cell>
          <cell r="F607">
            <v>200000</v>
          </cell>
          <cell r="G607" t="str">
            <v>06050210000000</v>
          </cell>
        </row>
        <row r="608">
          <cell r="E608" t="str">
            <v/>
          </cell>
          <cell r="F608">
            <v>200000</v>
          </cell>
          <cell r="G608" t="str">
            <v>060502100S4630</v>
          </cell>
        </row>
        <row r="609">
          <cell r="E609" t="str">
            <v>200</v>
          </cell>
          <cell r="F609">
            <v>200000</v>
          </cell>
          <cell r="G609" t="str">
            <v>060502100S4630200</v>
          </cell>
        </row>
        <row r="610">
          <cell r="E610" t="str">
            <v>240</v>
          </cell>
          <cell r="F610">
            <v>200000</v>
          </cell>
          <cell r="G610" t="str">
            <v>060502100S4630240</v>
          </cell>
        </row>
        <row r="611">
          <cell r="E611" t="str">
            <v>244</v>
          </cell>
          <cell r="F611">
            <v>200000</v>
          </cell>
          <cell r="G611" t="str">
            <v>060502100S4630244</v>
          </cell>
        </row>
        <row r="612">
          <cell r="E612" t="str">
            <v/>
          </cell>
          <cell r="F612">
            <v>5151560</v>
          </cell>
          <cell r="G612" t="str">
            <v>0700</v>
          </cell>
        </row>
        <row r="613">
          <cell r="E613" t="str">
            <v/>
          </cell>
          <cell r="F613">
            <v>5151560</v>
          </cell>
          <cell r="G613" t="str">
            <v>0707</v>
          </cell>
        </row>
        <row r="614">
          <cell r="E614" t="str">
            <v/>
          </cell>
          <cell r="F614">
            <v>5151560</v>
          </cell>
          <cell r="G614" t="str">
            <v>07070100000000</v>
          </cell>
        </row>
        <row r="615">
          <cell r="E615" t="str">
            <v/>
          </cell>
          <cell r="F615">
            <v>5151560</v>
          </cell>
          <cell r="G615" t="str">
            <v>07070110000000</v>
          </cell>
        </row>
        <row r="616">
          <cell r="E616" t="str">
            <v/>
          </cell>
          <cell r="F616">
            <v>5151560</v>
          </cell>
          <cell r="G616" t="str">
            <v>070701100S5530</v>
          </cell>
        </row>
        <row r="617">
          <cell r="E617" t="str">
            <v>200</v>
          </cell>
          <cell r="F617">
            <v>5151560</v>
          </cell>
          <cell r="G617" t="str">
            <v>070701100S5530200</v>
          </cell>
        </row>
        <row r="618">
          <cell r="E618" t="str">
            <v>240</v>
          </cell>
          <cell r="F618">
            <v>5151560</v>
          </cell>
          <cell r="G618" t="str">
            <v>070701100S5530240</v>
          </cell>
        </row>
        <row r="619">
          <cell r="E619" t="str">
            <v>244</v>
          </cell>
          <cell r="F619">
            <v>5151560</v>
          </cell>
          <cell r="G619" t="str">
            <v>070701100S5530244</v>
          </cell>
        </row>
        <row r="620">
          <cell r="E620" t="str">
            <v/>
          </cell>
          <cell r="F620">
            <v>11018181.859999999</v>
          </cell>
          <cell r="G620" t="str">
            <v>0800</v>
          </cell>
        </row>
        <row r="621">
          <cell r="E621" t="str">
            <v/>
          </cell>
          <cell r="F621">
            <v>11018181.859999999</v>
          </cell>
          <cell r="G621" t="str">
            <v>0801</v>
          </cell>
        </row>
        <row r="622">
          <cell r="E622" t="str">
            <v/>
          </cell>
          <cell r="F622">
            <v>11018181.859999999</v>
          </cell>
          <cell r="G622" t="str">
            <v>08010500000000</v>
          </cell>
        </row>
        <row r="623">
          <cell r="E623" t="str">
            <v/>
          </cell>
          <cell r="F623">
            <v>11018181.859999999</v>
          </cell>
          <cell r="G623" t="str">
            <v>08010530000000</v>
          </cell>
        </row>
        <row r="624">
          <cell r="E624" t="str">
            <v/>
          </cell>
          <cell r="F624">
            <v>11018181.859999999</v>
          </cell>
          <cell r="G624" t="str">
            <v>080105300S4840</v>
          </cell>
        </row>
        <row r="625">
          <cell r="E625" t="str">
            <v>200</v>
          </cell>
          <cell r="F625">
            <v>11018181.859999999</v>
          </cell>
          <cell r="G625" t="str">
            <v>080105300S4840200</v>
          </cell>
        </row>
        <row r="626">
          <cell r="E626" t="str">
            <v>240</v>
          </cell>
          <cell r="F626">
            <v>11018181.859999999</v>
          </cell>
          <cell r="G626" t="str">
            <v>080105300S4840240</v>
          </cell>
        </row>
        <row r="627">
          <cell r="E627" t="str">
            <v>243</v>
          </cell>
          <cell r="F627">
            <v>11018181.859999999</v>
          </cell>
          <cell r="G627" t="str">
            <v>080105300S4840243</v>
          </cell>
        </row>
        <row r="628">
          <cell r="E628" t="str">
            <v/>
          </cell>
          <cell r="F628">
            <v>10102000</v>
          </cell>
          <cell r="G628" t="str">
            <v>1100</v>
          </cell>
        </row>
        <row r="629">
          <cell r="E629" t="str">
            <v/>
          </cell>
          <cell r="F629">
            <v>10102000</v>
          </cell>
          <cell r="G629" t="str">
            <v>1102</v>
          </cell>
        </row>
        <row r="630">
          <cell r="E630" t="str">
            <v/>
          </cell>
          <cell r="F630">
            <v>10102000</v>
          </cell>
          <cell r="G630" t="str">
            <v>11020700000000</v>
          </cell>
        </row>
        <row r="631">
          <cell r="E631" t="str">
            <v/>
          </cell>
          <cell r="F631">
            <v>10102000</v>
          </cell>
          <cell r="G631" t="str">
            <v>11020710000000</v>
          </cell>
        </row>
        <row r="632">
          <cell r="E632" t="str">
            <v/>
          </cell>
          <cell r="F632">
            <v>10102000</v>
          </cell>
          <cell r="G632" t="str">
            <v>110207100S4370</v>
          </cell>
        </row>
        <row r="633">
          <cell r="E633" t="str">
            <v>200</v>
          </cell>
          <cell r="F633">
            <v>10102000</v>
          </cell>
          <cell r="G633" t="str">
            <v>110207100S4370200</v>
          </cell>
        </row>
        <row r="634">
          <cell r="E634" t="str">
            <v>240</v>
          </cell>
          <cell r="F634">
            <v>10102000</v>
          </cell>
          <cell r="G634" t="str">
            <v>110207100S4370240</v>
          </cell>
        </row>
        <row r="635">
          <cell r="E635" t="str">
            <v>243</v>
          </cell>
          <cell r="F635">
            <v>10102000</v>
          </cell>
          <cell r="G635" t="str">
            <v>110207100S4370243</v>
          </cell>
        </row>
        <row r="636">
          <cell r="E636" t="str">
            <v/>
          </cell>
          <cell r="F636">
            <v>388828251.74000001</v>
          </cell>
          <cell r="G636" t="str">
            <v/>
          </cell>
        </row>
        <row r="637">
          <cell r="E637" t="str">
            <v/>
          </cell>
          <cell r="F637">
            <v>87534482.269999996</v>
          </cell>
          <cell r="G637" t="str">
            <v>0700</v>
          </cell>
        </row>
        <row r="638">
          <cell r="E638" t="str">
            <v/>
          </cell>
          <cell r="F638">
            <v>73586817.269999996</v>
          </cell>
          <cell r="G638" t="str">
            <v>0703</v>
          </cell>
        </row>
        <row r="639">
          <cell r="E639" t="str">
            <v/>
          </cell>
          <cell r="F639">
            <v>150000</v>
          </cell>
          <cell r="G639" t="str">
            <v>07030300000000</v>
          </cell>
        </row>
        <row r="640">
          <cell r="E640" t="str">
            <v/>
          </cell>
          <cell r="F640">
            <v>150000</v>
          </cell>
          <cell r="G640" t="str">
            <v>07030340000000</v>
          </cell>
        </row>
        <row r="641">
          <cell r="E641" t="str">
            <v/>
          </cell>
          <cell r="F641">
            <v>150000</v>
          </cell>
          <cell r="G641" t="str">
            <v>07030340080000</v>
          </cell>
        </row>
        <row r="642">
          <cell r="E642" t="str">
            <v>600</v>
          </cell>
          <cell r="F642">
            <v>150000</v>
          </cell>
          <cell r="G642" t="str">
            <v>07030340080000600</v>
          </cell>
        </row>
        <row r="643">
          <cell r="E643" t="str">
            <v>610</v>
          </cell>
          <cell r="F643">
            <v>150000</v>
          </cell>
          <cell r="G643" t="str">
            <v>07030340080000610</v>
          </cell>
        </row>
        <row r="644">
          <cell r="E644" t="str">
            <v>612</v>
          </cell>
          <cell r="F644">
            <v>150000</v>
          </cell>
          <cell r="G644" t="str">
            <v>07030340080000612</v>
          </cell>
        </row>
        <row r="645">
          <cell r="E645" t="str">
            <v/>
          </cell>
          <cell r="F645">
            <v>73436817.269999996</v>
          </cell>
          <cell r="G645" t="str">
            <v>07030500000000</v>
          </cell>
        </row>
        <row r="646">
          <cell r="E646" t="str">
            <v/>
          </cell>
          <cell r="F646">
            <v>73436817.269999996</v>
          </cell>
          <cell r="G646" t="str">
            <v>07030530000000</v>
          </cell>
        </row>
        <row r="647">
          <cell r="E647" t="str">
            <v/>
          </cell>
          <cell r="F647">
            <v>1045000</v>
          </cell>
          <cell r="G647" t="str">
            <v>07030530027240</v>
          </cell>
        </row>
        <row r="648">
          <cell r="E648" t="str">
            <v>600</v>
          </cell>
          <cell r="F648">
            <v>1045000</v>
          </cell>
          <cell r="G648" t="str">
            <v>07030530027240600</v>
          </cell>
        </row>
        <row r="649">
          <cell r="E649" t="str">
            <v>610</v>
          </cell>
          <cell r="F649">
            <v>1045000</v>
          </cell>
          <cell r="G649" t="str">
            <v>07030530027240610</v>
          </cell>
        </row>
        <row r="650">
          <cell r="E650" t="str">
            <v>611</v>
          </cell>
          <cell r="F650">
            <v>1045000</v>
          </cell>
          <cell r="G650" t="str">
            <v>07030530027240611</v>
          </cell>
        </row>
        <row r="651">
          <cell r="E651" t="str">
            <v/>
          </cell>
          <cell r="F651">
            <v>1000000</v>
          </cell>
          <cell r="G651" t="str">
            <v>07030530027241</v>
          </cell>
        </row>
        <row r="652">
          <cell r="E652" t="str">
            <v>600</v>
          </cell>
          <cell r="F652">
            <v>1000000</v>
          </cell>
          <cell r="G652" t="str">
            <v>07030530027241600</v>
          </cell>
        </row>
        <row r="653">
          <cell r="E653" t="str">
            <v>610</v>
          </cell>
          <cell r="F653">
            <v>1000000</v>
          </cell>
          <cell r="G653" t="str">
            <v>07030530027241610</v>
          </cell>
        </row>
        <row r="654">
          <cell r="E654" t="str">
            <v>611</v>
          </cell>
          <cell r="F654">
            <v>1000000</v>
          </cell>
          <cell r="G654" t="str">
            <v>07030530027241611</v>
          </cell>
        </row>
        <row r="655">
          <cell r="E655" t="str">
            <v/>
          </cell>
          <cell r="F655">
            <v>268000</v>
          </cell>
          <cell r="G655" t="str">
            <v>07030530027242</v>
          </cell>
        </row>
        <row r="656">
          <cell r="E656" t="str">
            <v>600</v>
          </cell>
          <cell r="F656">
            <v>268000</v>
          </cell>
          <cell r="G656" t="str">
            <v>07030530027242600</v>
          </cell>
        </row>
        <row r="657">
          <cell r="E657" t="str">
            <v>610</v>
          </cell>
          <cell r="F657">
            <v>268000</v>
          </cell>
          <cell r="G657" t="str">
            <v>07030530027242610</v>
          </cell>
        </row>
        <row r="658">
          <cell r="E658" t="str">
            <v>611</v>
          </cell>
          <cell r="F658">
            <v>268000</v>
          </cell>
          <cell r="G658" t="str">
            <v>07030530027242611</v>
          </cell>
        </row>
        <row r="659">
          <cell r="E659" t="str">
            <v/>
          </cell>
          <cell r="F659">
            <v>44660877</v>
          </cell>
          <cell r="G659" t="str">
            <v>07030530040000</v>
          </cell>
        </row>
        <row r="660">
          <cell r="E660" t="str">
            <v>600</v>
          </cell>
          <cell r="F660">
            <v>44660877</v>
          </cell>
          <cell r="G660" t="str">
            <v>07030530040000600</v>
          </cell>
        </row>
        <row r="661">
          <cell r="E661" t="str">
            <v>610</v>
          </cell>
          <cell r="F661">
            <v>44660877</v>
          </cell>
          <cell r="G661" t="str">
            <v>07030530040000610</v>
          </cell>
        </row>
        <row r="662">
          <cell r="E662" t="str">
            <v>611</v>
          </cell>
          <cell r="F662">
            <v>44660877</v>
          </cell>
          <cell r="G662" t="str">
            <v>07030530040000611</v>
          </cell>
        </row>
        <row r="663">
          <cell r="E663" t="str">
            <v/>
          </cell>
          <cell r="F663">
            <v>12573000</v>
          </cell>
          <cell r="G663" t="str">
            <v>07030530041000</v>
          </cell>
        </row>
        <row r="664">
          <cell r="E664" t="str">
            <v>600</v>
          </cell>
          <cell r="F664">
            <v>12573000</v>
          </cell>
          <cell r="G664" t="str">
            <v>07030530041000600</v>
          </cell>
        </row>
        <row r="665">
          <cell r="E665" t="str">
            <v>610</v>
          </cell>
          <cell r="F665">
            <v>12573000</v>
          </cell>
          <cell r="G665" t="str">
            <v>07030530041000610</v>
          </cell>
        </row>
        <row r="666">
          <cell r="E666" t="str">
            <v>611</v>
          </cell>
          <cell r="F666">
            <v>12573000</v>
          </cell>
          <cell r="G666" t="str">
            <v>07030530041000611</v>
          </cell>
        </row>
        <row r="667">
          <cell r="E667" t="str">
            <v/>
          </cell>
          <cell r="F667">
            <v>367623</v>
          </cell>
          <cell r="G667" t="str">
            <v>07030530045000</v>
          </cell>
        </row>
        <row r="668">
          <cell r="E668" t="str">
            <v>600</v>
          </cell>
          <cell r="F668">
            <v>367623</v>
          </cell>
          <cell r="G668" t="str">
            <v>07030530045000600</v>
          </cell>
        </row>
        <row r="669">
          <cell r="E669" t="str">
            <v>610</v>
          </cell>
          <cell r="F669">
            <v>367623</v>
          </cell>
          <cell r="G669" t="str">
            <v>07030530045000610</v>
          </cell>
        </row>
        <row r="670">
          <cell r="E670" t="str">
            <v>611</v>
          </cell>
          <cell r="F670">
            <v>367623</v>
          </cell>
          <cell r="G670" t="str">
            <v>07030530045000611</v>
          </cell>
        </row>
        <row r="671">
          <cell r="E671" t="str">
            <v/>
          </cell>
          <cell r="F671">
            <v>330000</v>
          </cell>
          <cell r="G671" t="str">
            <v>07030530047000</v>
          </cell>
        </row>
        <row r="672">
          <cell r="E672" t="str">
            <v>600</v>
          </cell>
          <cell r="F672">
            <v>330000</v>
          </cell>
          <cell r="G672" t="str">
            <v>07030530047000600</v>
          </cell>
        </row>
        <row r="673">
          <cell r="E673" t="str">
            <v>610</v>
          </cell>
          <cell r="F673">
            <v>330000</v>
          </cell>
          <cell r="G673" t="str">
            <v>07030530047000610</v>
          </cell>
        </row>
        <row r="674">
          <cell r="E674" t="str">
            <v>612</v>
          </cell>
          <cell r="F674">
            <v>330000</v>
          </cell>
          <cell r="G674" t="str">
            <v>07030530047000612</v>
          </cell>
        </row>
        <row r="675">
          <cell r="E675" t="str">
            <v/>
          </cell>
          <cell r="F675">
            <v>5600000</v>
          </cell>
          <cell r="G675" t="str">
            <v>0703053004Г000</v>
          </cell>
        </row>
        <row r="676">
          <cell r="E676" t="str">
            <v>600</v>
          </cell>
          <cell r="F676">
            <v>5600000</v>
          </cell>
          <cell r="G676" t="str">
            <v>0703053004Г000600</v>
          </cell>
        </row>
        <row r="677">
          <cell r="E677" t="str">
            <v>610</v>
          </cell>
          <cell r="F677">
            <v>5600000</v>
          </cell>
          <cell r="G677" t="str">
            <v>0703053004Г000610</v>
          </cell>
        </row>
        <row r="678">
          <cell r="E678" t="str">
            <v>611</v>
          </cell>
          <cell r="F678">
            <v>5600000</v>
          </cell>
          <cell r="G678" t="str">
            <v>0703053004Г000611</v>
          </cell>
        </row>
        <row r="679">
          <cell r="E679" t="str">
            <v/>
          </cell>
          <cell r="F679">
            <v>73000</v>
          </cell>
          <cell r="G679" t="str">
            <v>0703053004М000</v>
          </cell>
        </row>
        <row r="680">
          <cell r="E680" t="str">
            <v>600</v>
          </cell>
          <cell r="F680">
            <v>73000</v>
          </cell>
          <cell r="G680" t="str">
            <v>0703053004М000600</v>
          </cell>
        </row>
        <row r="681">
          <cell r="E681" t="str">
            <v>610</v>
          </cell>
          <cell r="F681">
            <v>73000</v>
          </cell>
          <cell r="G681" t="str">
            <v>0703053004М000610</v>
          </cell>
        </row>
        <row r="682">
          <cell r="E682" t="str">
            <v>611</v>
          </cell>
          <cell r="F682">
            <v>73000</v>
          </cell>
          <cell r="G682" t="str">
            <v>0703053004М000611</v>
          </cell>
        </row>
        <row r="683">
          <cell r="E683" t="str">
            <v/>
          </cell>
          <cell r="F683">
            <v>350000</v>
          </cell>
          <cell r="G683" t="str">
            <v>0703053004Э000</v>
          </cell>
        </row>
        <row r="684">
          <cell r="E684" t="str">
            <v>600</v>
          </cell>
          <cell r="F684">
            <v>350000</v>
          </cell>
          <cell r="G684" t="str">
            <v>0703053004Э000600</v>
          </cell>
        </row>
        <row r="685">
          <cell r="E685" t="str">
            <v>610</v>
          </cell>
          <cell r="F685">
            <v>350000</v>
          </cell>
          <cell r="G685" t="str">
            <v>0703053004Э000610</v>
          </cell>
        </row>
        <row r="686">
          <cell r="E686" t="str">
            <v>611</v>
          </cell>
          <cell r="F686">
            <v>350000</v>
          </cell>
          <cell r="G686" t="str">
            <v>0703053004Э000611</v>
          </cell>
        </row>
        <row r="687">
          <cell r="E687" t="str">
            <v/>
          </cell>
          <cell r="F687">
            <v>5267660.2699999996</v>
          </cell>
          <cell r="G687" t="str">
            <v>07030530080000</v>
          </cell>
        </row>
        <row r="688">
          <cell r="E688" t="str">
            <v>600</v>
          </cell>
          <cell r="F688">
            <v>5267660.2699999996</v>
          </cell>
          <cell r="G688" t="str">
            <v>07030530080000600</v>
          </cell>
        </row>
        <row r="689">
          <cell r="E689" t="str">
            <v>610</v>
          </cell>
          <cell r="F689">
            <v>5267660.2699999996</v>
          </cell>
          <cell r="G689" t="str">
            <v>07030530080000610</v>
          </cell>
        </row>
        <row r="690">
          <cell r="E690" t="str">
            <v>612</v>
          </cell>
          <cell r="F690">
            <v>5267660.2699999996</v>
          </cell>
          <cell r="G690" t="str">
            <v>07030530080000612</v>
          </cell>
        </row>
        <row r="691">
          <cell r="E691" t="str">
            <v/>
          </cell>
          <cell r="F691">
            <v>1825657</v>
          </cell>
          <cell r="G691" t="str">
            <v>070305300S4860</v>
          </cell>
        </row>
        <row r="692">
          <cell r="E692" t="str">
            <v>600</v>
          </cell>
          <cell r="F692">
            <v>1825657</v>
          </cell>
          <cell r="G692" t="str">
            <v>070305300S4860600</v>
          </cell>
        </row>
        <row r="693">
          <cell r="E693" t="str">
            <v>610</v>
          </cell>
          <cell r="F693">
            <v>1825657</v>
          </cell>
          <cell r="G693" t="str">
            <v>070305300S4860610</v>
          </cell>
        </row>
        <row r="694">
          <cell r="E694" t="str">
            <v>612</v>
          </cell>
          <cell r="F694">
            <v>1825657</v>
          </cell>
          <cell r="G694" t="str">
            <v>070305300S4860612</v>
          </cell>
        </row>
        <row r="695">
          <cell r="E695" t="str">
            <v/>
          </cell>
          <cell r="F695">
            <v>76000</v>
          </cell>
          <cell r="G695" t="str">
            <v>070305300Ф0000</v>
          </cell>
        </row>
        <row r="696">
          <cell r="E696" t="str">
            <v>600</v>
          </cell>
          <cell r="F696">
            <v>76000</v>
          </cell>
          <cell r="G696" t="str">
            <v>070305300Ф0000600</v>
          </cell>
        </row>
        <row r="697">
          <cell r="E697" t="str">
            <v>610</v>
          </cell>
          <cell r="F697">
            <v>76000</v>
          </cell>
          <cell r="G697" t="str">
            <v>070305300Ф0000610</v>
          </cell>
        </row>
        <row r="698">
          <cell r="E698" t="str">
            <v>612</v>
          </cell>
          <cell r="F698">
            <v>76000</v>
          </cell>
          <cell r="G698" t="str">
            <v>070305300Ф0000612</v>
          </cell>
        </row>
        <row r="699">
          <cell r="E699" t="str">
            <v/>
          </cell>
          <cell r="F699">
            <v>13947665</v>
          </cell>
          <cell r="G699" t="str">
            <v>0707</v>
          </cell>
        </row>
        <row r="700">
          <cell r="E700" t="str">
            <v/>
          </cell>
          <cell r="F700">
            <v>13947665</v>
          </cell>
          <cell r="G700" t="str">
            <v>07070600000000</v>
          </cell>
        </row>
        <row r="701">
          <cell r="E701" t="str">
            <v/>
          </cell>
          <cell r="F701">
            <v>1606950</v>
          </cell>
          <cell r="G701" t="str">
            <v>07070610000000</v>
          </cell>
        </row>
        <row r="702">
          <cell r="E702" t="str">
            <v/>
          </cell>
          <cell r="F702">
            <v>511750</v>
          </cell>
          <cell r="G702" t="str">
            <v>07070610080010</v>
          </cell>
        </row>
        <row r="703">
          <cell r="E703" t="str">
            <v>600</v>
          </cell>
          <cell r="F703">
            <v>511750</v>
          </cell>
          <cell r="G703" t="str">
            <v>07070610080010600</v>
          </cell>
        </row>
        <row r="704">
          <cell r="E704" t="str">
            <v>610</v>
          </cell>
          <cell r="F704">
            <v>511750</v>
          </cell>
          <cell r="G704" t="str">
            <v>07070610080010610</v>
          </cell>
        </row>
        <row r="705">
          <cell r="E705" t="str">
            <v>611</v>
          </cell>
          <cell r="F705">
            <v>511750</v>
          </cell>
          <cell r="G705" t="str">
            <v>07070610080010611</v>
          </cell>
        </row>
        <row r="706">
          <cell r="E706" t="str">
            <v/>
          </cell>
          <cell r="F706">
            <v>1095200</v>
          </cell>
          <cell r="G706" t="str">
            <v>070706100S4560</v>
          </cell>
        </row>
        <row r="707">
          <cell r="E707" t="str">
            <v>600</v>
          </cell>
          <cell r="F707">
            <v>1095200</v>
          </cell>
          <cell r="G707" t="str">
            <v>070706100S4560600</v>
          </cell>
        </row>
        <row r="708">
          <cell r="E708" t="str">
            <v>610</v>
          </cell>
          <cell r="F708">
            <v>1095200</v>
          </cell>
          <cell r="G708" t="str">
            <v>070706100S4560610</v>
          </cell>
        </row>
        <row r="709">
          <cell r="E709" t="str">
            <v>611</v>
          </cell>
          <cell r="F709">
            <v>1095200</v>
          </cell>
          <cell r="G709" t="str">
            <v>070706100S4560611</v>
          </cell>
        </row>
        <row r="710">
          <cell r="E710" t="str">
            <v/>
          </cell>
          <cell r="F710">
            <v>253000</v>
          </cell>
          <cell r="G710" t="str">
            <v>07070620000000</v>
          </cell>
        </row>
        <row r="711">
          <cell r="E711" t="str">
            <v/>
          </cell>
          <cell r="F711">
            <v>150000</v>
          </cell>
          <cell r="G711" t="str">
            <v>07070620080000</v>
          </cell>
        </row>
        <row r="712">
          <cell r="E712" t="str">
            <v>600</v>
          </cell>
          <cell r="F712">
            <v>150000</v>
          </cell>
          <cell r="G712" t="str">
            <v>07070620080000600</v>
          </cell>
        </row>
        <row r="713">
          <cell r="E713" t="str">
            <v>610</v>
          </cell>
          <cell r="F713">
            <v>150000</v>
          </cell>
          <cell r="G713" t="str">
            <v>07070620080000610</v>
          </cell>
        </row>
        <row r="714">
          <cell r="E714" t="str">
            <v>611</v>
          </cell>
          <cell r="F714">
            <v>150000</v>
          </cell>
          <cell r="G714" t="str">
            <v>07070620080000611</v>
          </cell>
        </row>
        <row r="715">
          <cell r="E715" t="str">
            <v/>
          </cell>
          <cell r="F715">
            <v>20000</v>
          </cell>
          <cell r="G715" t="str">
            <v>070706200S4540</v>
          </cell>
        </row>
        <row r="716">
          <cell r="E716" t="str">
            <v>600</v>
          </cell>
          <cell r="F716">
            <v>20000</v>
          </cell>
          <cell r="G716" t="str">
            <v>070706200S4540600</v>
          </cell>
        </row>
        <row r="717">
          <cell r="E717" t="str">
            <v>610</v>
          </cell>
          <cell r="F717">
            <v>20000</v>
          </cell>
          <cell r="G717" t="str">
            <v>070706200S4540610</v>
          </cell>
        </row>
        <row r="718">
          <cell r="E718" t="str">
            <v>611</v>
          </cell>
          <cell r="F718">
            <v>20000</v>
          </cell>
          <cell r="G718" t="str">
            <v>070706200S4540611</v>
          </cell>
        </row>
        <row r="719">
          <cell r="E719" t="str">
            <v/>
          </cell>
          <cell r="F719">
            <v>83000</v>
          </cell>
          <cell r="G719" t="str">
            <v>070706200S4560</v>
          </cell>
        </row>
        <row r="720">
          <cell r="E720" t="str">
            <v>600</v>
          </cell>
          <cell r="F720">
            <v>83000</v>
          </cell>
          <cell r="G720" t="str">
            <v>070706200S4560600</v>
          </cell>
        </row>
        <row r="721">
          <cell r="E721" t="str">
            <v>610</v>
          </cell>
          <cell r="F721">
            <v>83000</v>
          </cell>
          <cell r="G721" t="str">
            <v>070706200S4560610</v>
          </cell>
        </row>
        <row r="722">
          <cell r="E722" t="str">
            <v>611</v>
          </cell>
          <cell r="F722">
            <v>83000</v>
          </cell>
          <cell r="G722" t="str">
            <v>070706200S4560611</v>
          </cell>
        </row>
        <row r="723">
          <cell r="E723" t="str">
            <v/>
          </cell>
          <cell r="F723">
            <v>11962215</v>
          </cell>
          <cell r="G723" t="str">
            <v>07070640000000</v>
          </cell>
        </row>
        <row r="724">
          <cell r="E724" t="str">
            <v/>
          </cell>
          <cell r="F724">
            <v>183000</v>
          </cell>
          <cell r="G724" t="str">
            <v>07070640027242</v>
          </cell>
        </row>
        <row r="725">
          <cell r="E725" t="str">
            <v>600</v>
          </cell>
          <cell r="F725">
            <v>183000</v>
          </cell>
          <cell r="G725" t="str">
            <v>07070640027242600</v>
          </cell>
        </row>
        <row r="726">
          <cell r="E726" t="str">
            <v>610</v>
          </cell>
          <cell r="F726">
            <v>183000</v>
          </cell>
          <cell r="G726" t="str">
            <v>07070640027242610</v>
          </cell>
        </row>
        <row r="727">
          <cell r="E727" t="str">
            <v>611</v>
          </cell>
          <cell r="F727">
            <v>183000</v>
          </cell>
          <cell r="G727" t="str">
            <v>07070640027242611</v>
          </cell>
        </row>
        <row r="728">
          <cell r="E728" t="str">
            <v/>
          </cell>
          <cell r="F728">
            <v>7588215</v>
          </cell>
          <cell r="G728" t="str">
            <v>07070640040000</v>
          </cell>
        </row>
        <row r="729">
          <cell r="E729" t="str">
            <v>600</v>
          </cell>
          <cell r="F729">
            <v>7588215</v>
          </cell>
          <cell r="G729" t="str">
            <v>07070640040000600</v>
          </cell>
        </row>
        <row r="730">
          <cell r="E730" t="str">
            <v>610</v>
          </cell>
          <cell r="F730">
            <v>7588215</v>
          </cell>
          <cell r="G730" t="str">
            <v>07070640040000610</v>
          </cell>
        </row>
        <row r="731">
          <cell r="E731" t="str">
            <v>611</v>
          </cell>
          <cell r="F731">
            <v>7588215</v>
          </cell>
          <cell r="G731" t="str">
            <v>07070640040000611</v>
          </cell>
        </row>
        <row r="732">
          <cell r="E732" t="str">
            <v/>
          </cell>
          <cell r="F732">
            <v>2170000</v>
          </cell>
          <cell r="G732" t="str">
            <v>07070640041000</v>
          </cell>
        </row>
        <row r="733">
          <cell r="E733" t="str">
            <v>600</v>
          </cell>
          <cell r="F733">
            <v>2170000</v>
          </cell>
          <cell r="G733" t="str">
            <v>07070640041000600</v>
          </cell>
        </row>
        <row r="734">
          <cell r="E734" t="str">
            <v>610</v>
          </cell>
          <cell r="F734">
            <v>2170000</v>
          </cell>
          <cell r="G734" t="str">
            <v>07070640041000610</v>
          </cell>
        </row>
        <row r="735">
          <cell r="E735" t="str">
            <v>611</v>
          </cell>
          <cell r="F735">
            <v>2170000</v>
          </cell>
          <cell r="G735" t="str">
            <v>07070640041000611</v>
          </cell>
        </row>
        <row r="736">
          <cell r="E736" t="str">
            <v/>
          </cell>
          <cell r="F736">
            <v>25000</v>
          </cell>
          <cell r="G736" t="str">
            <v>07070640047000</v>
          </cell>
        </row>
        <row r="737">
          <cell r="E737" t="str">
            <v>600</v>
          </cell>
          <cell r="F737">
            <v>25000</v>
          </cell>
          <cell r="G737" t="str">
            <v>07070640047000600</v>
          </cell>
        </row>
        <row r="738">
          <cell r="E738" t="str">
            <v>610</v>
          </cell>
          <cell r="F738">
            <v>25000</v>
          </cell>
          <cell r="G738" t="str">
            <v>07070640047000610</v>
          </cell>
        </row>
        <row r="739">
          <cell r="E739" t="str">
            <v>612</v>
          </cell>
          <cell r="F739">
            <v>25000</v>
          </cell>
          <cell r="G739" t="str">
            <v>07070640047000612</v>
          </cell>
        </row>
        <row r="740">
          <cell r="E740" t="str">
            <v/>
          </cell>
          <cell r="F740">
            <v>1150000</v>
          </cell>
          <cell r="G740" t="str">
            <v>0707064004Г000</v>
          </cell>
        </row>
        <row r="741">
          <cell r="E741" t="str">
            <v>600</v>
          </cell>
          <cell r="F741">
            <v>1150000</v>
          </cell>
          <cell r="G741" t="str">
            <v>0707064004Г000600</v>
          </cell>
        </row>
        <row r="742">
          <cell r="E742" t="str">
            <v>610</v>
          </cell>
          <cell r="F742">
            <v>1150000</v>
          </cell>
          <cell r="G742" t="str">
            <v>0707064004Г000610</v>
          </cell>
        </row>
        <row r="743">
          <cell r="E743" t="str">
            <v>611</v>
          </cell>
          <cell r="F743">
            <v>1150000</v>
          </cell>
          <cell r="G743" t="str">
            <v>0707064004Г000611</v>
          </cell>
        </row>
        <row r="744">
          <cell r="E744" t="str">
            <v/>
          </cell>
          <cell r="F744">
            <v>70000</v>
          </cell>
          <cell r="G744" t="str">
            <v>0707064004М000</v>
          </cell>
        </row>
        <row r="745">
          <cell r="E745" t="str">
            <v>600</v>
          </cell>
          <cell r="F745">
            <v>70000</v>
          </cell>
          <cell r="G745" t="str">
            <v>0707064004М000600</v>
          </cell>
        </row>
        <row r="746">
          <cell r="E746" t="str">
            <v>610</v>
          </cell>
          <cell r="F746">
            <v>70000</v>
          </cell>
          <cell r="G746" t="str">
            <v>0707064004М000610</v>
          </cell>
        </row>
        <row r="747">
          <cell r="E747" t="str">
            <v>611</v>
          </cell>
          <cell r="F747">
            <v>70000</v>
          </cell>
          <cell r="G747" t="str">
            <v>0707064004М000611</v>
          </cell>
        </row>
        <row r="748">
          <cell r="E748" t="str">
            <v/>
          </cell>
          <cell r="F748">
            <v>250000</v>
          </cell>
          <cell r="G748" t="str">
            <v>0707064004Э000</v>
          </cell>
        </row>
        <row r="749">
          <cell r="E749" t="str">
            <v>600</v>
          </cell>
          <cell r="F749">
            <v>250000</v>
          </cell>
          <cell r="G749" t="str">
            <v>0707064004Э000600</v>
          </cell>
        </row>
        <row r="750">
          <cell r="E750" t="str">
            <v>610</v>
          </cell>
          <cell r="F750">
            <v>250000</v>
          </cell>
          <cell r="G750" t="str">
            <v>0707064004Э000610</v>
          </cell>
        </row>
        <row r="751">
          <cell r="E751" t="str">
            <v>611</v>
          </cell>
          <cell r="F751">
            <v>250000</v>
          </cell>
          <cell r="G751" t="str">
            <v>0707064004Э000611</v>
          </cell>
        </row>
        <row r="752">
          <cell r="E752" t="str">
            <v/>
          </cell>
          <cell r="F752">
            <v>526000</v>
          </cell>
          <cell r="G752" t="str">
            <v>070706400S4560</v>
          </cell>
        </row>
        <row r="753">
          <cell r="E753" t="str">
            <v>600</v>
          </cell>
          <cell r="F753">
            <v>526000</v>
          </cell>
          <cell r="G753" t="str">
            <v>070706400S4560600</v>
          </cell>
        </row>
        <row r="754">
          <cell r="E754" t="str">
            <v>610</v>
          </cell>
          <cell r="F754">
            <v>526000</v>
          </cell>
          <cell r="G754" t="str">
            <v>070706400S4560610</v>
          </cell>
        </row>
        <row r="755">
          <cell r="E755" t="str">
            <v>611</v>
          </cell>
          <cell r="F755">
            <v>76000</v>
          </cell>
          <cell r="G755" t="str">
            <v>070706400S4560611</v>
          </cell>
        </row>
        <row r="756">
          <cell r="E756" t="str">
            <v>612</v>
          </cell>
          <cell r="F756">
            <v>450000</v>
          </cell>
          <cell r="G756" t="str">
            <v>070706400S4560612</v>
          </cell>
        </row>
        <row r="757">
          <cell r="E757" t="str">
            <v/>
          </cell>
          <cell r="F757">
            <v>125500</v>
          </cell>
          <cell r="G757" t="str">
            <v>07070650000000</v>
          </cell>
        </row>
        <row r="758">
          <cell r="E758" t="str">
            <v/>
          </cell>
          <cell r="F758">
            <v>45500</v>
          </cell>
          <cell r="G758" t="str">
            <v>07070650080010</v>
          </cell>
        </row>
        <row r="759">
          <cell r="E759" t="str">
            <v>600</v>
          </cell>
          <cell r="F759">
            <v>45500</v>
          </cell>
          <cell r="G759" t="str">
            <v>07070650080010600</v>
          </cell>
        </row>
        <row r="760">
          <cell r="E760" t="str">
            <v>610</v>
          </cell>
          <cell r="F760">
            <v>45500</v>
          </cell>
          <cell r="G760" t="str">
            <v>07070650080010610</v>
          </cell>
        </row>
        <row r="761">
          <cell r="E761" t="str">
            <v>611</v>
          </cell>
          <cell r="F761">
            <v>45500</v>
          </cell>
          <cell r="G761" t="str">
            <v>07070650080010611</v>
          </cell>
        </row>
        <row r="762">
          <cell r="E762" t="str">
            <v/>
          </cell>
          <cell r="F762">
            <v>30000</v>
          </cell>
          <cell r="G762" t="str">
            <v>07070650080020</v>
          </cell>
        </row>
        <row r="763">
          <cell r="E763" t="str">
            <v>600</v>
          </cell>
          <cell r="F763">
            <v>30000</v>
          </cell>
          <cell r="G763" t="str">
            <v>07070650080020600</v>
          </cell>
        </row>
        <row r="764">
          <cell r="E764" t="str">
            <v>610</v>
          </cell>
          <cell r="F764">
            <v>30000</v>
          </cell>
          <cell r="G764" t="str">
            <v>07070650080020610</v>
          </cell>
        </row>
        <row r="765">
          <cell r="E765" t="str">
            <v>611</v>
          </cell>
          <cell r="F765">
            <v>30000</v>
          </cell>
          <cell r="G765" t="str">
            <v>07070650080020611</v>
          </cell>
        </row>
        <row r="766">
          <cell r="E766" t="str">
            <v/>
          </cell>
          <cell r="F766">
            <v>50000</v>
          </cell>
          <cell r="G766" t="str">
            <v>070706500S4560</v>
          </cell>
        </row>
        <row r="767">
          <cell r="E767" t="str">
            <v>600</v>
          </cell>
          <cell r="F767">
            <v>50000</v>
          </cell>
          <cell r="G767" t="str">
            <v>070706500S4560600</v>
          </cell>
        </row>
        <row r="768">
          <cell r="E768" t="str">
            <v>610</v>
          </cell>
          <cell r="F768">
            <v>50000</v>
          </cell>
          <cell r="G768" t="str">
            <v>070706500S4560610</v>
          </cell>
        </row>
        <row r="769">
          <cell r="E769" t="str">
            <v>611</v>
          </cell>
          <cell r="F769">
            <v>50000</v>
          </cell>
          <cell r="G769" t="str">
            <v>070706500S4560611</v>
          </cell>
        </row>
        <row r="770">
          <cell r="E770" t="str">
            <v/>
          </cell>
          <cell r="F770">
            <v>281897756.47000003</v>
          </cell>
          <cell r="G770" t="str">
            <v>0800</v>
          </cell>
        </row>
        <row r="771">
          <cell r="E771" t="str">
            <v/>
          </cell>
          <cell r="F771">
            <v>174727607.74000001</v>
          </cell>
          <cell r="G771" t="str">
            <v>0801</v>
          </cell>
        </row>
        <row r="772">
          <cell r="E772" t="str">
            <v/>
          </cell>
          <cell r="F772">
            <v>1050000</v>
          </cell>
          <cell r="G772" t="str">
            <v>08010300000000</v>
          </cell>
        </row>
        <row r="773">
          <cell r="E773" t="str">
            <v/>
          </cell>
          <cell r="F773">
            <v>1050000</v>
          </cell>
          <cell r="G773" t="str">
            <v>08010340000000</v>
          </cell>
        </row>
        <row r="774">
          <cell r="E774" t="str">
            <v/>
          </cell>
          <cell r="F774">
            <v>1050000</v>
          </cell>
          <cell r="G774" t="str">
            <v>08010340080000</v>
          </cell>
        </row>
        <row r="775">
          <cell r="E775" t="str">
            <v>600</v>
          </cell>
          <cell r="F775">
            <v>1050000</v>
          </cell>
          <cell r="G775" t="str">
            <v>08010340080000600</v>
          </cell>
        </row>
        <row r="776">
          <cell r="E776" t="str">
            <v>610</v>
          </cell>
          <cell r="F776">
            <v>1050000</v>
          </cell>
          <cell r="G776" t="str">
            <v>08010340080000610</v>
          </cell>
        </row>
        <row r="777">
          <cell r="E777" t="str">
            <v>612</v>
          </cell>
          <cell r="F777">
            <v>1050000</v>
          </cell>
          <cell r="G777" t="str">
            <v>08010340080000612</v>
          </cell>
        </row>
        <row r="778">
          <cell r="E778" t="str">
            <v/>
          </cell>
          <cell r="F778">
            <v>172984583.74000001</v>
          </cell>
          <cell r="G778" t="str">
            <v>08010500000000</v>
          </cell>
        </row>
        <row r="779">
          <cell r="E779" t="str">
            <v/>
          </cell>
          <cell r="F779">
            <v>52050217</v>
          </cell>
          <cell r="G779" t="str">
            <v>08010510000000</v>
          </cell>
        </row>
        <row r="780">
          <cell r="E780" t="str">
            <v/>
          </cell>
          <cell r="F780">
            <v>1564700</v>
          </cell>
          <cell r="G780" t="str">
            <v>08010510027240</v>
          </cell>
        </row>
        <row r="781">
          <cell r="E781" t="str">
            <v>600</v>
          </cell>
          <cell r="F781">
            <v>1564700</v>
          </cell>
          <cell r="G781" t="str">
            <v>08010510027240600</v>
          </cell>
        </row>
        <row r="782">
          <cell r="E782" t="str">
            <v>610</v>
          </cell>
          <cell r="F782">
            <v>1564700</v>
          </cell>
          <cell r="G782" t="str">
            <v>08010510027240610</v>
          </cell>
        </row>
        <row r="783">
          <cell r="E783" t="str">
            <v>611</v>
          </cell>
          <cell r="F783">
            <v>1564700</v>
          </cell>
          <cell r="G783" t="str">
            <v>08010510027240611</v>
          </cell>
        </row>
        <row r="784">
          <cell r="E784" t="str">
            <v/>
          </cell>
          <cell r="F784">
            <v>35000</v>
          </cell>
          <cell r="G784" t="str">
            <v>08010510027242</v>
          </cell>
        </row>
        <row r="785">
          <cell r="E785" t="str">
            <v>600</v>
          </cell>
          <cell r="F785">
            <v>35000</v>
          </cell>
          <cell r="G785" t="str">
            <v>08010510027242600</v>
          </cell>
        </row>
        <row r="786">
          <cell r="E786" t="str">
            <v>610</v>
          </cell>
          <cell r="F786">
            <v>35000</v>
          </cell>
          <cell r="G786" t="str">
            <v>08010510027242610</v>
          </cell>
        </row>
        <row r="787">
          <cell r="E787" t="str">
            <v>611</v>
          </cell>
          <cell r="F787">
            <v>35000</v>
          </cell>
          <cell r="G787" t="str">
            <v>08010510027242611</v>
          </cell>
        </row>
        <row r="788">
          <cell r="E788" t="str">
            <v/>
          </cell>
          <cell r="F788">
            <v>43887936</v>
          </cell>
          <cell r="G788" t="str">
            <v>08010510040000</v>
          </cell>
        </row>
        <row r="789">
          <cell r="E789" t="str">
            <v>600</v>
          </cell>
          <cell r="F789">
            <v>43887936</v>
          </cell>
          <cell r="G789" t="str">
            <v>08010510040000600</v>
          </cell>
        </row>
        <row r="790">
          <cell r="E790" t="str">
            <v>610</v>
          </cell>
          <cell r="F790">
            <v>43887936</v>
          </cell>
          <cell r="G790" t="str">
            <v>08010510040000610</v>
          </cell>
        </row>
        <row r="791">
          <cell r="E791" t="str">
            <v>611</v>
          </cell>
          <cell r="F791">
            <v>43887936</v>
          </cell>
          <cell r="G791" t="str">
            <v>08010510040000611</v>
          </cell>
        </row>
        <row r="792">
          <cell r="E792" t="str">
            <v/>
          </cell>
          <cell r="F792">
            <v>109000</v>
          </cell>
          <cell r="G792" t="str">
            <v>08010510041000</v>
          </cell>
        </row>
        <row r="793">
          <cell r="E793" t="str">
            <v>600</v>
          </cell>
          <cell r="F793">
            <v>109000</v>
          </cell>
          <cell r="G793" t="str">
            <v>08010510041000600</v>
          </cell>
        </row>
        <row r="794">
          <cell r="E794" t="str">
            <v>610</v>
          </cell>
          <cell r="F794">
            <v>109000</v>
          </cell>
          <cell r="G794" t="str">
            <v>08010510041000610</v>
          </cell>
        </row>
        <row r="795">
          <cell r="E795" t="str">
            <v>611</v>
          </cell>
          <cell r="F795">
            <v>109000</v>
          </cell>
          <cell r="G795" t="str">
            <v>08010510041000611</v>
          </cell>
        </row>
        <row r="796">
          <cell r="E796" t="str">
            <v/>
          </cell>
          <cell r="F796">
            <v>152906</v>
          </cell>
          <cell r="G796" t="str">
            <v>08010510045000</v>
          </cell>
        </row>
        <row r="797">
          <cell r="E797" t="str">
            <v>600</v>
          </cell>
          <cell r="F797">
            <v>152906</v>
          </cell>
          <cell r="G797" t="str">
            <v>08010510045000600</v>
          </cell>
        </row>
        <row r="798">
          <cell r="E798" t="str">
            <v>610</v>
          </cell>
          <cell r="F798">
            <v>152906</v>
          </cell>
          <cell r="G798" t="str">
            <v>08010510045000610</v>
          </cell>
        </row>
        <row r="799">
          <cell r="E799" t="str">
            <v>611</v>
          </cell>
          <cell r="F799">
            <v>152906</v>
          </cell>
          <cell r="G799" t="str">
            <v>08010510045000611</v>
          </cell>
        </row>
        <row r="800">
          <cell r="E800" t="str">
            <v/>
          </cell>
          <cell r="F800">
            <v>210000</v>
          </cell>
          <cell r="G800" t="str">
            <v>08010510047000</v>
          </cell>
        </row>
        <row r="801">
          <cell r="E801" t="str">
            <v>600</v>
          </cell>
          <cell r="F801">
            <v>210000</v>
          </cell>
          <cell r="G801" t="str">
            <v>08010510047000600</v>
          </cell>
        </row>
        <row r="802">
          <cell r="E802" t="str">
            <v>610</v>
          </cell>
          <cell r="F802">
            <v>210000</v>
          </cell>
          <cell r="G802" t="str">
            <v>08010510047000610</v>
          </cell>
        </row>
        <row r="803">
          <cell r="E803" t="str">
            <v>612</v>
          </cell>
          <cell r="F803">
            <v>210000</v>
          </cell>
          <cell r="G803" t="str">
            <v>08010510047000612</v>
          </cell>
        </row>
        <row r="804">
          <cell r="E804" t="str">
            <v/>
          </cell>
          <cell r="F804">
            <v>3990000</v>
          </cell>
          <cell r="G804" t="str">
            <v>0801051004Г000</v>
          </cell>
        </row>
        <row r="805">
          <cell r="E805" t="str">
            <v>600</v>
          </cell>
          <cell r="F805">
            <v>3990000</v>
          </cell>
          <cell r="G805" t="str">
            <v>0801051004Г000600</v>
          </cell>
        </row>
        <row r="806">
          <cell r="E806" t="str">
            <v>610</v>
          </cell>
          <cell r="F806">
            <v>3990000</v>
          </cell>
          <cell r="G806" t="str">
            <v>0801051004Г000610</v>
          </cell>
        </row>
        <row r="807">
          <cell r="E807" t="str">
            <v>611</v>
          </cell>
          <cell r="F807">
            <v>3990000</v>
          </cell>
          <cell r="G807" t="str">
            <v>0801051004Г000611</v>
          </cell>
        </row>
        <row r="808">
          <cell r="E808" t="str">
            <v/>
          </cell>
          <cell r="F808">
            <v>61500</v>
          </cell>
          <cell r="G808" t="str">
            <v>0801051004М000</v>
          </cell>
        </row>
        <row r="809">
          <cell r="E809" t="str">
            <v>600</v>
          </cell>
          <cell r="F809">
            <v>61500</v>
          </cell>
          <cell r="G809" t="str">
            <v>0801051004М000600</v>
          </cell>
        </row>
        <row r="810">
          <cell r="E810" t="str">
            <v>610</v>
          </cell>
          <cell r="F810">
            <v>61500</v>
          </cell>
          <cell r="G810" t="str">
            <v>0801051004М000610</v>
          </cell>
        </row>
        <row r="811">
          <cell r="E811" t="str">
            <v>611</v>
          </cell>
          <cell r="F811">
            <v>61500</v>
          </cell>
          <cell r="G811" t="str">
            <v>0801051004М000611</v>
          </cell>
        </row>
        <row r="812">
          <cell r="E812" t="str">
            <v/>
          </cell>
          <cell r="F812">
            <v>1190000</v>
          </cell>
          <cell r="G812" t="str">
            <v>0801051004Э000</v>
          </cell>
        </row>
        <row r="813">
          <cell r="E813" t="str">
            <v>600</v>
          </cell>
          <cell r="F813">
            <v>1190000</v>
          </cell>
          <cell r="G813" t="str">
            <v>0801051004Э000600</v>
          </cell>
        </row>
        <row r="814">
          <cell r="E814" t="str">
            <v>610</v>
          </cell>
          <cell r="F814">
            <v>1190000</v>
          </cell>
          <cell r="G814" t="str">
            <v>0801051004Э000610</v>
          </cell>
        </row>
        <row r="815">
          <cell r="E815" t="str">
            <v>611</v>
          </cell>
          <cell r="F815">
            <v>1190000</v>
          </cell>
          <cell r="G815" t="str">
            <v>0801051004Э000611</v>
          </cell>
        </row>
        <row r="816">
          <cell r="E816" t="str">
            <v/>
          </cell>
          <cell r="F816">
            <v>100000</v>
          </cell>
          <cell r="G816" t="str">
            <v>08010510080530</v>
          </cell>
        </row>
        <row r="817">
          <cell r="E817" t="str">
            <v>600</v>
          </cell>
          <cell r="F817">
            <v>100000</v>
          </cell>
          <cell r="G817" t="str">
            <v>08010510080530600</v>
          </cell>
        </row>
        <row r="818">
          <cell r="E818" t="str">
            <v>610</v>
          </cell>
          <cell r="F818">
            <v>100000</v>
          </cell>
          <cell r="G818" t="str">
            <v>08010510080530610</v>
          </cell>
        </row>
        <row r="819">
          <cell r="E819" t="str">
            <v>612</v>
          </cell>
          <cell r="F819">
            <v>100000</v>
          </cell>
          <cell r="G819" t="str">
            <v>08010510080530612</v>
          </cell>
        </row>
        <row r="820">
          <cell r="E820" t="str">
            <v/>
          </cell>
          <cell r="F820">
            <v>309530</v>
          </cell>
          <cell r="G820" t="str">
            <v>080105100L5190</v>
          </cell>
        </row>
        <row r="821">
          <cell r="E821" t="str">
            <v>600</v>
          </cell>
          <cell r="F821">
            <v>309530</v>
          </cell>
          <cell r="G821" t="str">
            <v>080105100L5190600</v>
          </cell>
        </row>
        <row r="822">
          <cell r="E822" t="str">
            <v>610</v>
          </cell>
          <cell r="F822">
            <v>309530</v>
          </cell>
          <cell r="G822" t="str">
            <v>080105100L5190610</v>
          </cell>
        </row>
        <row r="823">
          <cell r="E823" t="str">
            <v>612</v>
          </cell>
          <cell r="F823">
            <v>309530</v>
          </cell>
          <cell r="G823" t="str">
            <v>080105100L5190612</v>
          </cell>
        </row>
        <row r="824">
          <cell r="E824" t="str">
            <v/>
          </cell>
          <cell r="F824">
            <v>439645</v>
          </cell>
          <cell r="G824" t="str">
            <v>080105100S4880</v>
          </cell>
        </row>
        <row r="825">
          <cell r="E825" t="str">
            <v>600</v>
          </cell>
          <cell r="F825">
            <v>439645</v>
          </cell>
          <cell r="G825" t="str">
            <v>080105100S4880600</v>
          </cell>
        </row>
        <row r="826">
          <cell r="E826" t="str">
            <v>610</v>
          </cell>
          <cell r="F826">
            <v>439645</v>
          </cell>
          <cell r="G826" t="str">
            <v>080105100S4880610</v>
          </cell>
        </row>
        <row r="827">
          <cell r="E827" t="str">
            <v>612</v>
          </cell>
          <cell r="F827">
            <v>439645</v>
          </cell>
          <cell r="G827" t="str">
            <v>080105100S4880612</v>
          </cell>
        </row>
        <row r="828">
          <cell r="E828" t="str">
            <v/>
          </cell>
          <cell r="F828">
            <v>112485679</v>
          </cell>
          <cell r="G828" t="str">
            <v>08010520000000</v>
          </cell>
        </row>
        <row r="829">
          <cell r="E829" t="str">
            <v/>
          </cell>
          <cell r="F829">
            <v>3490000</v>
          </cell>
          <cell r="G829" t="str">
            <v>08010520027240</v>
          </cell>
        </row>
        <row r="830">
          <cell r="E830" t="str">
            <v>600</v>
          </cell>
          <cell r="F830">
            <v>3490000</v>
          </cell>
          <cell r="G830" t="str">
            <v>08010520027240600</v>
          </cell>
        </row>
        <row r="831">
          <cell r="E831" t="str">
            <v>610</v>
          </cell>
          <cell r="F831">
            <v>3490000</v>
          </cell>
          <cell r="G831" t="str">
            <v>08010520027240610</v>
          </cell>
        </row>
        <row r="832">
          <cell r="E832" t="str">
            <v>611</v>
          </cell>
          <cell r="F832">
            <v>3490000</v>
          </cell>
          <cell r="G832" t="str">
            <v>08010520027240611</v>
          </cell>
        </row>
        <row r="833">
          <cell r="E833" t="str">
            <v/>
          </cell>
          <cell r="F833">
            <v>100000</v>
          </cell>
          <cell r="G833" t="str">
            <v>08010520027242</v>
          </cell>
        </row>
        <row r="834">
          <cell r="E834" t="str">
            <v>600</v>
          </cell>
          <cell r="F834">
            <v>100000</v>
          </cell>
          <cell r="G834" t="str">
            <v>08010520027242600</v>
          </cell>
        </row>
        <row r="835">
          <cell r="E835" t="str">
            <v>610</v>
          </cell>
          <cell r="F835">
            <v>100000</v>
          </cell>
          <cell r="G835" t="str">
            <v>08010520027242610</v>
          </cell>
        </row>
        <row r="836">
          <cell r="E836" t="str">
            <v>611</v>
          </cell>
          <cell r="F836">
            <v>100000</v>
          </cell>
          <cell r="G836" t="str">
            <v>08010520027242611</v>
          </cell>
        </row>
        <row r="837">
          <cell r="E837" t="str">
            <v/>
          </cell>
          <cell r="F837">
            <v>83149609</v>
          </cell>
          <cell r="G837" t="str">
            <v>08010520040000</v>
          </cell>
        </row>
        <row r="838">
          <cell r="E838" t="str">
            <v>600</v>
          </cell>
          <cell r="F838">
            <v>83149609</v>
          </cell>
          <cell r="G838" t="str">
            <v>08010520040000600</v>
          </cell>
        </row>
        <row r="839">
          <cell r="E839" t="str">
            <v>610</v>
          </cell>
          <cell r="F839">
            <v>83149609</v>
          </cell>
          <cell r="G839" t="str">
            <v>08010520040000610</v>
          </cell>
        </row>
        <row r="840">
          <cell r="E840" t="str">
            <v>611</v>
          </cell>
          <cell r="F840">
            <v>83149609</v>
          </cell>
          <cell r="G840" t="str">
            <v>08010520040000611</v>
          </cell>
        </row>
        <row r="841">
          <cell r="E841" t="str">
            <v/>
          </cell>
          <cell r="F841">
            <v>485000</v>
          </cell>
          <cell r="G841" t="str">
            <v>08010520041000</v>
          </cell>
        </row>
        <row r="842">
          <cell r="E842" t="str">
            <v>600</v>
          </cell>
          <cell r="F842">
            <v>485000</v>
          </cell>
          <cell r="G842" t="str">
            <v>08010520041000600</v>
          </cell>
        </row>
        <row r="843">
          <cell r="E843" t="str">
            <v>610</v>
          </cell>
          <cell r="F843">
            <v>485000</v>
          </cell>
          <cell r="G843" t="str">
            <v>08010520041000610</v>
          </cell>
        </row>
        <row r="844">
          <cell r="E844" t="str">
            <v>611</v>
          </cell>
          <cell r="F844">
            <v>485000</v>
          </cell>
          <cell r="G844" t="str">
            <v>08010520041000611</v>
          </cell>
        </row>
        <row r="845">
          <cell r="E845" t="str">
            <v/>
          </cell>
          <cell r="F845">
            <v>345145</v>
          </cell>
          <cell r="G845" t="str">
            <v>08010520045000</v>
          </cell>
        </row>
        <row r="846">
          <cell r="E846" t="str">
            <v>600</v>
          </cell>
          <cell r="F846">
            <v>345145</v>
          </cell>
          <cell r="G846" t="str">
            <v>08010520045000600</v>
          </cell>
        </row>
        <row r="847">
          <cell r="E847" t="str">
            <v>610</v>
          </cell>
          <cell r="F847">
            <v>345145</v>
          </cell>
          <cell r="G847" t="str">
            <v>08010520045000610</v>
          </cell>
        </row>
        <row r="848">
          <cell r="E848" t="str">
            <v>611</v>
          </cell>
          <cell r="F848">
            <v>345145</v>
          </cell>
          <cell r="G848" t="str">
            <v>08010520045000611</v>
          </cell>
        </row>
        <row r="849">
          <cell r="E849" t="str">
            <v/>
          </cell>
          <cell r="F849">
            <v>350000</v>
          </cell>
          <cell r="G849" t="str">
            <v>08010520047000</v>
          </cell>
        </row>
        <row r="850">
          <cell r="E850" t="str">
            <v>600</v>
          </cell>
          <cell r="F850">
            <v>350000</v>
          </cell>
          <cell r="G850" t="str">
            <v>08010520047000600</v>
          </cell>
        </row>
        <row r="851">
          <cell r="E851" t="str">
            <v>610</v>
          </cell>
          <cell r="F851">
            <v>350000</v>
          </cell>
          <cell r="G851" t="str">
            <v>08010520047000610</v>
          </cell>
        </row>
        <row r="852">
          <cell r="E852" t="str">
            <v>612</v>
          </cell>
          <cell r="F852">
            <v>350000</v>
          </cell>
          <cell r="G852" t="str">
            <v>08010520047000612</v>
          </cell>
        </row>
        <row r="853">
          <cell r="E853" t="str">
            <v/>
          </cell>
          <cell r="F853">
            <v>21114225</v>
          </cell>
          <cell r="G853" t="str">
            <v>0801052004Г000</v>
          </cell>
        </row>
        <row r="854">
          <cell r="E854" t="str">
            <v>600</v>
          </cell>
          <cell r="F854">
            <v>21114225</v>
          </cell>
          <cell r="G854" t="str">
            <v>0801052004Г000600</v>
          </cell>
        </row>
        <row r="855">
          <cell r="E855" t="str">
            <v>610</v>
          </cell>
          <cell r="F855">
            <v>21114225</v>
          </cell>
          <cell r="G855" t="str">
            <v>0801052004Г000610</v>
          </cell>
        </row>
        <row r="856">
          <cell r="E856" t="str">
            <v>611</v>
          </cell>
          <cell r="F856">
            <v>21114225</v>
          </cell>
          <cell r="G856" t="str">
            <v>0801052004Г000611</v>
          </cell>
        </row>
        <row r="857">
          <cell r="E857" t="str">
            <v/>
          </cell>
          <cell r="F857">
            <v>380000</v>
          </cell>
          <cell r="G857" t="str">
            <v>0801052004М000</v>
          </cell>
        </row>
        <row r="858">
          <cell r="E858" t="str">
            <v>600</v>
          </cell>
          <cell r="F858">
            <v>380000</v>
          </cell>
          <cell r="G858" t="str">
            <v>0801052004М000600</v>
          </cell>
        </row>
        <row r="859">
          <cell r="E859" t="str">
            <v>610</v>
          </cell>
          <cell r="F859">
            <v>380000</v>
          </cell>
          <cell r="G859" t="str">
            <v>0801052004М000610</v>
          </cell>
        </row>
        <row r="860">
          <cell r="E860" t="str">
            <v>611</v>
          </cell>
          <cell r="F860">
            <v>380000</v>
          </cell>
          <cell r="G860" t="str">
            <v>0801052004М000611</v>
          </cell>
        </row>
        <row r="861">
          <cell r="E861" t="str">
            <v/>
          </cell>
          <cell r="F861">
            <v>2900000</v>
          </cell>
          <cell r="G861" t="str">
            <v>0801052004Э000</v>
          </cell>
        </row>
        <row r="862">
          <cell r="E862" t="str">
            <v>600</v>
          </cell>
          <cell r="F862">
            <v>2900000</v>
          </cell>
          <cell r="G862" t="str">
            <v>0801052004Э000600</v>
          </cell>
        </row>
        <row r="863">
          <cell r="E863" t="str">
            <v>610</v>
          </cell>
          <cell r="F863">
            <v>2900000</v>
          </cell>
          <cell r="G863" t="str">
            <v>0801052004Э000610</v>
          </cell>
        </row>
        <row r="864">
          <cell r="E864" t="str">
            <v>611</v>
          </cell>
          <cell r="F864">
            <v>2900000</v>
          </cell>
          <cell r="G864" t="str">
            <v>0801052004Э000611</v>
          </cell>
        </row>
        <row r="865">
          <cell r="E865" t="str">
            <v/>
          </cell>
          <cell r="F865">
            <v>171700</v>
          </cell>
          <cell r="G865" t="str">
            <v>080105200S4760</v>
          </cell>
        </row>
        <row r="866">
          <cell r="E866" t="str">
            <v>600</v>
          </cell>
          <cell r="F866">
            <v>171700</v>
          </cell>
          <cell r="G866" t="str">
            <v>080105200S4760600</v>
          </cell>
        </row>
        <row r="867">
          <cell r="E867" t="str">
            <v>610</v>
          </cell>
          <cell r="F867">
            <v>171700</v>
          </cell>
          <cell r="G867" t="str">
            <v>080105200S4760610</v>
          </cell>
        </row>
        <row r="868">
          <cell r="E868" t="str">
            <v>612</v>
          </cell>
          <cell r="F868">
            <v>171700</v>
          </cell>
          <cell r="G868" t="str">
            <v>080105200S4760612</v>
          </cell>
        </row>
        <row r="869">
          <cell r="E869" t="str">
            <v/>
          </cell>
          <cell r="F869">
            <v>8448687.7400000002</v>
          </cell>
          <cell r="G869" t="str">
            <v>08010530000000</v>
          </cell>
        </row>
        <row r="870">
          <cell r="E870" t="str">
            <v/>
          </cell>
          <cell r="F870">
            <v>4101480</v>
          </cell>
          <cell r="G870" t="str">
            <v>08010530080000</v>
          </cell>
        </row>
        <row r="871">
          <cell r="E871" t="str">
            <v>600</v>
          </cell>
          <cell r="F871">
            <v>4101480</v>
          </cell>
          <cell r="G871" t="str">
            <v>08010530080000600</v>
          </cell>
        </row>
        <row r="872">
          <cell r="E872" t="str">
            <v>610</v>
          </cell>
          <cell r="F872">
            <v>4101480</v>
          </cell>
          <cell r="G872" t="str">
            <v>08010530080000610</v>
          </cell>
        </row>
        <row r="873">
          <cell r="E873" t="str">
            <v>612</v>
          </cell>
          <cell r="F873">
            <v>4101480</v>
          </cell>
          <cell r="G873" t="str">
            <v>08010530080000612</v>
          </cell>
        </row>
        <row r="874">
          <cell r="E874" t="str">
            <v/>
          </cell>
          <cell r="F874">
            <v>3706561.74</v>
          </cell>
          <cell r="G874" t="str">
            <v>080105300S6410</v>
          </cell>
        </row>
        <row r="875">
          <cell r="E875" t="str">
            <v>600</v>
          </cell>
          <cell r="F875">
            <v>3706561.74</v>
          </cell>
          <cell r="G875" t="str">
            <v>080105300S6410600</v>
          </cell>
        </row>
        <row r="876">
          <cell r="E876" t="str">
            <v>610</v>
          </cell>
          <cell r="F876">
            <v>3706561.74</v>
          </cell>
          <cell r="G876" t="str">
            <v>080105300S6410610</v>
          </cell>
        </row>
        <row r="877">
          <cell r="E877" t="str">
            <v>612</v>
          </cell>
          <cell r="F877">
            <v>3706561.74</v>
          </cell>
          <cell r="G877" t="str">
            <v>080105300S6410612</v>
          </cell>
        </row>
        <row r="878">
          <cell r="E878" t="str">
            <v/>
          </cell>
          <cell r="F878">
            <v>292760.40000000002</v>
          </cell>
          <cell r="G878" t="str">
            <v>080105300Ц0000</v>
          </cell>
        </row>
        <row r="879">
          <cell r="E879" t="str">
            <v>600</v>
          </cell>
          <cell r="F879">
            <v>292760.40000000002</v>
          </cell>
          <cell r="G879" t="str">
            <v>080105300Ц0000600</v>
          </cell>
        </row>
        <row r="880">
          <cell r="E880" t="str">
            <v>610</v>
          </cell>
          <cell r="F880">
            <v>292760.40000000002</v>
          </cell>
          <cell r="G880" t="str">
            <v>080105300Ц0000610</v>
          </cell>
        </row>
        <row r="881">
          <cell r="E881" t="str">
            <v>612</v>
          </cell>
          <cell r="F881">
            <v>292760.40000000002</v>
          </cell>
          <cell r="G881" t="str">
            <v>080105300Ц0000612</v>
          </cell>
        </row>
        <row r="882">
          <cell r="E882" t="str">
            <v/>
          </cell>
          <cell r="F882">
            <v>297885.59999999998</v>
          </cell>
          <cell r="G882" t="str">
            <v>080105300Ч0040</v>
          </cell>
        </row>
        <row r="883">
          <cell r="E883" t="str">
            <v>600</v>
          </cell>
          <cell r="F883">
            <v>297885.59999999998</v>
          </cell>
          <cell r="G883" t="str">
            <v>080105300Ч0040600</v>
          </cell>
        </row>
        <row r="884">
          <cell r="E884" t="str">
            <v>610</v>
          </cell>
          <cell r="F884">
            <v>297885.59999999998</v>
          </cell>
          <cell r="G884" t="str">
            <v>080105300Ч0040610</v>
          </cell>
        </row>
        <row r="885">
          <cell r="E885" t="str">
            <v>612</v>
          </cell>
          <cell r="F885">
            <v>297885.59999999998</v>
          </cell>
          <cell r="G885" t="str">
            <v>080105300Ч0040612</v>
          </cell>
        </row>
        <row r="886">
          <cell r="E886" t="str">
            <v/>
          </cell>
          <cell r="F886">
            <v>50000</v>
          </cell>
          <cell r="G886" t="str">
            <v>0801053A255195</v>
          </cell>
        </row>
        <row r="887">
          <cell r="E887" t="str">
            <v>600</v>
          </cell>
          <cell r="F887">
            <v>50000</v>
          </cell>
          <cell r="G887" t="str">
            <v>0801053A255195600</v>
          </cell>
        </row>
        <row r="888">
          <cell r="E888" t="str">
            <v>610</v>
          </cell>
          <cell r="F888">
            <v>50000</v>
          </cell>
          <cell r="G888" t="str">
            <v>0801053A255195610</v>
          </cell>
        </row>
        <row r="889">
          <cell r="E889" t="str">
            <v>612</v>
          </cell>
          <cell r="F889">
            <v>50000</v>
          </cell>
          <cell r="G889" t="str">
            <v>0801053A255195612</v>
          </cell>
        </row>
        <row r="890">
          <cell r="E890" t="str">
            <v/>
          </cell>
          <cell r="F890">
            <v>100000</v>
          </cell>
          <cell r="G890" t="str">
            <v>08011300000000</v>
          </cell>
        </row>
        <row r="891">
          <cell r="E891" t="str">
            <v/>
          </cell>
          <cell r="F891">
            <v>100000</v>
          </cell>
          <cell r="G891" t="str">
            <v>08011320000000</v>
          </cell>
        </row>
        <row r="892">
          <cell r="E892" t="str">
            <v/>
          </cell>
          <cell r="F892">
            <v>50000</v>
          </cell>
          <cell r="G892" t="str">
            <v>08011320080020</v>
          </cell>
        </row>
        <row r="893">
          <cell r="E893" t="str">
            <v>200</v>
          </cell>
          <cell r="F893">
            <v>50000</v>
          </cell>
          <cell r="G893" t="str">
            <v>08011320080020200</v>
          </cell>
        </row>
        <row r="894">
          <cell r="E894" t="str">
            <v>240</v>
          </cell>
          <cell r="F894">
            <v>50000</v>
          </cell>
          <cell r="G894" t="str">
            <v>08011320080020240</v>
          </cell>
        </row>
        <row r="895">
          <cell r="E895" t="str">
            <v>244</v>
          </cell>
          <cell r="F895">
            <v>50000</v>
          </cell>
          <cell r="G895" t="str">
            <v>08011320080020244</v>
          </cell>
        </row>
        <row r="896">
          <cell r="E896" t="str">
            <v/>
          </cell>
          <cell r="F896">
            <v>50000</v>
          </cell>
          <cell r="G896" t="str">
            <v>0801132008Ф010</v>
          </cell>
        </row>
        <row r="897">
          <cell r="E897" t="str">
            <v>200</v>
          </cell>
          <cell r="F897">
            <v>50000</v>
          </cell>
          <cell r="G897" t="str">
            <v>0801132008Ф010200</v>
          </cell>
        </row>
        <row r="898">
          <cell r="E898" t="str">
            <v>240</v>
          </cell>
          <cell r="F898">
            <v>50000</v>
          </cell>
          <cell r="G898" t="str">
            <v>0801132008Ф010240</v>
          </cell>
        </row>
        <row r="899">
          <cell r="E899" t="str">
            <v>244</v>
          </cell>
          <cell r="F899">
            <v>50000</v>
          </cell>
          <cell r="G899" t="str">
            <v>0801132008Ф010244</v>
          </cell>
        </row>
        <row r="900">
          <cell r="E900" t="str">
            <v/>
          </cell>
          <cell r="F900">
            <v>593024</v>
          </cell>
          <cell r="G900" t="str">
            <v>08019000000000</v>
          </cell>
        </row>
        <row r="901">
          <cell r="E901" t="str">
            <v/>
          </cell>
          <cell r="F901">
            <v>593024</v>
          </cell>
          <cell r="G901" t="str">
            <v>08019010000000</v>
          </cell>
        </row>
        <row r="902">
          <cell r="E902" t="str">
            <v/>
          </cell>
          <cell r="F902">
            <v>593024</v>
          </cell>
          <cell r="G902" t="str">
            <v>08019010080000</v>
          </cell>
        </row>
        <row r="903">
          <cell r="E903" t="str">
            <v>600</v>
          </cell>
          <cell r="F903">
            <v>593024</v>
          </cell>
          <cell r="G903" t="str">
            <v>08019010080000600</v>
          </cell>
        </row>
        <row r="904">
          <cell r="E904" t="str">
            <v>610</v>
          </cell>
          <cell r="F904">
            <v>593024</v>
          </cell>
          <cell r="G904" t="str">
            <v>08019010080000610</v>
          </cell>
        </row>
        <row r="905">
          <cell r="E905" t="str">
            <v>612</v>
          </cell>
          <cell r="F905">
            <v>593024</v>
          </cell>
          <cell r="G905" t="str">
            <v>08019010080000612</v>
          </cell>
        </row>
        <row r="906">
          <cell r="E906" t="str">
            <v/>
          </cell>
          <cell r="F906">
            <v>107170148.73</v>
          </cell>
          <cell r="G906" t="str">
            <v>0804</v>
          </cell>
        </row>
        <row r="907">
          <cell r="E907" t="str">
            <v/>
          </cell>
          <cell r="F907">
            <v>107170148.73</v>
          </cell>
          <cell r="G907" t="str">
            <v>08040500000000</v>
          </cell>
        </row>
        <row r="908">
          <cell r="E908" t="str">
            <v/>
          </cell>
          <cell r="F908">
            <v>107170148.73</v>
          </cell>
          <cell r="G908" t="str">
            <v>08040530000000</v>
          </cell>
        </row>
        <row r="909">
          <cell r="E909" t="str">
            <v/>
          </cell>
          <cell r="F909">
            <v>4000000</v>
          </cell>
          <cell r="G909" t="str">
            <v>08040530027241</v>
          </cell>
        </row>
        <row r="910">
          <cell r="E910" t="str">
            <v>100</v>
          </cell>
          <cell r="F910">
            <v>4000000</v>
          </cell>
          <cell r="G910" t="str">
            <v>08040530027241100</v>
          </cell>
        </row>
        <row r="911">
          <cell r="E911" t="str">
            <v>110</v>
          </cell>
          <cell r="F911">
            <v>4000000</v>
          </cell>
          <cell r="G911" t="str">
            <v>08040530027241110</v>
          </cell>
        </row>
        <row r="912">
          <cell r="E912" t="str">
            <v>111</v>
          </cell>
          <cell r="F912">
            <v>3072197</v>
          </cell>
          <cell r="G912" t="str">
            <v>08040530027241111</v>
          </cell>
        </row>
        <row r="913">
          <cell r="E913" t="str">
            <v>119</v>
          </cell>
          <cell r="F913">
            <v>927803</v>
          </cell>
          <cell r="G913" t="str">
            <v>08040530027241119</v>
          </cell>
        </row>
        <row r="914">
          <cell r="E914" t="str">
            <v/>
          </cell>
          <cell r="F914">
            <v>780000</v>
          </cell>
          <cell r="G914" t="str">
            <v>08040530027242</v>
          </cell>
        </row>
        <row r="915">
          <cell r="E915" t="str">
            <v>100</v>
          </cell>
          <cell r="F915">
            <v>780000</v>
          </cell>
          <cell r="G915" t="str">
            <v>08040530027242100</v>
          </cell>
        </row>
        <row r="916">
          <cell r="E916" t="str">
            <v>110</v>
          </cell>
          <cell r="F916">
            <v>780000</v>
          </cell>
          <cell r="G916" t="str">
            <v>08040530027242110</v>
          </cell>
        </row>
        <row r="917">
          <cell r="E917" t="str">
            <v>111</v>
          </cell>
          <cell r="F917">
            <v>599078</v>
          </cell>
          <cell r="G917" t="str">
            <v>08040530027242111</v>
          </cell>
        </row>
        <row r="918">
          <cell r="E918" t="str">
            <v>119</v>
          </cell>
          <cell r="F918">
            <v>180922</v>
          </cell>
          <cell r="G918" t="str">
            <v>08040530027242119</v>
          </cell>
        </row>
        <row r="919">
          <cell r="E919" t="str">
            <v/>
          </cell>
          <cell r="F919">
            <v>50603825.93</v>
          </cell>
          <cell r="G919" t="str">
            <v>08040530040000</v>
          </cell>
        </row>
        <row r="920">
          <cell r="E920" t="str">
            <v>100</v>
          </cell>
          <cell r="F920">
            <v>47662206</v>
          </cell>
          <cell r="G920" t="str">
            <v>08040530040000100</v>
          </cell>
        </row>
        <row r="921">
          <cell r="E921" t="str">
            <v>110</v>
          </cell>
          <cell r="F921">
            <v>47662206</v>
          </cell>
          <cell r="G921" t="str">
            <v>08040530040000110</v>
          </cell>
        </row>
        <row r="922">
          <cell r="E922" t="str">
            <v>111</v>
          </cell>
          <cell r="F922">
            <v>36570243</v>
          </cell>
          <cell r="G922" t="str">
            <v>08040530040000111</v>
          </cell>
        </row>
        <row r="923">
          <cell r="E923" t="str">
            <v>112</v>
          </cell>
          <cell r="F923">
            <v>123250</v>
          </cell>
          <cell r="G923" t="str">
            <v>08040530040000112</v>
          </cell>
        </row>
        <row r="924">
          <cell r="E924" t="str">
            <v>119</v>
          </cell>
          <cell r="F924">
            <v>10968713</v>
          </cell>
          <cell r="G924" t="str">
            <v>08040530040000119</v>
          </cell>
        </row>
        <row r="925">
          <cell r="E925" t="str">
            <v>200</v>
          </cell>
          <cell r="F925">
            <v>2928119.93</v>
          </cell>
          <cell r="G925" t="str">
            <v>08040530040000200</v>
          </cell>
        </row>
        <row r="926">
          <cell r="E926" t="str">
            <v>240</v>
          </cell>
          <cell r="F926">
            <v>2928119.93</v>
          </cell>
          <cell r="G926" t="str">
            <v>08040530040000240</v>
          </cell>
        </row>
        <row r="927">
          <cell r="E927" t="str">
            <v>244</v>
          </cell>
          <cell r="F927">
            <v>2928119.93</v>
          </cell>
          <cell r="G927" t="str">
            <v>08040530040000244</v>
          </cell>
        </row>
        <row r="928">
          <cell r="E928" t="str">
            <v>800</v>
          </cell>
          <cell r="F928">
            <v>13500</v>
          </cell>
          <cell r="G928" t="str">
            <v>08040530040000800</v>
          </cell>
        </row>
        <row r="929">
          <cell r="E929" t="str">
            <v>850</v>
          </cell>
          <cell r="F929">
            <v>13500</v>
          </cell>
          <cell r="G929" t="str">
            <v>08040530040000850</v>
          </cell>
        </row>
        <row r="930">
          <cell r="E930" t="str">
            <v>852</v>
          </cell>
          <cell r="F930">
            <v>5000</v>
          </cell>
          <cell r="G930" t="str">
            <v>08040530040000852</v>
          </cell>
        </row>
        <row r="931">
          <cell r="E931" t="str">
            <v>853</v>
          </cell>
          <cell r="F931">
            <v>8500</v>
          </cell>
          <cell r="G931" t="str">
            <v>08040530040000853</v>
          </cell>
        </row>
        <row r="932">
          <cell r="E932" t="str">
            <v/>
          </cell>
          <cell r="F932">
            <v>50064000</v>
          </cell>
          <cell r="G932" t="str">
            <v>08040530041000</v>
          </cell>
        </row>
        <row r="933">
          <cell r="E933" t="str">
            <v>100</v>
          </cell>
          <cell r="F933">
            <v>50064000</v>
          </cell>
          <cell r="G933" t="str">
            <v>08040530041000100</v>
          </cell>
        </row>
        <row r="934">
          <cell r="E934" t="str">
            <v>110</v>
          </cell>
          <cell r="F934">
            <v>50064000</v>
          </cell>
          <cell r="G934" t="str">
            <v>08040530041000110</v>
          </cell>
        </row>
        <row r="935">
          <cell r="E935" t="str">
            <v>111</v>
          </cell>
          <cell r="F935">
            <v>38451613</v>
          </cell>
          <cell r="G935" t="str">
            <v>08040530041000111</v>
          </cell>
        </row>
        <row r="936">
          <cell r="E936" t="str">
            <v>119</v>
          </cell>
          <cell r="F936">
            <v>11612387</v>
          </cell>
          <cell r="G936" t="str">
            <v>08040530041000119</v>
          </cell>
        </row>
        <row r="937">
          <cell r="E937" t="str">
            <v/>
          </cell>
          <cell r="F937">
            <v>480043</v>
          </cell>
          <cell r="G937" t="str">
            <v>08040530047000</v>
          </cell>
        </row>
        <row r="938">
          <cell r="E938" t="str">
            <v>100</v>
          </cell>
          <cell r="F938">
            <v>480043</v>
          </cell>
          <cell r="G938" t="str">
            <v>08040530047000100</v>
          </cell>
        </row>
        <row r="939">
          <cell r="E939" t="str">
            <v>110</v>
          </cell>
          <cell r="F939">
            <v>480043</v>
          </cell>
          <cell r="G939" t="str">
            <v>08040530047000110</v>
          </cell>
        </row>
        <row r="940">
          <cell r="E940" t="str">
            <v>112</v>
          </cell>
          <cell r="F940">
            <v>480043</v>
          </cell>
          <cell r="G940" t="str">
            <v>08040530047000112</v>
          </cell>
        </row>
        <row r="941">
          <cell r="E941" t="str">
            <v/>
          </cell>
          <cell r="F941">
            <v>678000</v>
          </cell>
          <cell r="G941" t="str">
            <v>0804053004Г000</v>
          </cell>
        </row>
        <row r="942">
          <cell r="E942" t="str">
            <v>200</v>
          </cell>
          <cell r="F942">
            <v>678000</v>
          </cell>
          <cell r="G942" t="str">
            <v>0804053004Г000200</v>
          </cell>
        </row>
        <row r="943">
          <cell r="E943" t="str">
            <v>240</v>
          </cell>
          <cell r="F943">
            <v>678000</v>
          </cell>
          <cell r="G943" t="str">
            <v>0804053004Г000240</v>
          </cell>
        </row>
        <row r="944">
          <cell r="E944" t="str">
            <v>244</v>
          </cell>
          <cell r="F944">
            <v>18000</v>
          </cell>
          <cell r="G944" t="str">
            <v>0804053004Г000244</v>
          </cell>
        </row>
        <row r="945">
          <cell r="E945" t="str">
            <v>247</v>
          </cell>
          <cell r="F945">
            <v>660000</v>
          </cell>
          <cell r="G945" t="str">
            <v>0804053004Г000247</v>
          </cell>
        </row>
        <row r="946">
          <cell r="E946" t="str">
            <v/>
          </cell>
          <cell r="F946">
            <v>54279.8</v>
          </cell>
          <cell r="G946" t="str">
            <v>0804053004М000</v>
          </cell>
        </row>
        <row r="947">
          <cell r="E947" t="str">
            <v>200</v>
          </cell>
          <cell r="F947">
            <v>54279.8</v>
          </cell>
          <cell r="G947" t="str">
            <v>0804053004М000200</v>
          </cell>
        </row>
        <row r="948">
          <cell r="E948" t="str">
            <v>240</v>
          </cell>
          <cell r="F948">
            <v>54279.8</v>
          </cell>
          <cell r="G948" t="str">
            <v>0804053004М000240</v>
          </cell>
        </row>
        <row r="949">
          <cell r="E949" t="str">
            <v>244</v>
          </cell>
          <cell r="F949">
            <v>54279.8</v>
          </cell>
          <cell r="G949" t="str">
            <v>0804053004М000244</v>
          </cell>
        </row>
        <row r="950">
          <cell r="E950" t="str">
            <v/>
          </cell>
          <cell r="F950">
            <v>300000</v>
          </cell>
          <cell r="G950" t="str">
            <v>0804053004Ф000</v>
          </cell>
        </row>
        <row r="951">
          <cell r="E951" t="str">
            <v>200</v>
          </cell>
          <cell r="F951">
            <v>300000</v>
          </cell>
          <cell r="G951" t="str">
            <v>0804053004Ф000200</v>
          </cell>
        </row>
        <row r="952">
          <cell r="E952" t="str">
            <v>240</v>
          </cell>
          <cell r="F952">
            <v>300000</v>
          </cell>
          <cell r="G952" t="str">
            <v>0804053004Ф000240</v>
          </cell>
        </row>
        <row r="953">
          <cell r="E953" t="str">
            <v>244</v>
          </cell>
          <cell r="F953">
            <v>300000</v>
          </cell>
          <cell r="G953" t="str">
            <v>0804053004Ф000244</v>
          </cell>
        </row>
        <row r="954">
          <cell r="E954" t="str">
            <v/>
          </cell>
          <cell r="F954">
            <v>210000</v>
          </cell>
          <cell r="G954" t="str">
            <v>0804053004Э000</v>
          </cell>
        </row>
        <row r="955">
          <cell r="E955" t="str">
            <v>200</v>
          </cell>
          <cell r="F955">
            <v>210000</v>
          </cell>
          <cell r="G955" t="str">
            <v>0804053004Э000200</v>
          </cell>
        </row>
        <row r="956">
          <cell r="E956" t="str">
            <v>240</v>
          </cell>
          <cell r="F956">
            <v>210000</v>
          </cell>
          <cell r="G956" t="str">
            <v>0804053004Э000240</v>
          </cell>
        </row>
        <row r="957">
          <cell r="E957" t="str">
            <v>247</v>
          </cell>
          <cell r="F957">
            <v>210000</v>
          </cell>
          <cell r="G957" t="str">
            <v>0804053004Э000247</v>
          </cell>
        </row>
        <row r="958">
          <cell r="E958" t="str">
            <v/>
          </cell>
          <cell r="F958">
            <v>19396013</v>
          </cell>
          <cell r="G958" t="str">
            <v>1100</v>
          </cell>
        </row>
        <row r="959">
          <cell r="E959" t="str">
            <v/>
          </cell>
          <cell r="F959">
            <v>19346013</v>
          </cell>
          <cell r="G959" t="str">
            <v>1101</v>
          </cell>
        </row>
        <row r="960">
          <cell r="E960" t="str">
            <v/>
          </cell>
          <cell r="F960">
            <v>19346013</v>
          </cell>
          <cell r="G960" t="str">
            <v>11010700000000</v>
          </cell>
        </row>
        <row r="961">
          <cell r="E961" t="str">
            <v/>
          </cell>
          <cell r="F961">
            <v>19346013</v>
          </cell>
          <cell r="G961" t="str">
            <v>11010710000000</v>
          </cell>
        </row>
        <row r="962">
          <cell r="E962" t="str">
            <v/>
          </cell>
          <cell r="F962">
            <v>645400</v>
          </cell>
          <cell r="G962" t="str">
            <v>11010710027241</v>
          </cell>
        </row>
        <row r="963">
          <cell r="E963" t="str">
            <v>600</v>
          </cell>
          <cell r="F963">
            <v>645400</v>
          </cell>
          <cell r="G963" t="str">
            <v>11010710027241600</v>
          </cell>
        </row>
        <row r="964">
          <cell r="E964" t="str">
            <v>610</v>
          </cell>
          <cell r="F964">
            <v>645400</v>
          </cell>
          <cell r="G964" t="str">
            <v>11010710027241610</v>
          </cell>
        </row>
        <row r="965">
          <cell r="E965" t="str">
            <v>611</v>
          </cell>
          <cell r="F965">
            <v>645400</v>
          </cell>
          <cell r="G965" t="str">
            <v>11010710027241611</v>
          </cell>
        </row>
        <row r="966">
          <cell r="E966" t="str">
            <v/>
          </cell>
          <cell r="F966">
            <v>229000</v>
          </cell>
          <cell r="G966" t="str">
            <v>11010710027242</v>
          </cell>
        </row>
        <row r="967">
          <cell r="E967" t="str">
            <v>600</v>
          </cell>
          <cell r="F967">
            <v>229000</v>
          </cell>
          <cell r="G967" t="str">
            <v>11010710027242600</v>
          </cell>
        </row>
        <row r="968">
          <cell r="E968" t="str">
            <v>610</v>
          </cell>
          <cell r="F968">
            <v>229000</v>
          </cell>
          <cell r="G968" t="str">
            <v>11010710027242610</v>
          </cell>
        </row>
        <row r="969">
          <cell r="E969" t="str">
            <v>611</v>
          </cell>
          <cell r="F969">
            <v>229000</v>
          </cell>
          <cell r="G969" t="str">
            <v>11010710027242611</v>
          </cell>
        </row>
        <row r="970">
          <cell r="E970" t="str">
            <v/>
          </cell>
          <cell r="F970">
            <v>11331265</v>
          </cell>
          <cell r="G970" t="str">
            <v>11010710040000</v>
          </cell>
        </row>
        <row r="971">
          <cell r="E971" t="str">
            <v>600</v>
          </cell>
          <cell r="F971">
            <v>11331265</v>
          </cell>
          <cell r="G971" t="str">
            <v>11010710040000600</v>
          </cell>
        </row>
        <row r="972">
          <cell r="E972" t="str">
            <v>610</v>
          </cell>
          <cell r="F972">
            <v>11331265</v>
          </cell>
          <cell r="G972" t="str">
            <v>11010710040000610</v>
          </cell>
        </row>
        <row r="973">
          <cell r="E973" t="str">
            <v>611</v>
          </cell>
          <cell r="F973">
            <v>11331265</v>
          </cell>
          <cell r="G973" t="str">
            <v>11010710040000611</v>
          </cell>
        </row>
        <row r="974">
          <cell r="E974" t="str">
            <v/>
          </cell>
          <cell r="F974">
            <v>2785000</v>
          </cell>
          <cell r="G974" t="str">
            <v>11010710041000</v>
          </cell>
        </row>
        <row r="975">
          <cell r="E975" t="str">
            <v>600</v>
          </cell>
          <cell r="F975">
            <v>2785000</v>
          </cell>
          <cell r="G975" t="str">
            <v>11010710041000600</v>
          </cell>
        </row>
        <row r="976">
          <cell r="E976" t="str">
            <v>610</v>
          </cell>
          <cell r="F976">
            <v>2785000</v>
          </cell>
          <cell r="G976" t="str">
            <v>11010710041000610</v>
          </cell>
        </row>
        <row r="977">
          <cell r="E977" t="str">
            <v>611</v>
          </cell>
          <cell r="F977">
            <v>2785000</v>
          </cell>
          <cell r="G977" t="str">
            <v>11010710041000611</v>
          </cell>
        </row>
        <row r="978">
          <cell r="E978" t="str">
            <v/>
          </cell>
          <cell r="F978">
            <v>24718</v>
          </cell>
          <cell r="G978" t="str">
            <v>11010710047000</v>
          </cell>
        </row>
        <row r="979">
          <cell r="E979" t="str">
            <v>600</v>
          </cell>
          <cell r="F979">
            <v>24718</v>
          </cell>
          <cell r="G979" t="str">
            <v>11010710047000600</v>
          </cell>
        </row>
        <row r="980">
          <cell r="E980" t="str">
            <v>610</v>
          </cell>
          <cell r="F980">
            <v>24718</v>
          </cell>
          <cell r="G980" t="str">
            <v>11010710047000610</v>
          </cell>
        </row>
        <row r="981">
          <cell r="E981" t="str">
            <v>612</v>
          </cell>
          <cell r="F981">
            <v>24718</v>
          </cell>
          <cell r="G981" t="str">
            <v>11010710047000612</v>
          </cell>
        </row>
        <row r="982">
          <cell r="E982" t="str">
            <v/>
          </cell>
          <cell r="F982">
            <v>2950000</v>
          </cell>
          <cell r="G982" t="str">
            <v>1101071004Г000</v>
          </cell>
        </row>
        <row r="983">
          <cell r="E983" t="str">
            <v>600</v>
          </cell>
          <cell r="F983">
            <v>2950000</v>
          </cell>
          <cell r="G983" t="str">
            <v>1101071004Г000600</v>
          </cell>
        </row>
        <row r="984">
          <cell r="E984" t="str">
            <v>610</v>
          </cell>
          <cell r="F984">
            <v>2950000</v>
          </cell>
          <cell r="G984" t="str">
            <v>1101071004Г000610</v>
          </cell>
        </row>
        <row r="985">
          <cell r="E985" t="str">
            <v>611</v>
          </cell>
          <cell r="F985">
            <v>2950000</v>
          </cell>
          <cell r="G985" t="str">
            <v>1101071004Г000611</v>
          </cell>
        </row>
        <row r="986">
          <cell r="E986" t="str">
            <v/>
          </cell>
          <cell r="F986">
            <v>30000</v>
          </cell>
          <cell r="G986" t="str">
            <v>1101071004М000</v>
          </cell>
        </row>
        <row r="987">
          <cell r="E987" t="str">
            <v>600</v>
          </cell>
          <cell r="F987">
            <v>30000</v>
          </cell>
          <cell r="G987" t="str">
            <v>1101071004М000600</v>
          </cell>
        </row>
        <row r="988">
          <cell r="E988" t="str">
            <v>610</v>
          </cell>
          <cell r="F988">
            <v>30000</v>
          </cell>
          <cell r="G988" t="str">
            <v>1101071004М000610</v>
          </cell>
        </row>
        <row r="989">
          <cell r="E989" t="str">
            <v>611</v>
          </cell>
          <cell r="F989">
            <v>30000</v>
          </cell>
          <cell r="G989" t="str">
            <v>1101071004М000611</v>
          </cell>
        </row>
        <row r="990">
          <cell r="E990" t="str">
            <v/>
          </cell>
          <cell r="F990">
            <v>400000</v>
          </cell>
          <cell r="G990" t="str">
            <v>1101071004Э000</v>
          </cell>
        </row>
        <row r="991">
          <cell r="E991" t="str">
            <v>600</v>
          </cell>
          <cell r="F991">
            <v>400000</v>
          </cell>
          <cell r="G991" t="str">
            <v>1101071004Э000600</v>
          </cell>
        </row>
        <row r="992">
          <cell r="E992" t="str">
            <v>610</v>
          </cell>
          <cell r="F992">
            <v>400000</v>
          </cell>
          <cell r="G992" t="str">
            <v>1101071004Э000610</v>
          </cell>
        </row>
        <row r="993">
          <cell r="E993" t="str">
            <v>611</v>
          </cell>
          <cell r="F993">
            <v>400000</v>
          </cell>
          <cell r="G993" t="str">
            <v>1101071004Э000611</v>
          </cell>
        </row>
        <row r="994">
          <cell r="E994" t="str">
            <v/>
          </cell>
          <cell r="F994">
            <v>950630</v>
          </cell>
          <cell r="G994" t="str">
            <v>110107100Ч0020</v>
          </cell>
        </row>
        <row r="995">
          <cell r="E995" t="str">
            <v>600</v>
          </cell>
          <cell r="F995">
            <v>950630</v>
          </cell>
          <cell r="G995" t="str">
            <v>110107100Ч0020600</v>
          </cell>
        </row>
        <row r="996">
          <cell r="E996" t="str">
            <v>610</v>
          </cell>
          <cell r="F996">
            <v>950630</v>
          </cell>
          <cell r="G996" t="str">
            <v>110107100Ч0020610</v>
          </cell>
        </row>
        <row r="997">
          <cell r="E997" t="str">
            <v>611</v>
          </cell>
          <cell r="F997">
            <v>950630</v>
          </cell>
          <cell r="G997" t="str">
            <v>110107100Ч0020611</v>
          </cell>
        </row>
        <row r="998">
          <cell r="E998" t="str">
            <v/>
          </cell>
          <cell r="F998">
            <v>50000</v>
          </cell>
          <cell r="G998" t="str">
            <v>1102</v>
          </cell>
        </row>
        <row r="999">
          <cell r="E999" t="str">
            <v/>
          </cell>
          <cell r="F999">
            <v>50000</v>
          </cell>
          <cell r="G999" t="str">
            <v>11020700000000</v>
          </cell>
        </row>
        <row r="1000">
          <cell r="E1000" t="str">
            <v/>
          </cell>
          <cell r="F1000">
            <v>50000</v>
          </cell>
          <cell r="G1000" t="str">
            <v>11020720000000</v>
          </cell>
        </row>
        <row r="1001">
          <cell r="E1001" t="str">
            <v/>
          </cell>
          <cell r="F1001">
            <v>50000</v>
          </cell>
          <cell r="G1001" t="str">
            <v>11020720080010</v>
          </cell>
        </row>
        <row r="1002">
          <cell r="E1002" t="str">
            <v>600</v>
          </cell>
          <cell r="F1002">
            <v>50000</v>
          </cell>
          <cell r="G1002" t="str">
            <v>11020720080010600</v>
          </cell>
        </row>
        <row r="1003">
          <cell r="E1003" t="str">
            <v>610</v>
          </cell>
          <cell r="F1003">
            <v>50000</v>
          </cell>
          <cell r="G1003" t="str">
            <v>11020720080010610</v>
          </cell>
        </row>
        <row r="1004">
          <cell r="E1004" t="str">
            <v>611</v>
          </cell>
          <cell r="F1004">
            <v>50000</v>
          </cell>
          <cell r="G1004" t="str">
            <v>11020720080010611</v>
          </cell>
        </row>
        <row r="1005">
          <cell r="E1005" t="str">
            <v/>
          </cell>
          <cell r="F1005">
            <v>18364222</v>
          </cell>
          <cell r="G1005" t="str">
            <v/>
          </cell>
        </row>
        <row r="1006">
          <cell r="E1006" t="str">
            <v/>
          </cell>
          <cell r="F1006">
            <v>1861200</v>
          </cell>
          <cell r="G1006" t="str">
            <v>0100</v>
          </cell>
        </row>
        <row r="1007">
          <cell r="E1007" t="str">
            <v/>
          </cell>
          <cell r="F1007">
            <v>1861200</v>
          </cell>
          <cell r="G1007" t="str">
            <v>0113</v>
          </cell>
        </row>
        <row r="1008">
          <cell r="E1008" t="str">
            <v/>
          </cell>
          <cell r="F1008">
            <v>1861200</v>
          </cell>
          <cell r="G1008" t="str">
            <v>01139000000000</v>
          </cell>
        </row>
        <row r="1009">
          <cell r="E1009" t="str">
            <v/>
          </cell>
          <cell r="F1009">
            <v>1861200</v>
          </cell>
          <cell r="G1009" t="str">
            <v>01139090000000</v>
          </cell>
        </row>
        <row r="1010">
          <cell r="E1010" t="str">
            <v/>
          </cell>
          <cell r="F1010">
            <v>1107916.6599999999</v>
          </cell>
          <cell r="G1010" t="str">
            <v>01139090080000</v>
          </cell>
        </row>
        <row r="1011">
          <cell r="E1011" t="str">
            <v>200</v>
          </cell>
          <cell r="F1011">
            <v>749000</v>
          </cell>
          <cell r="G1011" t="str">
            <v>01139090080000200</v>
          </cell>
        </row>
        <row r="1012">
          <cell r="E1012" t="str">
            <v>240</v>
          </cell>
          <cell r="F1012">
            <v>749000</v>
          </cell>
          <cell r="G1012" t="str">
            <v>01139090080000240</v>
          </cell>
        </row>
        <row r="1013">
          <cell r="E1013" t="str">
            <v>244</v>
          </cell>
          <cell r="F1013">
            <v>749000</v>
          </cell>
          <cell r="G1013" t="str">
            <v>01139090080000244</v>
          </cell>
        </row>
        <row r="1014">
          <cell r="E1014" t="str">
            <v>800</v>
          </cell>
          <cell r="F1014">
            <v>358916.66</v>
          </cell>
          <cell r="G1014" t="str">
            <v>01139090080000800</v>
          </cell>
        </row>
        <row r="1015">
          <cell r="E1015" t="str">
            <v>850</v>
          </cell>
          <cell r="F1015">
            <v>358916.66</v>
          </cell>
          <cell r="G1015" t="str">
            <v>01139090080000850</v>
          </cell>
        </row>
        <row r="1016">
          <cell r="E1016" t="str">
            <v>852</v>
          </cell>
          <cell r="F1016">
            <v>303416.65999999997</v>
          </cell>
          <cell r="G1016" t="str">
            <v>01139090080000852</v>
          </cell>
        </row>
        <row r="1017">
          <cell r="E1017" t="str">
            <v>853</v>
          </cell>
          <cell r="F1017">
            <v>55500</v>
          </cell>
          <cell r="G1017" t="str">
            <v>01139090080000853</v>
          </cell>
        </row>
        <row r="1018">
          <cell r="E1018" t="str">
            <v/>
          </cell>
          <cell r="F1018">
            <v>753283.34</v>
          </cell>
          <cell r="G1018" t="str">
            <v>011390900Д0000</v>
          </cell>
        </row>
        <row r="1019">
          <cell r="E1019" t="str">
            <v>200</v>
          </cell>
          <cell r="F1019">
            <v>753283.34</v>
          </cell>
          <cell r="G1019" t="str">
            <v>011390900Д0000200</v>
          </cell>
        </row>
        <row r="1020">
          <cell r="E1020" t="str">
            <v>240</v>
          </cell>
          <cell r="F1020">
            <v>753283.34</v>
          </cell>
          <cell r="G1020" t="str">
            <v>011390900Д0000240</v>
          </cell>
        </row>
        <row r="1021">
          <cell r="E1021" t="str">
            <v>244</v>
          </cell>
          <cell r="F1021">
            <v>753283.34</v>
          </cell>
          <cell r="G1021" t="str">
            <v>011390900Д0000244</v>
          </cell>
        </row>
        <row r="1022">
          <cell r="E1022" t="str">
            <v/>
          </cell>
          <cell r="F1022">
            <v>12582300</v>
          </cell>
          <cell r="G1022" t="str">
            <v>0400</v>
          </cell>
        </row>
        <row r="1023">
          <cell r="E1023" t="str">
            <v/>
          </cell>
          <cell r="F1023">
            <v>12167000</v>
          </cell>
          <cell r="G1023" t="str">
            <v>0408</v>
          </cell>
        </row>
        <row r="1024">
          <cell r="E1024" t="str">
            <v/>
          </cell>
          <cell r="F1024">
            <v>12167000</v>
          </cell>
          <cell r="G1024" t="str">
            <v>04089000000000</v>
          </cell>
        </row>
        <row r="1025">
          <cell r="E1025" t="str">
            <v/>
          </cell>
          <cell r="F1025">
            <v>12167000</v>
          </cell>
          <cell r="G1025" t="str">
            <v>04089010000000</v>
          </cell>
        </row>
        <row r="1026">
          <cell r="E1026" t="str">
            <v/>
          </cell>
          <cell r="F1026">
            <v>12167000</v>
          </cell>
          <cell r="G1026" t="str">
            <v>04089010010110</v>
          </cell>
        </row>
        <row r="1027">
          <cell r="E1027" t="str">
            <v>200</v>
          </cell>
          <cell r="F1027">
            <v>12167000</v>
          </cell>
          <cell r="G1027" t="str">
            <v>04089010010110200</v>
          </cell>
        </row>
        <row r="1028">
          <cell r="E1028" t="str">
            <v>240</v>
          </cell>
          <cell r="F1028">
            <v>12167000</v>
          </cell>
          <cell r="G1028" t="str">
            <v>04089010010110240</v>
          </cell>
        </row>
        <row r="1029">
          <cell r="E1029" t="str">
            <v>244</v>
          </cell>
          <cell r="F1029">
            <v>12167000</v>
          </cell>
          <cell r="G1029" t="str">
            <v>04089010010110244</v>
          </cell>
        </row>
        <row r="1030">
          <cell r="E1030" t="str">
            <v/>
          </cell>
          <cell r="F1030">
            <v>415300</v>
          </cell>
          <cell r="G1030" t="str">
            <v>0412</v>
          </cell>
        </row>
        <row r="1031">
          <cell r="E1031" t="str">
            <v/>
          </cell>
          <cell r="F1031">
            <v>415300</v>
          </cell>
          <cell r="G1031" t="str">
            <v>04129000000000</v>
          </cell>
        </row>
        <row r="1032">
          <cell r="E1032" t="str">
            <v/>
          </cell>
          <cell r="F1032">
            <v>415300</v>
          </cell>
          <cell r="G1032" t="str">
            <v>04129090000000</v>
          </cell>
        </row>
        <row r="1033">
          <cell r="E1033" t="str">
            <v/>
          </cell>
          <cell r="F1033">
            <v>347800</v>
          </cell>
          <cell r="G1033" t="str">
            <v>041290900Ж0000</v>
          </cell>
        </row>
        <row r="1034">
          <cell r="E1034" t="str">
            <v>200</v>
          </cell>
          <cell r="F1034">
            <v>347800</v>
          </cell>
          <cell r="G1034" t="str">
            <v>041290900Ж0000200</v>
          </cell>
        </row>
        <row r="1035">
          <cell r="E1035" t="str">
            <v>240</v>
          </cell>
          <cell r="F1035">
            <v>347800</v>
          </cell>
          <cell r="G1035" t="str">
            <v>041290900Ж0000240</v>
          </cell>
        </row>
        <row r="1036">
          <cell r="E1036" t="str">
            <v>244</v>
          </cell>
          <cell r="F1036">
            <v>347800</v>
          </cell>
          <cell r="G1036" t="str">
            <v>041290900Ж0000244</v>
          </cell>
        </row>
        <row r="1037">
          <cell r="E1037" t="str">
            <v/>
          </cell>
          <cell r="F1037">
            <v>67500</v>
          </cell>
          <cell r="G1037" t="str">
            <v>041290900Ж3000</v>
          </cell>
        </row>
        <row r="1038">
          <cell r="E1038" t="str">
            <v>200</v>
          </cell>
          <cell r="F1038">
            <v>67500</v>
          </cell>
          <cell r="G1038" t="str">
            <v>041290900Ж3000200</v>
          </cell>
        </row>
        <row r="1039">
          <cell r="E1039" t="str">
            <v>240</v>
          </cell>
          <cell r="F1039">
            <v>67500</v>
          </cell>
          <cell r="G1039" t="str">
            <v>041290900Ж3000240</v>
          </cell>
        </row>
        <row r="1040">
          <cell r="E1040" t="str">
            <v>244</v>
          </cell>
          <cell r="F1040">
            <v>67500</v>
          </cell>
          <cell r="G1040" t="str">
            <v>041290900Ж3000244</v>
          </cell>
        </row>
        <row r="1041">
          <cell r="E1041" t="str">
            <v/>
          </cell>
          <cell r="F1041">
            <v>1329890</v>
          </cell>
          <cell r="G1041" t="str">
            <v>0500</v>
          </cell>
        </row>
        <row r="1042">
          <cell r="E1042" t="str">
            <v/>
          </cell>
          <cell r="F1042">
            <v>1288890</v>
          </cell>
          <cell r="G1042" t="str">
            <v>0501</v>
          </cell>
        </row>
        <row r="1043">
          <cell r="E1043" t="str">
            <v/>
          </cell>
          <cell r="F1043">
            <v>328890</v>
          </cell>
          <cell r="G1043" t="str">
            <v>05010300000000</v>
          </cell>
        </row>
        <row r="1044">
          <cell r="E1044" t="str">
            <v/>
          </cell>
          <cell r="F1044">
            <v>328890</v>
          </cell>
          <cell r="G1044" t="str">
            <v>05010330000000</v>
          </cell>
        </row>
        <row r="1045">
          <cell r="E1045" t="str">
            <v/>
          </cell>
          <cell r="F1045">
            <v>328890</v>
          </cell>
          <cell r="G1045" t="str">
            <v>05010330080000</v>
          </cell>
        </row>
        <row r="1046">
          <cell r="E1046" t="str">
            <v>200</v>
          </cell>
          <cell r="F1046">
            <v>328890</v>
          </cell>
          <cell r="G1046" t="str">
            <v>05010330080000200</v>
          </cell>
        </row>
        <row r="1047">
          <cell r="E1047" t="str">
            <v>240</v>
          </cell>
          <cell r="F1047">
            <v>328890</v>
          </cell>
          <cell r="G1047" t="str">
            <v>05010330080000240</v>
          </cell>
        </row>
        <row r="1048">
          <cell r="E1048" t="str">
            <v>244</v>
          </cell>
          <cell r="F1048">
            <v>328890</v>
          </cell>
          <cell r="G1048" t="str">
            <v>05010330080000244</v>
          </cell>
        </row>
        <row r="1049">
          <cell r="E1049" t="str">
            <v/>
          </cell>
          <cell r="F1049">
            <v>960000</v>
          </cell>
          <cell r="G1049" t="str">
            <v>05011000000000</v>
          </cell>
        </row>
        <row r="1050">
          <cell r="E1050" t="str">
            <v/>
          </cell>
          <cell r="F1050">
            <v>960000</v>
          </cell>
          <cell r="G1050" t="str">
            <v>05011050000000</v>
          </cell>
        </row>
        <row r="1051">
          <cell r="E1051" t="str">
            <v/>
          </cell>
          <cell r="F1051">
            <v>960000</v>
          </cell>
          <cell r="G1051" t="str">
            <v>05011050080000</v>
          </cell>
        </row>
        <row r="1052">
          <cell r="E1052" t="str">
            <v>300</v>
          </cell>
          <cell r="F1052">
            <v>960000</v>
          </cell>
          <cell r="G1052" t="str">
            <v>05011050080000300</v>
          </cell>
        </row>
        <row r="1053">
          <cell r="E1053" t="str">
            <v>360</v>
          </cell>
          <cell r="F1053">
            <v>960000</v>
          </cell>
          <cell r="G1053" t="str">
            <v>05011050080000360</v>
          </cell>
        </row>
        <row r="1054">
          <cell r="E1054" t="str">
            <v/>
          </cell>
          <cell r="F1054">
            <v>41000</v>
          </cell>
          <cell r="G1054" t="str">
            <v>0502</v>
          </cell>
        </row>
        <row r="1055">
          <cell r="E1055" t="str">
            <v/>
          </cell>
          <cell r="F1055">
            <v>41000</v>
          </cell>
          <cell r="G1055" t="str">
            <v>05020300000000</v>
          </cell>
        </row>
        <row r="1056">
          <cell r="E1056" t="str">
            <v/>
          </cell>
          <cell r="F1056">
            <v>41000</v>
          </cell>
          <cell r="G1056" t="str">
            <v>05020370000000</v>
          </cell>
        </row>
        <row r="1057">
          <cell r="E1057" t="str">
            <v/>
          </cell>
          <cell r="F1057">
            <v>41000</v>
          </cell>
          <cell r="G1057" t="str">
            <v>0502037008Ф000</v>
          </cell>
        </row>
        <row r="1058">
          <cell r="E1058" t="str">
            <v>200</v>
          </cell>
          <cell r="F1058">
            <v>41000</v>
          </cell>
          <cell r="G1058" t="str">
            <v>0502037008Ф000200</v>
          </cell>
        </row>
        <row r="1059">
          <cell r="E1059" t="str">
            <v>240</v>
          </cell>
          <cell r="F1059">
            <v>41000</v>
          </cell>
          <cell r="G1059" t="str">
            <v>0502037008Ф000240</v>
          </cell>
        </row>
        <row r="1060">
          <cell r="E1060" t="str">
            <v>244</v>
          </cell>
          <cell r="F1060">
            <v>41000</v>
          </cell>
          <cell r="G1060" t="str">
            <v>0502037008Ф000244</v>
          </cell>
        </row>
        <row r="1061">
          <cell r="E1061" t="str">
            <v/>
          </cell>
          <cell r="F1061">
            <v>50000</v>
          </cell>
          <cell r="G1061" t="str">
            <v>0600</v>
          </cell>
        </row>
        <row r="1062">
          <cell r="E1062" t="str">
            <v/>
          </cell>
          <cell r="F1062">
            <v>50000</v>
          </cell>
          <cell r="G1062" t="str">
            <v>0605</v>
          </cell>
        </row>
        <row r="1063">
          <cell r="E1063" t="str">
            <v/>
          </cell>
          <cell r="F1063">
            <v>50000</v>
          </cell>
          <cell r="G1063" t="str">
            <v>06050200000000</v>
          </cell>
        </row>
        <row r="1064">
          <cell r="E1064" t="str">
            <v/>
          </cell>
          <cell r="F1064">
            <v>50000</v>
          </cell>
          <cell r="G1064" t="str">
            <v>06050210000000</v>
          </cell>
        </row>
        <row r="1065">
          <cell r="E1065" t="str">
            <v/>
          </cell>
          <cell r="F1065">
            <v>50000</v>
          </cell>
          <cell r="G1065" t="str">
            <v>060502100S4630</v>
          </cell>
        </row>
        <row r="1066">
          <cell r="E1066" t="str">
            <v>200</v>
          </cell>
          <cell r="F1066">
            <v>50000</v>
          </cell>
          <cell r="G1066" t="str">
            <v>060502100S4630200</v>
          </cell>
        </row>
        <row r="1067">
          <cell r="E1067" t="str">
            <v>240</v>
          </cell>
          <cell r="F1067">
            <v>50000</v>
          </cell>
          <cell r="G1067" t="str">
            <v>060502100S4630240</v>
          </cell>
        </row>
        <row r="1068">
          <cell r="E1068" t="str">
            <v>244</v>
          </cell>
          <cell r="F1068">
            <v>50000</v>
          </cell>
          <cell r="G1068" t="str">
            <v>060502100S4630244</v>
          </cell>
        </row>
        <row r="1069">
          <cell r="E1069" t="str">
            <v/>
          </cell>
          <cell r="F1069">
            <v>2540832</v>
          </cell>
          <cell r="G1069" t="str">
            <v>1000</v>
          </cell>
        </row>
        <row r="1070">
          <cell r="E1070" t="str">
            <v/>
          </cell>
          <cell r="F1070">
            <v>2540832</v>
          </cell>
          <cell r="G1070" t="str">
            <v>1003</v>
          </cell>
        </row>
        <row r="1071">
          <cell r="E1071" t="str">
            <v/>
          </cell>
          <cell r="F1071">
            <v>2540832</v>
          </cell>
          <cell r="G1071" t="str">
            <v>10030600000000</v>
          </cell>
        </row>
        <row r="1072">
          <cell r="E1072" t="str">
            <v/>
          </cell>
          <cell r="F1072">
            <v>2540832</v>
          </cell>
          <cell r="G1072" t="str">
            <v>10030630000000</v>
          </cell>
        </row>
        <row r="1073">
          <cell r="E1073" t="str">
            <v/>
          </cell>
          <cell r="F1073">
            <v>2540832</v>
          </cell>
          <cell r="G1073" t="str">
            <v>100306300L4970</v>
          </cell>
        </row>
        <row r="1074">
          <cell r="E1074" t="str">
            <v>300</v>
          </cell>
          <cell r="F1074">
            <v>2540832</v>
          </cell>
          <cell r="G1074" t="str">
            <v>100306300L4970300</v>
          </cell>
        </row>
        <row r="1075">
          <cell r="E1075" t="str">
            <v>320</v>
          </cell>
          <cell r="F1075">
            <v>2540832</v>
          </cell>
          <cell r="G1075" t="str">
            <v>100306300L4970320</v>
          </cell>
        </row>
        <row r="1076">
          <cell r="E1076" t="str">
            <v>322</v>
          </cell>
          <cell r="F1076">
            <v>2540832</v>
          </cell>
          <cell r="G1076" t="str">
            <v>100306300L4970322</v>
          </cell>
        </row>
        <row r="1077">
          <cell r="E1077" t="str">
            <v/>
          </cell>
          <cell r="F1077">
            <v>1785646665.9000001</v>
          </cell>
          <cell r="G1077" t="str">
            <v/>
          </cell>
        </row>
        <row r="1078">
          <cell r="E1078" t="str">
            <v/>
          </cell>
          <cell r="F1078">
            <v>1716647917.0899999</v>
          </cell>
          <cell r="G1078" t="str">
            <v>0700</v>
          </cell>
        </row>
        <row r="1079">
          <cell r="E1079" t="str">
            <v/>
          </cell>
          <cell r="F1079">
            <v>512922455.33999997</v>
          </cell>
          <cell r="G1079" t="str">
            <v>0701</v>
          </cell>
        </row>
        <row r="1080">
          <cell r="E1080" t="str">
            <v/>
          </cell>
          <cell r="F1080">
            <v>511722455.33999997</v>
          </cell>
          <cell r="G1080" t="str">
            <v>07010100000000</v>
          </cell>
        </row>
        <row r="1081">
          <cell r="E1081" t="str">
            <v/>
          </cell>
          <cell r="F1081">
            <v>511722455.33999997</v>
          </cell>
          <cell r="G1081" t="str">
            <v>07010110000000</v>
          </cell>
        </row>
        <row r="1082">
          <cell r="E1082" t="str">
            <v/>
          </cell>
          <cell r="F1082">
            <v>500000</v>
          </cell>
          <cell r="G1082" t="str">
            <v>07010110008530</v>
          </cell>
        </row>
        <row r="1083">
          <cell r="E1083" t="str">
            <v>200</v>
          </cell>
          <cell r="F1083">
            <v>500000</v>
          </cell>
          <cell r="G1083" t="str">
            <v>07010110008530200</v>
          </cell>
        </row>
        <row r="1084">
          <cell r="E1084" t="str">
            <v>240</v>
          </cell>
          <cell r="F1084">
            <v>500000</v>
          </cell>
          <cell r="G1084" t="str">
            <v>07010110008530240</v>
          </cell>
        </row>
        <row r="1085">
          <cell r="E1085" t="str">
            <v>244</v>
          </cell>
          <cell r="F1085">
            <v>500000</v>
          </cell>
          <cell r="G1085" t="str">
            <v>07010110008530244</v>
          </cell>
        </row>
        <row r="1086">
          <cell r="E1086" t="str">
            <v/>
          </cell>
          <cell r="F1086">
            <v>3695076</v>
          </cell>
          <cell r="G1086" t="str">
            <v>07010110027241</v>
          </cell>
        </row>
        <row r="1087">
          <cell r="E1087" t="str">
            <v>100</v>
          </cell>
          <cell r="F1087">
            <v>3695076</v>
          </cell>
          <cell r="G1087" t="str">
            <v>07010110027241100</v>
          </cell>
        </row>
        <row r="1088">
          <cell r="E1088" t="str">
            <v>110</v>
          </cell>
          <cell r="F1088">
            <v>3695076</v>
          </cell>
          <cell r="G1088" t="str">
            <v>07010110027241110</v>
          </cell>
        </row>
        <row r="1089">
          <cell r="E1089" t="str">
            <v>111</v>
          </cell>
          <cell r="F1089">
            <v>2838000</v>
          </cell>
          <cell r="G1089" t="str">
            <v>07010110027241111</v>
          </cell>
        </row>
        <row r="1090">
          <cell r="E1090" t="str">
            <v>119</v>
          </cell>
          <cell r="F1090">
            <v>857076</v>
          </cell>
          <cell r="G1090" t="str">
            <v>07010110027241119</v>
          </cell>
        </row>
        <row r="1091">
          <cell r="E1091" t="str">
            <v/>
          </cell>
          <cell r="F1091">
            <v>765000</v>
          </cell>
          <cell r="G1091" t="str">
            <v>07010110027242</v>
          </cell>
        </row>
        <row r="1092">
          <cell r="E1092" t="str">
            <v>100</v>
          </cell>
          <cell r="F1092">
            <v>765000</v>
          </cell>
          <cell r="G1092" t="str">
            <v>07010110027242100</v>
          </cell>
        </row>
        <row r="1093">
          <cell r="E1093" t="str">
            <v>110</v>
          </cell>
          <cell r="F1093">
            <v>765000</v>
          </cell>
          <cell r="G1093" t="str">
            <v>07010110027242110</v>
          </cell>
        </row>
        <row r="1094">
          <cell r="E1094" t="str">
            <v>111</v>
          </cell>
          <cell r="F1094">
            <v>587000</v>
          </cell>
          <cell r="G1094" t="str">
            <v>07010110027242111</v>
          </cell>
        </row>
        <row r="1095">
          <cell r="E1095" t="str">
            <v>119</v>
          </cell>
          <cell r="F1095">
            <v>178000</v>
          </cell>
          <cell r="G1095" t="str">
            <v>07010110027242119</v>
          </cell>
        </row>
        <row r="1096">
          <cell r="E1096" t="str">
            <v/>
          </cell>
          <cell r="F1096">
            <v>55711261.380000003</v>
          </cell>
          <cell r="G1096" t="str">
            <v>07010110040010</v>
          </cell>
        </row>
        <row r="1097">
          <cell r="E1097" t="str">
            <v>100</v>
          </cell>
          <cell r="F1097">
            <v>39689993.359999999</v>
          </cell>
          <cell r="G1097" t="str">
            <v>07010110040010100</v>
          </cell>
        </row>
        <row r="1098">
          <cell r="E1098" t="str">
            <v>110</v>
          </cell>
          <cell r="F1098">
            <v>39689993.359999999</v>
          </cell>
          <cell r="G1098" t="str">
            <v>07010110040010110</v>
          </cell>
        </row>
        <row r="1099">
          <cell r="E1099" t="str">
            <v>111</v>
          </cell>
          <cell r="F1099">
            <v>30622043.359999999</v>
          </cell>
          <cell r="G1099" t="str">
            <v>07010110040010111</v>
          </cell>
        </row>
        <row r="1100">
          <cell r="E1100" t="str">
            <v>112</v>
          </cell>
          <cell r="F1100">
            <v>101570</v>
          </cell>
          <cell r="G1100" t="str">
            <v>07010110040010112</v>
          </cell>
        </row>
        <row r="1101">
          <cell r="E1101" t="str">
            <v>119</v>
          </cell>
          <cell r="F1101">
            <v>8966380</v>
          </cell>
          <cell r="G1101" t="str">
            <v>07010110040010119</v>
          </cell>
        </row>
        <row r="1102">
          <cell r="E1102" t="str">
            <v>200</v>
          </cell>
          <cell r="F1102">
            <v>15771430.85</v>
          </cell>
          <cell r="G1102" t="str">
            <v>07010110040010200</v>
          </cell>
        </row>
        <row r="1103">
          <cell r="E1103" t="str">
            <v>240</v>
          </cell>
          <cell r="F1103">
            <v>15771430.85</v>
          </cell>
          <cell r="G1103" t="str">
            <v>07010110040010240</v>
          </cell>
        </row>
        <row r="1104">
          <cell r="E1104" t="str">
            <v>244</v>
          </cell>
          <cell r="F1104">
            <v>15771430.85</v>
          </cell>
          <cell r="G1104" t="str">
            <v>07010110040010244</v>
          </cell>
        </row>
        <row r="1105">
          <cell r="E1105" t="str">
            <v>300</v>
          </cell>
          <cell r="F1105">
            <v>2043.36</v>
          </cell>
          <cell r="G1105" t="str">
            <v>07010110040010300</v>
          </cell>
        </row>
        <row r="1106">
          <cell r="E1106" t="str">
            <v>320</v>
          </cell>
          <cell r="F1106">
            <v>2043.36</v>
          </cell>
          <cell r="G1106" t="str">
            <v>07010110040010320</v>
          </cell>
        </row>
        <row r="1107">
          <cell r="E1107" t="str">
            <v>321</v>
          </cell>
          <cell r="F1107">
            <v>2043.36</v>
          </cell>
          <cell r="G1107" t="str">
            <v>07010110040010321</v>
          </cell>
        </row>
        <row r="1108">
          <cell r="E1108" t="str">
            <v>800</v>
          </cell>
          <cell r="F1108">
            <v>247793.81</v>
          </cell>
          <cell r="G1108" t="str">
            <v>07010110040010800</v>
          </cell>
        </row>
        <row r="1109">
          <cell r="E1109" t="str">
            <v>830</v>
          </cell>
          <cell r="F1109">
            <v>106161.79</v>
          </cell>
          <cell r="G1109" t="str">
            <v>07010110040010830</v>
          </cell>
        </row>
        <row r="1110">
          <cell r="E1110" t="str">
            <v>831</v>
          </cell>
          <cell r="F1110">
            <v>106161.79</v>
          </cell>
          <cell r="G1110" t="str">
            <v>07010110040010831</v>
          </cell>
        </row>
        <row r="1111">
          <cell r="E1111" t="str">
            <v>850</v>
          </cell>
          <cell r="F1111">
            <v>141632.01999999999</v>
          </cell>
          <cell r="G1111" t="str">
            <v>07010110040010850</v>
          </cell>
        </row>
        <row r="1112">
          <cell r="E1112" t="str">
            <v>852</v>
          </cell>
          <cell r="F1112">
            <v>14922.02</v>
          </cell>
          <cell r="G1112" t="str">
            <v>07010110040010852</v>
          </cell>
        </row>
        <row r="1113">
          <cell r="E1113" t="str">
            <v>853</v>
          </cell>
          <cell r="F1113">
            <v>126710</v>
          </cell>
          <cell r="G1113" t="str">
            <v>07010110040010853</v>
          </cell>
        </row>
        <row r="1114">
          <cell r="E1114" t="str">
            <v/>
          </cell>
          <cell r="F1114">
            <v>62776300</v>
          </cell>
          <cell r="G1114" t="str">
            <v>07010110041010</v>
          </cell>
        </row>
        <row r="1115">
          <cell r="E1115" t="str">
            <v>100</v>
          </cell>
          <cell r="F1115">
            <v>62776300</v>
          </cell>
          <cell r="G1115" t="str">
            <v>07010110041010100</v>
          </cell>
        </row>
        <row r="1116">
          <cell r="E1116" t="str">
            <v>110</v>
          </cell>
          <cell r="F1116">
            <v>62776300</v>
          </cell>
          <cell r="G1116" t="str">
            <v>07010110041010110</v>
          </cell>
        </row>
        <row r="1117">
          <cell r="E1117" t="str">
            <v>111</v>
          </cell>
          <cell r="F1117">
            <v>48215000</v>
          </cell>
          <cell r="G1117" t="str">
            <v>07010110041010111</v>
          </cell>
        </row>
        <row r="1118">
          <cell r="E1118" t="str">
            <v>119</v>
          </cell>
          <cell r="F1118">
            <v>14561300</v>
          </cell>
          <cell r="G1118" t="str">
            <v>07010110041010119</v>
          </cell>
        </row>
        <row r="1119">
          <cell r="E1119" t="str">
            <v/>
          </cell>
          <cell r="F1119">
            <v>290</v>
          </cell>
          <cell r="G1119" t="str">
            <v>07010110043010</v>
          </cell>
        </row>
        <row r="1120">
          <cell r="E1120" t="str">
            <v>200</v>
          </cell>
          <cell r="F1120">
            <v>290</v>
          </cell>
          <cell r="G1120" t="str">
            <v>07010110043010200</v>
          </cell>
        </row>
        <row r="1121">
          <cell r="E1121" t="str">
            <v>240</v>
          </cell>
          <cell r="F1121">
            <v>290</v>
          </cell>
          <cell r="G1121" t="str">
            <v>07010110043010240</v>
          </cell>
        </row>
        <row r="1122">
          <cell r="E1122" t="str">
            <v>244</v>
          </cell>
          <cell r="F1122">
            <v>290</v>
          </cell>
          <cell r="G1122" t="str">
            <v>07010110043010244</v>
          </cell>
        </row>
        <row r="1123">
          <cell r="E1123" t="str">
            <v/>
          </cell>
          <cell r="F1123">
            <v>953000</v>
          </cell>
          <cell r="G1123" t="str">
            <v>07010110047010</v>
          </cell>
        </row>
        <row r="1124">
          <cell r="E1124" t="str">
            <v>100</v>
          </cell>
          <cell r="F1124">
            <v>953000</v>
          </cell>
          <cell r="G1124" t="str">
            <v>07010110047010100</v>
          </cell>
        </row>
        <row r="1125">
          <cell r="E1125" t="str">
            <v>110</v>
          </cell>
          <cell r="F1125">
            <v>953000</v>
          </cell>
          <cell r="G1125" t="str">
            <v>07010110047010110</v>
          </cell>
        </row>
        <row r="1126">
          <cell r="E1126" t="str">
            <v>112</v>
          </cell>
          <cell r="F1126">
            <v>953000</v>
          </cell>
          <cell r="G1126" t="str">
            <v>07010110047010112</v>
          </cell>
        </row>
        <row r="1127">
          <cell r="E1127" t="str">
            <v/>
          </cell>
          <cell r="F1127">
            <v>54797850.109999999</v>
          </cell>
          <cell r="G1127" t="str">
            <v>0701011004Г010</v>
          </cell>
        </row>
        <row r="1128">
          <cell r="E1128" t="str">
            <v>200</v>
          </cell>
          <cell r="F1128">
            <v>54797850.109999999</v>
          </cell>
          <cell r="G1128" t="str">
            <v>0701011004Г010200</v>
          </cell>
        </row>
        <row r="1129">
          <cell r="E1129" t="str">
            <v>240</v>
          </cell>
          <cell r="F1129">
            <v>54797850.109999999</v>
          </cell>
          <cell r="G1129" t="str">
            <v>0701011004Г010240</v>
          </cell>
        </row>
        <row r="1130">
          <cell r="E1130" t="str">
            <v>244</v>
          </cell>
          <cell r="F1130">
            <v>5787002.7199999997</v>
          </cell>
          <cell r="G1130" t="str">
            <v>0701011004Г010244</v>
          </cell>
        </row>
        <row r="1131">
          <cell r="E1131" t="str">
            <v>247</v>
          </cell>
          <cell r="F1131">
            <v>49010847.390000001</v>
          </cell>
          <cell r="G1131" t="str">
            <v>0701011004Г010247</v>
          </cell>
        </row>
        <row r="1132">
          <cell r="E1132" t="str">
            <v/>
          </cell>
          <cell r="F1132">
            <v>1549732.95</v>
          </cell>
          <cell r="G1132" t="str">
            <v>0701011004М010</v>
          </cell>
        </row>
        <row r="1133">
          <cell r="E1133" t="str">
            <v>200</v>
          </cell>
          <cell r="F1133">
            <v>1549732.95</v>
          </cell>
          <cell r="G1133" t="str">
            <v>0701011004М010200</v>
          </cell>
        </row>
        <row r="1134">
          <cell r="E1134" t="str">
            <v>240</v>
          </cell>
          <cell r="F1134">
            <v>1549732.95</v>
          </cell>
          <cell r="G1134" t="str">
            <v>0701011004М010240</v>
          </cell>
        </row>
        <row r="1135">
          <cell r="E1135" t="str">
            <v>244</v>
          </cell>
          <cell r="F1135">
            <v>1549732.95</v>
          </cell>
          <cell r="G1135" t="str">
            <v>0701011004М010244</v>
          </cell>
        </row>
        <row r="1136">
          <cell r="E1136" t="str">
            <v/>
          </cell>
          <cell r="F1136">
            <v>47535000</v>
          </cell>
          <cell r="G1136" t="str">
            <v>0701011004П010</v>
          </cell>
        </row>
        <row r="1137">
          <cell r="E1137" t="str">
            <v>200</v>
          </cell>
          <cell r="F1137">
            <v>47535000</v>
          </cell>
          <cell r="G1137" t="str">
            <v>0701011004П010200</v>
          </cell>
        </row>
        <row r="1138">
          <cell r="E1138" t="str">
            <v>240</v>
          </cell>
          <cell r="F1138">
            <v>47535000</v>
          </cell>
          <cell r="G1138" t="str">
            <v>0701011004П010240</v>
          </cell>
        </row>
        <row r="1139">
          <cell r="E1139" t="str">
            <v>244</v>
          </cell>
          <cell r="F1139">
            <v>47535000</v>
          </cell>
          <cell r="G1139" t="str">
            <v>0701011004П010244</v>
          </cell>
        </row>
        <row r="1140">
          <cell r="E1140" t="str">
            <v/>
          </cell>
          <cell r="F1140">
            <v>152070</v>
          </cell>
          <cell r="G1140" t="str">
            <v>0701011004Ф000</v>
          </cell>
        </row>
        <row r="1141">
          <cell r="E1141" t="str">
            <v>200</v>
          </cell>
          <cell r="F1141">
            <v>152070</v>
          </cell>
          <cell r="G1141" t="str">
            <v>0701011004Ф000200</v>
          </cell>
        </row>
        <row r="1142">
          <cell r="E1142" t="str">
            <v>240</v>
          </cell>
          <cell r="F1142">
            <v>152070</v>
          </cell>
          <cell r="G1142" t="str">
            <v>0701011004Ф000240</v>
          </cell>
        </row>
        <row r="1143">
          <cell r="E1143" t="str">
            <v>244</v>
          </cell>
          <cell r="F1143">
            <v>152070</v>
          </cell>
          <cell r="G1143" t="str">
            <v>0701011004Ф000244</v>
          </cell>
        </row>
        <row r="1144">
          <cell r="E1144" t="str">
            <v/>
          </cell>
          <cell r="F1144">
            <v>13058413.609999999</v>
          </cell>
          <cell r="G1144" t="str">
            <v>0701011004Э010</v>
          </cell>
        </row>
        <row r="1145">
          <cell r="E1145" t="str">
            <v>200</v>
          </cell>
          <cell r="F1145">
            <v>13058413.609999999</v>
          </cell>
          <cell r="G1145" t="str">
            <v>0701011004Э010200</v>
          </cell>
        </row>
        <row r="1146">
          <cell r="E1146" t="str">
            <v>240</v>
          </cell>
          <cell r="F1146">
            <v>13058413.609999999</v>
          </cell>
          <cell r="G1146" t="str">
            <v>0701011004Э010240</v>
          </cell>
        </row>
        <row r="1147">
          <cell r="E1147" t="str">
            <v>247</v>
          </cell>
          <cell r="F1147">
            <v>13058413.609999999</v>
          </cell>
          <cell r="G1147" t="str">
            <v>0701011004Э010247</v>
          </cell>
        </row>
        <row r="1148">
          <cell r="E1148" t="str">
            <v/>
          </cell>
          <cell r="F1148">
            <v>117863250.8</v>
          </cell>
          <cell r="G1148" t="str">
            <v>07010110074080</v>
          </cell>
        </row>
        <row r="1149">
          <cell r="E1149" t="str">
            <v>100</v>
          </cell>
          <cell r="F1149">
            <v>115321642.31999999</v>
          </cell>
          <cell r="G1149" t="str">
            <v>07010110074080100</v>
          </cell>
        </row>
        <row r="1150">
          <cell r="E1150" t="str">
            <v>110</v>
          </cell>
          <cell r="F1150">
            <v>115321642.31999999</v>
          </cell>
          <cell r="G1150" t="str">
            <v>07010110074080110</v>
          </cell>
        </row>
        <row r="1151">
          <cell r="E1151" t="str">
            <v>111</v>
          </cell>
          <cell r="F1151">
            <v>86369001.959999993</v>
          </cell>
          <cell r="G1151" t="str">
            <v>07010110074080111</v>
          </cell>
        </row>
        <row r="1152">
          <cell r="E1152" t="str">
            <v>112</v>
          </cell>
          <cell r="F1152">
            <v>3253616.04</v>
          </cell>
          <cell r="G1152" t="str">
            <v>07010110074080112</v>
          </cell>
        </row>
        <row r="1153">
          <cell r="E1153" t="str">
            <v>119</v>
          </cell>
          <cell r="F1153">
            <v>25699024.32</v>
          </cell>
          <cell r="G1153" t="str">
            <v>07010110074080119</v>
          </cell>
        </row>
        <row r="1154">
          <cell r="E1154" t="str">
            <v>200</v>
          </cell>
          <cell r="F1154">
            <v>2541608.48</v>
          </cell>
          <cell r="G1154" t="str">
            <v>07010110074080200</v>
          </cell>
        </row>
        <row r="1155">
          <cell r="E1155" t="str">
            <v>240</v>
          </cell>
          <cell r="F1155">
            <v>2541608.48</v>
          </cell>
          <cell r="G1155" t="str">
            <v>07010110074080240</v>
          </cell>
        </row>
        <row r="1156">
          <cell r="E1156" t="str">
            <v>244</v>
          </cell>
          <cell r="F1156">
            <v>2541608.48</v>
          </cell>
          <cell r="G1156" t="str">
            <v>07010110074080244</v>
          </cell>
        </row>
        <row r="1157">
          <cell r="E1157" t="str">
            <v/>
          </cell>
          <cell r="F1157">
            <v>146884400</v>
          </cell>
          <cell r="G1157" t="str">
            <v>07010110075880</v>
          </cell>
        </row>
        <row r="1158">
          <cell r="E1158" t="str">
            <v>100</v>
          </cell>
          <cell r="F1158">
            <v>143832430.03999999</v>
          </cell>
          <cell r="G1158" t="str">
            <v>07010110075880100</v>
          </cell>
        </row>
        <row r="1159">
          <cell r="E1159" t="str">
            <v>110</v>
          </cell>
          <cell r="F1159">
            <v>143832430.03999999</v>
          </cell>
          <cell r="G1159" t="str">
            <v>07010110075880110</v>
          </cell>
        </row>
        <row r="1160">
          <cell r="E1160" t="str">
            <v>111</v>
          </cell>
          <cell r="F1160">
            <v>109173000.40000001</v>
          </cell>
          <cell r="G1160" t="str">
            <v>07010110075880111</v>
          </cell>
        </row>
        <row r="1161">
          <cell r="E1161" t="str">
            <v>112</v>
          </cell>
          <cell r="F1161">
            <v>2026839.14</v>
          </cell>
          <cell r="G1161" t="str">
            <v>07010110075880112</v>
          </cell>
        </row>
        <row r="1162">
          <cell r="E1162" t="str">
            <v>119</v>
          </cell>
          <cell r="F1162">
            <v>32632590.5</v>
          </cell>
          <cell r="G1162" t="str">
            <v>07010110075880119</v>
          </cell>
        </row>
        <row r="1163">
          <cell r="E1163" t="str">
            <v>200</v>
          </cell>
          <cell r="F1163">
            <v>3049575.66</v>
          </cell>
          <cell r="G1163" t="str">
            <v>07010110075880200</v>
          </cell>
        </row>
        <row r="1164">
          <cell r="E1164" t="str">
            <v>240</v>
          </cell>
          <cell r="F1164">
            <v>3049575.66</v>
          </cell>
          <cell r="G1164" t="str">
            <v>07010110075880240</v>
          </cell>
        </row>
        <row r="1165">
          <cell r="E1165" t="str">
            <v>244</v>
          </cell>
          <cell r="F1165">
            <v>3049575.66</v>
          </cell>
          <cell r="G1165" t="str">
            <v>07010110075880244</v>
          </cell>
        </row>
        <row r="1166">
          <cell r="E1166" t="str">
            <v>300</v>
          </cell>
          <cell r="F1166">
            <v>2394.3000000000002</v>
          </cell>
          <cell r="G1166" t="str">
            <v>07010110075880300</v>
          </cell>
        </row>
        <row r="1167">
          <cell r="E1167" t="str">
            <v>320</v>
          </cell>
          <cell r="F1167">
            <v>2394.3000000000002</v>
          </cell>
          <cell r="G1167" t="str">
            <v>07010110075880320</v>
          </cell>
        </row>
        <row r="1168">
          <cell r="E1168" t="str">
            <v>321</v>
          </cell>
          <cell r="F1168">
            <v>2394.3000000000002</v>
          </cell>
          <cell r="G1168" t="str">
            <v>07010110075880321</v>
          </cell>
        </row>
        <row r="1169">
          <cell r="E1169" t="str">
            <v/>
          </cell>
          <cell r="F1169">
            <v>1080810</v>
          </cell>
          <cell r="G1169" t="str">
            <v>07010110077450</v>
          </cell>
        </row>
        <row r="1170">
          <cell r="E1170" t="str">
            <v>200</v>
          </cell>
          <cell r="F1170">
            <v>1080810</v>
          </cell>
          <cell r="G1170" t="str">
            <v>07010110077450200</v>
          </cell>
        </row>
        <row r="1171">
          <cell r="E1171" t="str">
            <v>240</v>
          </cell>
          <cell r="F1171">
            <v>1080810</v>
          </cell>
          <cell r="G1171" t="str">
            <v>07010110077450240</v>
          </cell>
        </row>
        <row r="1172">
          <cell r="E1172" t="str">
            <v>244</v>
          </cell>
          <cell r="F1172">
            <v>1080810</v>
          </cell>
          <cell r="G1172" t="str">
            <v>07010110077450244</v>
          </cell>
        </row>
        <row r="1173">
          <cell r="E1173" t="str">
            <v/>
          </cell>
          <cell r="F1173">
            <v>4400000.49</v>
          </cell>
          <cell r="G1173" t="str">
            <v>07010110083010</v>
          </cell>
        </row>
        <row r="1174">
          <cell r="E1174" t="str">
            <v>200</v>
          </cell>
          <cell r="F1174">
            <v>4400000.49</v>
          </cell>
          <cell r="G1174" t="str">
            <v>07010110083010200</v>
          </cell>
        </row>
        <row r="1175">
          <cell r="E1175" t="str">
            <v>240</v>
          </cell>
          <cell r="F1175">
            <v>4400000.49</v>
          </cell>
          <cell r="G1175" t="str">
            <v>07010110083010240</v>
          </cell>
        </row>
        <row r="1176">
          <cell r="E1176" t="str">
            <v>244</v>
          </cell>
          <cell r="F1176">
            <v>4400000.49</v>
          </cell>
          <cell r="G1176" t="str">
            <v>07010110083010244</v>
          </cell>
        </row>
        <row r="1177">
          <cell r="E1177" t="str">
            <v/>
          </cell>
          <cell r="F1177">
            <v>1200000</v>
          </cell>
          <cell r="G1177" t="str">
            <v>07010300000000</v>
          </cell>
        </row>
        <row r="1178">
          <cell r="E1178" t="str">
            <v/>
          </cell>
          <cell r="F1178">
            <v>1200000</v>
          </cell>
          <cell r="G1178" t="str">
            <v>07010340000000</v>
          </cell>
        </row>
        <row r="1179">
          <cell r="E1179" t="str">
            <v/>
          </cell>
          <cell r="F1179">
            <v>1200000</v>
          </cell>
          <cell r="G1179" t="str">
            <v>07010340080000</v>
          </cell>
        </row>
        <row r="1180">
          <cell r="E1180" t="str">
            <v>200</v>
          </cell>
          <cell r="F1180">
            <v>1200000</v>
          </cell>
          <cell r="G1180" t="str">
            <v>07010340080000200</v>
          </cell>
        </row>
        <row r="1181">
          <cell r="E1181" t="str">
            <v>240</v>
          </cell>
          <cell r="F1181">
            <v>1200000</v>
          </cell>
          <cell r="G1181" t="str">
            <v>07010340080000240</v>
          </cell>
        </row>
        <row r="1182">
          <cell r="E1182" t="str">
            <v>244</v>
          </cell>
          <cell r="F1182">
            <v>1200000</v>
          </cell>
          <cell r="G1182" t="str">
            <v>07010340080000244</v>
          </cell>
        </row>
        <row r="1183">
          <cell r="E1183" t="str">
            <v/>
          </cell>
          <cell r="F1183">
            <v>986953370.63</v>
          </cell>
          <cell r="G1183" t="str">
            <v>0702</v>
          </cell>
        </row>
        <row r="1184">
          <cell r="E1184" t="str">
            <v/>
          </cell>
          <cell r="F1184">
            <v>986952036.63</v>
          </cell>
          <cell r="G1184" t="str">
            <v>07020100000000</v>
          </cell>
        </row>
        <row r="1185">
          <cell r="E1185" t="str">
            <v/>
          </cell>
          <cell r="F1185">
            <v>986952036.63</v>
          </cell>
          <cell r="G1185" t="str">
            <v>07020110000000</v>
          </cell>
        </row>
        <row r="1186">
          <cell r="E1186" t="str">
            <v/>
          </cell>
          <cell r="F1186">
            <v>412000</v>
          </cell>
          <cell r="G1186" t="str">
            <v>07020110008530</v>
          </cell>
        </row>
        <row r="1187">
          <cell r="E1187" t="str">
            <v>200</v>
          </cell>
          <cell r="F1187">
            <v>412000</v>
          </cell>
          <cell r="G1187" t="str">
            <v>07020110008530200</v>
          </cell>
        </row>
        <row r="1188">
          <cell r="E1188" t="str">
            <v>240</v>
          </cell>
          <cell r="F1188">
            <v>412000</v>
          </cell>
          <cell r="G1188" t="str">
            <v>07020110008530240</v>
          </cell>
        </row>
        <row r="1189">
          <cell r="E1189" t="str">
            <v>244</v>
          </cell>
          <cell r="F1189">
            <v>412000</v>
          </cell>
          <cell r="G1189" t="str">
            <v>07020110008530244</v>
          </cell>
        </row>
        <row r="1190">
          <cell r="E1190" t="str">
            <v/>
          </cell>
          <cell r="F1190">
            <v>7681924</v>
          </cell>
          <cell r="G1190" t="str">
            <v>07020110027241</v>
          </cell>
        </row>
        <row r="1191">
          <cell r="E1191" t="str">
            <v>100</v>
          </cell>
          <cell r="F1191">
            <v>7681924</v>
          </cell>
          <cell r="G1191" t="str">
            <v>07020110027241100</v>
          </cell>
        </row>
        <row r="1192">
          <cell r="E1192" t="str">
            <v>110</v>
          </cell>
          <cell r="F1192">
            <v>7681924</v>
          </cell>
          <cell r="G1192" t="str">
            <v>07020110027241110</v>
          </cell>
        </row>
        <row r="1193">
          <cell r="E1193" t="str">
            <v>111</v>
          </cell>
          <cell r="F1193">
            <v>5900000</v>
          </cell>
          <cell r="G1193" t="str">
            <v>07020110027241111</v>
          </cell>
        </row>
        <row r="1194">
          <cell r="E1194" t="str">
            <v>119</v>
          </cell>
          <cell r="F1194">
            <v>1781924</v>
          </cell>
          <cell r="G1194" t="str">
            <v>07020110027241119</v>
          </cell>
        </row>
        <row r="1195">
          <cell r="E1195" t="str">
            <v/>
          </cell>
          <cell r="F1195">
            <v>1022300</v>
          </cell>
          <cell r="G1195" t="str">
            <v>07020110027242</v>
          </cell>
        </row>
        <row r="1196">
          <cell r="E1196" t="str">
            <v>100</v>
          </cell>
          <cell r="F1196">
            <v>1022300</v>
          </cell>
          <cell r="G1196" t="str">
            <v>07020110027242100</v>
          </cell>
        </row>
        <row r="1197">
          <cell r="E1197" t="str">
            <v>110</v>
          </cell>
          <cell r="F1197">
            <v>1022300</v>
          </cell>
          <cell r="G1197" t="str">
            <v>07020110027242110</v>
          </cell>
        </row>
        <row r="1198">
          <cell r="E1198" t="str">
            <v>111</v>
          </cell>
          <cell r="F1198">
            <v>785176</v>
          </cell>
          <cell r="G1198" t="str">
            <v>07020110027242111</v>
          </cell>
        </row>
        <row r="1199">
          <cell r="E1199" t="str">
            <v>119</v>
          </cell>
          <cell r="F1199">
            <v>237124</v>
          </cell>
          <cell r="G1199" t="str">
            <v>07020110027242119</v>
          </cell>
        </row>
        <row r="1200">
          <cell r="E1200" t="str">
            <v/>
          </cell>
          <cell r="F1200">
            <v>88224221.700000003</v>
          </cell>
          <cell r="G1200" t="str">
            <v>07020110040020</v>
          </cell>
        </row>
        <row r="1201">
          <cell r="E1201" t="str">
            <v>100</v>
          </cell>
          <cell r="F1201">
            <v>51956464.530000001</v>
          </cell>
          <cell r="G1201" t="str">
            <v>07020110040020100</v>
          </cell>
        </row>
        <row r="1202">
          <cell r="E1202" t="str">
            <v>110</v>
          </cell>
          <cell r="F1202">
            <v>51956464.530000001</v>
          </cell>
          <cell r="G1202" t="str">
            <v>07020110040020110</v>
          </cell>
        </row>
        <row r="1203">
          <cell r="E1203" t="str">
            <v>111</v>
          </cell>
          <cell r="F1203">
            <v>40146514.009999998</v>
          </cell>
          <cell r="G1203" t="str">
            <v>07020110040020111</v>
          </cell>
        </row>
        <row r="1204">
          <cell r="E1204" t="str">
            <v>112</v>
          </cell>
          <cell r="F1204">
            <v>50300</v>
          </cell>
          <cell r="G1204" t="str">
            <v>07020110040020112</v>
          </cell>
        </row>
        <row r="1205">
          <cell r="E1205" t="str">
            <v>119</v>
          </cell>
          <cell r="F1205">
            <v>11759650.52</v>
          </cell>
          <cell r="G1205" t="str">
            <v>07020110040020119</v>
          </cell>
        </row>
        <row r="1206">
          <cell r="E1206" t="str">
            <v>200</v>
          </cell>
          <cell r="F1206">
            <v>35843355.770000003</v>
          </cell>
          <cell r="G1206" t="str">
            <v>07020110040020200</v>
          </cell>
        </row>
        <row r="1207">
          <cell r="E1207" t="str">
            <v>240</v>
          </cell>
          <cell r="F1207">
            <v>35843355.770000003</v>
          </cell>
          <cell r="G1207" t="str">
            <v>07020110040020240</v>
          </cell>
        </row>
        <row r="1208">
          <cell r="E1208" t="str">
            <v>243</v>
          </cell>
          <cell r="F1208">
            <v>291759.12</v>
          </cell>
          <cell r="G1208" t="str">
            <v>07020110040020243</v>
          </cell>
        </row>
        <row r="1209">
          <cell r="E1209" t="str">
            <v>244</v>
          </cell>
          <cell r="F1209">
            <v>35551596.649999999</v>
          </cell>
          <cell r="G1209" t="str">
            <v>07020110040020244</v>
          </cell>
        </row>
        <row r="1210">
          <cell r="E1210" t="str">
            <v>800</v>
          </cell>
          <cell r="F1210">
            <v>424401.4</v>
          </cell>
          <cell r="G1210" t="str">
            <v>07020110040020800</v>
          </cell>
        </row>
        <row r="1211">
          <cell r="E1211" t="str">
            <v>830</v>
          </cell>
          <cell r="F1211">
            <v>196512.29</v>
          </cell>
          <cell r="G1211" t="str">
            <v>07020110040020830</v>
          </cell>
        </row>
        <row r="1212">
          <cell r="E1212" t="str">
            <v>831</v>
          </cell>
          <cell r="F1212">
            <v>196512.29</v>
          </cell>
          <cell r="G1212" t="str">
            <v>07020110040020831</v>
          </cell>
        </row>
        <row r="1213">
          <cell r="E1213" t="str">
            <v>850</v>
          </cell>
          <cell r="F1213">
            <v>227889.11</v>
          </cell>
          <cell r="G1213" t="str">
            <v>07020110040020850</v>
          </cell>
        </row>
        <row r="1214">
          <cell r="E1214" t="str">
            <v>852</v>
          </cell>
          <cell r="F1214">
            <v>2500</v>
          </cell>
          <cell r="G1214" t="str">
            <v>07020110040020852</v>
          </cell>
        </row>
        <row r="1215">
          <cell r="E1215" t="str">
            <v>853</v>
          </cell>
          <cell r="F1215">
            <v>225389.11</v>
          </cell>
          <cell r="G1215" t="str">
            <v>07020110040020853</v>
          </cell>
        </row>
        <row r="1216">
          <cell r="E1216" t="str">
            <v/>
          </cell>
          <cell r="F1216">
            <v>87364200</v>
          </cell>
          <cell r="G1216" t="str">
            <v>07020110041020</v>
          </cell>
        </row>
        <row r="1217">
          <cell r="E1217" t="str">
            <v>100</v>
          </cell>
          <cell r="F1217">
            <v>87364200</v>
          </cell>
          <cell r="G1217" t="str">
            <v>07020110041020100</v>
          </cell>
        </row>
        <row r="1218">
          <cell r="E1218" t="str">
            <v>110</v>
          </cell>
          <cell r="F1218">
            <v>87364200</v>
          </cell>
          <cell r="G1218" t="str">
            <v>07020110041020110</v>
          </cell>
        </row>
        <row r="1219">
          <cell r="E1219" t="str">
            <v>111</v>
          </cell>
          <cell r="F1219">
            <v>67100000</v>
          </cell>
          <cell r="G1219" t="str">
            <v>07020110041020111</v>
          </cell>
        </row>
        <row r="1220">
          <cell r="E1220" t="str">
            <v>119</v>
          </cell>
          <cell r="F1220">
            <v>20264200</v>
          </cell>
          <cell r="G1220" t="str">
            <v>07020110041020119</v>
          </cell>
        </row>
        <row r="1221">
          <cell r="E1221" t="str">
            <v/>
          </cell>
          <cell r="F1221">
            <v>4438206</v>
          </cell>
          <cell r="G1221" t="str">
            <v>07020110043020</v>
          </cell>
        </row>
        <row r="1222">
          <cell r="E1222" t="str">
            <v>100</v>
          </cell>
          <cell r="F1222">
            <v>857288</v>
          </cell>
          <cell r="G1222" t="str">
            <v>07020110043020100</v>
          </cell>
        </row>
        <row r="1223">
          <cell r="E1223" t="str">
            <v>110</v>
          </cell>
          <cell r="F1223">
            <v>857288</v>
          </cell>
          <cell r="G1223" t="str">
            <v>07020110043020110</v>
          </cell>
        </row>
        <row r="1224">
          <cell r="E1224" t="str">
            <v>112</v>
          </cell>
          <cell r="F1224">
            <v>618000</v>
          </cell>
          <cell r="G1224" t="str">
            <v>07020110043020112</v>
          </cell>
        </row>
        <row r="1225">
          <cell r="E1225" t="str">
            <v>113</v>
          </cell>
          <cell r="F1225">
            <v>239288</v>
          </cell>
          <cell r="G1225" t="str">
            <v>07020110043020113</v>
          </cell>
        </row>
        <row r="1226">
          <cell r="E1226" t="str">
            <v>200</v>
          </cell>
          <cell r="F1226">
            <v>3580918</v>
          </cell>
          <cell r="G1226" t="str">
            <v>07020110043020200</v>
          </cell>
        </row>
        <row r="1227">
          <cell r="E1227" t="str">
            <v>240</v>
          </cell>
          <cell r="F1227">
            <v>3580918</v>
          </cell>
          <cell r="G1227" t="str">
            <v>07020110043020240</v>
          </cell>
        </row>
        <row r="1228">
          <cell r="E1228" t="str">
            <v>244</v>
          </cell>
          <cell r="F1228">
            <v>3580918</v>
          </cell>
          <cell r="G1228" t="str">
            <v>07020110043020244</v>
          </cell>
        </row>
        <row r="1229">
          <cell r="E1229" t="str">
            <v/>
          </cell>
          <cell r="F1229">
            <v>910000</v>
          </cell>
          <cell r="G1229" t="str">
            <v>07020110047020</v>
          </cell>
        </row>
        <row r="1230">
          <cell r="E1230" t="str">
            <v>100</v>
          </cell>
          <cell r="F1230">
            <v>910000</v>
          </cell>
          <cell r="G1230" t="str">
            <v>07020110047020100</v>
          </cell>
        </row>
        <row r="1231">
          <cell r="E1231" t="str">
            <v>110</v>
          </cell>
          <cell r="F1231">
            <v>910000</v>
          </cell>
          <cell r="G1231" t="str">
            <v>07020110047020110</v>
          </cell>
        </row>
        <row r="1232">
          <cell r="E1232" t="str">
            <v>112</v>
          </cell>
          <cell r="F1232">
            <v>910000</v>
          </cell>
          <cell r="G1232" t="str">
            <v>07020110047020112</v>
          </cell>
        </row>
        <row r="1233">
          <cell r="E1233" t="str">
            <v/>
          </cell>
          <cell r="F1233">
            <v>110353700.47</v>
          </cell>
          <cell r="G1233" t="str">
            <v>0702011004Г020</v>
          </cell>
        </row>
        <row r="1234">
          <cell r="E1234" t="str">
            <v>200</v>
          </cell>
          <cell r="F1234">
            <v>110353700.47</v>
          </cell>
          <cell r="G1234" t="str">
            <v>0702011004Г020200</v>
          </cell>
        </row>
        <row r="1235">
          <cell r="E1235" t="str">
            <v>240</v>
          </cell>
          <cell r="F1235">
            <v>110353700.47</v>
          </cell>
          <cell r="G1235" t="str">
            <v>0702011004Г020240</v>
          </cell>
        </row>
        <row r="1236">
          <cell r="E1236" t="str">
            <v>244</v>
          </cell>
          <cell r="F1236">
            <v>5143930.74</v>
          </cell>
          <cell r="G1236" t="str">
            <v>0702011004Г020244</v>
          </cell>
        </row>
        <row r="1237">
          <cell r="E1237" t="str">
            <v>247</v>
          </cell>
          <cell r="F1237">
            <v>105209769.73</v>
          </cell>
          <cell r="G1237" t="str">
            <v>0702011004Г020247</v>
          </cell>
        </row>
        <row r="1238">
          <cell r="E1238" t="str">
            <v/>
          </cell>
          <cell r="F1238">
            <v>1631560.57</v>
          </cell>
          <cell r="G1238" t="str">
            <v>0702011004М020</v>
          </cell>
        </row>
        <row r="1239">
          <cell r="E1239" t="str">
            <v>200</v>
          </cell>
          <cell r="F1239">
            <v>1631560.57</v>
          </cell>
          <cell r="G1239" t="str">
            <v>0702011004М020200</v>
          </cell>
        </row>
        <row r="1240">
          <cell r="E1240" t="str">
            <v>240</v>
          </cell>
          <cell r="F1240">
            <v>1631560.57</v>
          </cell>
          <cell r="G1240" t="str">
            <v>0702011004М020240</v>
          </cell>
        </row>
        <row r="1241">
          <cell r="E1241" t="str">
            <v>244</v>
          </cell>
          <cell r="F1241">
            <v>1631560.57</v>
          </cell>
          <cell r="G1241" t="str">
            <v>0702011004М020244</v>
          </cell>
        </row>
        <row r="1242">
          <cell r="E1242" t="str">
            <v/>
          </cell>
          <cell r="F1242">
            <v>5524000</v>
          </cell>
          <cell r="G1242" t="str">
            <v>0702011004П020</v>
          </cell>
        </row>
        <row r="1243">
          <cell r="E1243" t="str">
            <v>200</v>
          </cell>
          <cell r="F1243">
            <v>5524000</v>
          </cell>
          <cell r="G1243" t="str">
            <v>0702011004П020200</v>
          </cell>
        </row>
        <row r="1244">
          <cell r="E1244" t="str">
            <v>240</v>
          </cell>
          <cell r="F1244">
            <v>5524000</v>
          </cell>
          <cell r="G1244" t="str">
            <v>0702011004П020240</v>
          </cell>
        </row>
        <row r="1245">
          <cell r="E1245" t="str">
            <v>244</v>
          </cell>
          <cell r="F1245">
            <v>5524000</v>
          </cell>
          <cell r="G1245" t="str">
            <v>0702011004П020244</v>
          </cell>
        </row>
        <row r="1246">
          <cell r="E1246" t="str">
            <v/>
          </cell>
          <cell r="F1246">
            <v>317860</v>
          </cell>
          <cell r="G1246" t="str">
            <v>0702011004Ф000</v>
          </cell>
        </row>
        <row r="1247">
          <cell r="E1247" t="str">
            <v>200</v>
          </cell>
          <cell r="F1247">
            <v>317860</v>
          </cell>
          <cell r="G1247" t="str">
            <v>0702011004Ф000200</v>
          </cell>
        </row>
        <row r="1248">
          <cell r="E1248" t="str">
            <v>240</v>
          </cell>
          <cell r="F1248">
            <v>317860</v>
          </cell>
          <cell r="G1248" t="str">
            <v>0702011004Ф000240</v>
          </cell>
        </row>
        <row r="1249">
          <cell r="E1249" t="str">
            <v>244</v>
          </cell>
          <cell r="F1249">
            <v>317860</v>
          </cell>
          <cell r="G1249" t="str">
            <v>0702011004Ф000244</v>
          </cell>
        </row>
        <row r="1250">
          <cell r="E1250" t="str">
            <v/>
          </cell>
          <cell r="F1250">
            <v>12866433.220000001</v>
          </cell>
          <cell r="G1250" t="str">
            <v>0702011004Э020</v>
          </cell>
        </row>
        <row r="1251">
          <cell r="E1251" t="str">
            <v>200</v>
          </cell>
          <cell r="F1251">
            <v>12866433.220000001</v>
          </cell>
          <cell r="G1251" t="str">
            <v>0702011004Э020200</v>
          </cell>
        </row>
        <row r="1252">
          <cell r="E1252" t="str">
            <v>240</v>
          </cell>
          <cell r="F1252">
            <v>12866433.220000001</v>
          </cell>
          <cell r="G1252" t="str">
            <v>0702011004Э020240</v>
          </cell>
        </row>
        <row r="1253">
          <cell r="E1253" t="str">
            <v>247</v>
          </cell>
          <cell r="F1253">
            <v>12866433.220000001</v>
          </cell>
          <cell r="G1253" t="str">
            <v>0702011004Э020247</v>
          </cell>
        </row>
        <row r="1254">
          <cell r="E1254" t="str">
            <v/>
          </cell>
          <cell r="F1254">
            <v>47106400</v>
          </cell>
          <cell r="G1254" t="str">
            <v>07020110053030</v>
          </cell>
        </row>
        <row r="1255">
          <cell r="E1255" t="str">
            <v>100</v>
          </cell>
          <cell r="F1255">
            <v>47106400</v>
          </cell>
          <cell r="G1255" t="str">
            <v>07020110053030100</v>
          </cell>
        </row>
        <row r="1256">
          <cell r="E1256" t="str">
            <v>110</v>
          </cell>
          <cell r="F1256">
            <v>47106400</v>
          </cell>
          <cell r="G1256" t="str">
            <v>07020110053030110</v>
          </cell>
        </row>
        <row r="1257">
          <cell r="E1257" t="str">
            <v>111</v>
          </cell>
          <cell r="F1257">
            <v>36180000</v>
          </cell>
          <cell r="G1257" t="str">
            <v>07020110053030111</v>
          </cell>
        </row>
        <row r="1258">
          <cell r="E1258" t="str">
            <v>119</v>
          </cell>
          <cell r="F1258">
            <v>10926400</v>
          </cell>
          <cell r="G1258" t="str">
            <v>07020110053030119</v>
          </cell>
        </row>
        <row r="1259">
          <cell r="E1259" t="str">
            <v/>
          </cell>
          <cell r="F1259">
            <v>111898100</v>
          </cell>
          <cell r="G1259" t="str">
            <v>07020110074090</v>
          </cell>
        </row>
        <row r="1260">
          <cell r="E1260" t="str">
            <v>100</v>
          </cell>
          <cell r="F1260">
            <v>109945657.92</v>
          </cell>
          <cell r="G1260" t="str">
            <v>07020110074090100</v>
          </cell>
        </row>
        <row r="1261">
          <cell r="E1261" t="str">
            <v>110</v>
          </cell>
          <cell r="F1261">
            <v>109945657.92</v>
          </cell>
          <cell r="G1261" t="str">
            <v>07020110074090110</v>
          </cell>
        </row>
        <row r="1262">
          <cell r="E1262" t="str">
            <v>111</v>
          </cell>
          <cell r="F1262">
            <v>82850280.290000007</v>
          </cell>
          <cell r="G1262" t="str">
            <v>07020110074090111</v>
          </cell>
        </row>
        <row r="1263">
          <cell r="E1263" t="str">
            <v>112</v>
          </cell>
          <cell r="F1263">
            <v>2393803.63</v>
          </cell>
          <cell r="G1263" t="str">
            <v>07020110074090112</v>
          </cell>
        </row>
        <row r="1264">
          <cell r="E1264" t="str">
            <v>119</v>
          </cell>
          <cell r="F1264">
            <v>24701574</v>
          </cell>
          <cell r="G1264" t="str">
            <v>07020110074090119</v>
          </cell>
        </row>
        <row r="1265">
          <cell r="E1265" t="str">
            <v>200</v>
          </cell>
          <cell r="F1265">
            <v>1952442.08</v>
          </cell>
          <cell r="G1265" t="str">
            <v>07020110074090200</v>
          </cell>
        </row>
        <row r="1266">
          <cell r="E1266" t="str">
            <v>240</v>
          </cell>
          <cell r="F1266">
            <v>1952442.08</v>
          </cell>
          <cell r="G1266" t="str">
            <v>07020110074090240</v>
          </cell>
        </row>
        <row r="1267">
          <cell r="E1267" t="str">
            <v>244</v>
          </cell>
          <cell r="F1267">
            <v>1952442.08</v>
          </cell>
          <cell r="G1267" t="str">
            <v>07020110074090244</v>
          </cell>
        </row>
        <row r="1268">
          <cell r="E1268" t="str">
            <v/>
          </cell>
          <cell r="F1268">
            <v>456396433.42000002</v>
          </cell>
          <cell r="G1268" t="str">
            <v>07020110075640</v>
          </cell>
        </row>
        <row r="1269">
          <cell r="E1269" t="str">
            <v>100</v>
          </cell>
          <cell r="F1269">
            <v>430145077.13</v>
          </cell>
          <cell r="G1269" t="str">
            <v>07020110075640100</v>
          </cell>
        </row>
        <row r="1270">
          <cell r="E1270" t="str">
            <v>110</v>
          </cell>
          <cell r="F1270">
            <v>430145077.13</v>
          </cell>
          <cell r="G1270" t="str">
            <v>07020110075640110</v>
          </cell>
        </row>
        <row r="1271">
          <cell r="E1271" t="str">
            <v>111</v>
          </cell>
          <cell r="F1271">
            <v>327151743.31</v>
          </cell>
          <cell r="G1271" t="str">
            <v>07020110075640111</v>
          </cell>
        </row>
        <row r="1272">
          <cell r="E1272" t="str">
            <v>112</v>
          </cell>
          <cell r="F1272">
            <v>4660682.6399999997</v>
          </cell>
          <cell r="G1272" t="str">
            <v>07020110075640112</v>
          </cell>
        </row>
        <row r="1273">
          <cell r="E1273" t="str">
            <v>113</v>
          </cell>
          <cell r="F1273">
            <v>86040.46</v>
          </cell>
          <cell r="G1273" t="str">
            <v>07020110075640113</v>
          </cell>
        </row>
        <row r="1274">
          <cell r="E1274" t="str">
            <v>119</v>
          </cell>
          <cell r="F1274">
            <v>98246610.719999999</v>
          </cell>
          <cell r="G1274" t="str">
            <v>07020110075640119</v>
          </cell>
        </row>
        <row r="1275">
          <cell r="E1275" t="str">
            <v>200</v>
          </cell>
          <cell r="F1275">
            <v>26250298.289999999</v>
          </cell>
          <cell r="G1275" t="str">
            <v>07020110075640200</v>
          </cell>
        </row>
        <row r="1276">
          <cell r="E1276" t="str">
            <v>240</v>
          </cell>
          <cell r="F1276">
            <v>26250298.289999999</v>
          </cell>
          <cell r="G1276" t="str">
            <v>07020110075640240</v>
          </cell>
        </row>
        <row r="1277">
          <cell r="E1277" t="str">
            <v>244</v>
          </cell>
          <cell r="F1277">
            <v>26250298.289999999</v>
          </cell>
          <cell r="G1277" t="str">
            <v>07020110075640244</v>
          </cell>
        </row>
        <row r="1278">
          <cell r="E1278" t="str">
            <v>300</v>
          </cell>
          <cell r="F1278">
            <v>1058</v>
          </cell>
          <cell r="G1278" t="str">
            <v>07020110075640300</v>
          </cell>
        </row>
        <row r="1279">
          <cell r="E1279" t="str">
            <v>320</v>
          </cell>
          <cell r="F1279">
            <v>1058</v>
          </cell>
          <cell r="G1279" t="str">
            <v>07020110075640320</v>
          </cell>
        </row>
        <row r="1280">
          <cell r="E1280" t="str">
            <v>321</v>
          </cell>
          <cell r="F1280">
            <v>1058</v>
          </cell>
          <cell r="G1280" t="str">
            <v>07020110075640321</v>
          </cell>
        </row>
        <row r="1281">
          <cell r="E1281" t="str">
            <v/>
          </cell>
          <cell r="F1281">
            <v>7150000</v>
          </cell>
          <cell r="G1281" t="str">
            <v>07020110080010</v>
          </cell>
        </row>
        <row r="1282">
          <cell r="E1282" t="str">
            <v>200</v>
          </cell>
          <cell r="F1282">
            <v>7150000</v>
          </cell>
          <cell r="G1282" t="str">
            <v>07020110080010200</v>
          </cell>
        </row>
        <row r="1283">
          <cell r="E1283" t="str">
            <v>240</v>
          </cell>
          <cell r="F1283">
            <v>7150000</v>
          </cell>
          <cell r="G1283" t="str">
            <v>07020110080010240</v>
          </cell>
        </row>
        <row r="1284">
          <cell r="E1284" t="str">
            <v>244</v>
          </cell>
          <cell r="F1284">
            <v>7150000</v>
          </cell>
          <cell r="G1284" t="str">
            <v>07020110080010244</v>
          </cell>
        </row>
        <row r="1285">
          <cell r="E1285" t="str">
            <v/>
          </cell>
          <cell r="F1285">
            <v>841975.61</v>
          </cell>
          <cell r="G1285" t="str">
            <v>07020110080020</v>
          </cell>
        </row>
        <row r="1286">
          <cell r="E1286" t="str">
            <v>100</v>
          </cell>
          <cell r="F1286">
            <v>28661.200000000001</v>
          </cell>
          <cell r="G1286" t="str">
            <v>07020110080020100</v>
          </cell>
        </row>
        <row r="1287">
          <cell r="E1287" t="str">
            <v>110</v>
          </cell>
          <cell r="F1287">
            <v>28661.200000000001</v>
          </cell>
          <cell r="G1287" t="str">
            <v>07020110080020110</v>
          </cell>
        </row>
        <row r="1288">
          <cell r="E1288" t="str">
            <v>113</v>
          </cell>
          <cell r="F1288">
            <v>28661.200000000001</v>
          </cell>
          <cell r="G1288" t="str">
            <v>07020110080020113</v>
          </cell>
        </row>
        <row r="1289">
          <cell r="E1289" t="str">
            <v>200</v>
          </cell>
          <cell r="F1289">
            <v>708314.41</v>
          </cell>
          <cell r="G1289" t="str">
            <v>07020110080020200</v>
          </cell>
        </row>
        <row r="1290">
          <cell r="E1290" t="str">
            <v>240</v>
          </cell>
          <cell r="F1290">
            <v>708314.41</v>
          </cell>
          <cell r="G1290" t="str">
            <v>07020110080020240</v>
          </cell>
        </row>
        <row r="1291">
          <cell r="E1291" t="str">
            <v>244</v>
          </cell>
          <cell r="F1291">
            <v>708314.41</v>
          </cell>
          <cell r="G1291" t="str">
            <v>07020110080020244</v>
          </cell>
        </row>
        <row r="1292">
          <cell r="E1292" t="str">
            <v>300</v>
          </cell>
          <cell r="F1292">
            <v>105000</v>
          </cell>
          <cell r="G1292" t="str">
            <v>07020110080020300</v>
          </cell>
        </row>
        <row r="1293">
          <cell r="E1293" t="str">
            <v>350</v>
          </cell>
          <cell r="F1293">
            <v>105000</v>
          </cell>
          <cell r="G1293" t="str">
            <v>07020110080020350</v>
          </cell>
        </row>
        <row r="1294">
          <cell r="E1294" t="str">
            <v/>
          </cell>
          <cell r="F1294">
            <v>187200</v>
          </cell>
          <cell r="G1294" t="str">
            <v>07020110080040</v>
          </cell>
        </row>
        <row r="1295">
          <cell r="E1295" t="str">
            <v>300</v>
          </cell>
          <cell r="F1295">
            <v>187200</v>
          </cell>
          <cell r="G1295" t="str">
            <v>07020110080040300</v>
          </cell>
        </row>
        <row r="1296">
          <cell r="E1296" t="str">
            <v>340</v>
          </cell>
          <cell r="F1296">
            <v>187200</v>
          </cell>
          <cell r="G1296" t="str">
            <v>07020110080040340</v>
          </cell>
        </row>
        <row r="1297">
          <cell r="E1297" t="str">
            <v/>
          </cell>
          <cell r="F1297">
            <v>40000</v>
          </cell>
          <cell r="G1297" t="str">
            <v>0702011008П020</v>
          </cell>
        </row>
        <row r="1298">
          <cell r="E1298" t="str">
            <v>200</v>
          </cell>
          <cell r="F1298">
            <v>40000</v>
          </cell>
          <cell r="G1298" t="str">
            <v>0702011008П020200</v>
          </cell>
        </row>
        <row r="1299">
          <cell r="E1299" t="str">
            <v>240</v>
          </cell>
          <cell r="F1299">
            <v>40000</v>
          </cell>
          <cell r="G1299" t="str">
            <v>0702011008П020240</v>
          </cell>
        </row>
        <row r="1300">
          <cell r="E1300" t="str">
            <v>244</v>
          </cell>
          <cell r="F1300">
            <v>40000</v>
          </cell>
          <cell r="G1300" t="str">
            <v>0702011008П020244</v>
          </cell>
        </row>
        <row r="1301">
          <cell r="E1301" t="str">
            <v/>
          </cell>
          <cell r="F1301">
            <v>3287790</v>
          </cell>
          <cell r="G1301" t="str">
            <v>070201100S4700</v>
          </cell>
        </row>
        <row r="1302">
          <cell r="E1302" t="str">
            <v>200</v>
          </cell>
          <cell r="F1302">
            <v>3287790</v>
          </cell>
          <cell r="G1302" t="str">
            <v>070201100S4700200</v>
          </cell>
        </row>
        <row r="1303">
          <cell r="E1303" t="str">
            <v>240</v>
          </cell>
          <cell r="F1303">
            <v>3287790</v>
          </cell>
          <cell r="G1303" t="str">
            <v>070201100S4700240</v>
          </cell>
        </row>
        <row r="1304">
          <cell r="E1304" t="str">
            <v>244</v>
          </cell>
          <cell r="F1304">
            <v>3287790</v>
          </cell>
          <cell r="G1304" t="str">
            <v>070201100S4700244</v>
          </cell>
        </row>
        <row r="1305">
          <cell r="E1305" t="str">
            <v/>
          </cell>
          <cell r="F1305">
            <v>6760600</v>
          </cell>
          <cell r="G1305" t="str">
            <v>070201100S5210</v>
          </cell>
        </row>
        <row r="1306">
          <cell r="E1306" t="str">
            <v>200</v>
          </cell>
          <cell r="F1306">
            <v>6760600</v>
          </cell>
          <cell r="G1306" t="str">
            <v>070201100S5210200</v>
          </cell>
        </row>
        <row r="1307">
          <cell r="E1307" t="str">
            <v>240</v>
          </cell>
          <cell r="F1307">
            <v>6760600</v>
          </cell>
          <cell r="G1307" t="str">
            <v>070201100S5210240</v>
          </cell>
        </row>
        <row r="1308">
          <cell r="E1308" t="str">
            <v>244</v>
          </cell>
          <cell r="F1308">
            <v>6760600</v>
          </cell>
          <cell r="G1308" t="str">
            <v>070201100S5210244</v>
          </cell>
        </row>
        <row r="1309">
          <cell r="E1309" t="str">
            <v/>
          </cell>
          <cell r="F1309">
            <v>4268495.6399999997</v>
          </cell>
          <cell r="G1309" t="str">
            <v>070201100S5590</v>
          </cell>
        </row>
        <row r="1310">
          <cell r="E1310" t="str">
            <v>200</v>
          </cell>
          <cell r="F1310">
            <v>4268495.6399999997</v>
          </cell>
          <cell r="G1310" t="str">
            <v>070201100S5590200</v>
          </cell>
        </row>
        <row r="1311">
          <cell r="E1311" t="str">
            <v>240</v>
          </cell>
          <cell r="F1311">
            <v>4268495.6399999997</v>
          </cell>
          <cell r="G1311" t="str">
            <v>070201100S5590240</v>
          </cell>
        </row>
        <row r="1312">
          <cell r="E1312" t="str">
            <v>244</v>
          </cell>
          <cell r="F1312">
            <v>4268495.6399999997</v>
          </cell>
          <cell r="G1312" t="str">
            <v>070201100S5590244</v>
          </cell>
        </row>
        <row r="1313">
          <cell r="E1313" t="str">
            <v/>
          </cell>
          <cell r="F1313">
            <v>9073300</v>
          </cell>
          <cell r="G1313" t="str">
            <v>070201100S5630</v>
          </cell>
        </row>
        <row r="1314">
          <cell r="E1314" t="str">
            <v>200</v>
          </cell>
          <cell r="F1314">
            <v>9073300</v>
          </cell>
          <cell r="G1314" t="str">
            <v>070201100S5630200</v>
          </cell>
        </row>
        <row r="1315">
          <cell r="E1315" t="str">
            <v>240</v>
          </cell>
          <cell r="F1315">
            <v>9073300</v>
          </cell>
          <cell r="G1315" t="str">
            <v>070201100S5630240</v>
          </cell>
        </row>
        <row r="1316">
          <cell r="E1316" t="str">
            <v>244</v>
          </cell>
          <cell r="F1316">
            <v>9073300</v>
          </cell>
          <cell r="G1316" t="str">
            <v>070201100S5630244</v>
          </cell>
        </row>
        <row r="1317">
          <cell r="E1317" t="str">
            <v/>
          </cell>
          <cell r="F1317">
            <v>4193226</v>
          </cell>
          <cell r="G1317" t="str">
            <v>070201100S8400</v>
          </cell>
        </row>
        <row r="1318">
          <cell r="E1318" t="str">
            <v>200</v>
          </cell>
          <cell r="F1318">
            <v>4193226</v>
          </cell>
          <cell r="G1318" t="str">
            <v>070201100S8400200</v>
          </cell>
        </row>
        <row r="1319">
          <cell r="E1319" t="str">
            <v>240</v>
          </cell>
          <cell r="F1319">
            <v>4193226</v>
          </cell>
          <cell r="G1319" t="str">
            <v>070201100S8400240</v>
          </cell>
        </row>
        <row r="1320">
          <cell r="E1320" t="str">
            <v>244</v>
          </cell>
          <cell r="F1320">
            <v>4193226</v>
          </cell>
          <cell r="G1320" t="str">
            <v>070201100S8400244</v>
          </cell>
        </row>
        <row r="1321">
          <cell r="E1321" t="str">
            <v/>
          </cell>
          <cell r="F1321">
            <v>13995800</v>
          </cell>
          <cell r="G1321" t="str">
            <v>0702011E151720</v>
          </cell>
        </row>
        <row r="1322">
          <cell r="E1322" t="str">
            <v>200</v>
          </cell>
          <cell r="F1322">
            <v>13995800</v>
          </cell>
          <cell r="G1322" t="str">
            <v>0702011E151720200</v>
          </cell>
        </row>
        <row r="1323">
          <cell r="E1323" t="str">
            <v>240</v>
          </cell>
          <cell r="F1323">
            <v>13995800</v>
          </cell>
          <cell r="G1323" t="str">
            <v>0702011E151720240</v>
          </cell>
        </row>
        <row r="1324">
          <cell r="E1324" t="str">
            <v>244</v>
          </cell>
          <cell r="F1324">
            <v>13995800</v>
          </cell>
          <cell r="G1324" t="str">
            <v>0702011E151720244</v>
          </cell>
        </row>
        <row r="1325">
          <cell r="E1325" t="str">
            <v/>
          </cell>
          <cell r="F1325">
            <v>1006310</v>
          </cell>
          <cell r="G1325" t="str">
            <v>0702011EВ51790</v>
          </cell>
        </row>
        <row r="1326">
          <cell r="E1326" t="str">
            <v>100</v>
          </cell>
          <cell r="F1326">
            <v>1006310</v>
          </cell>
          <cell r="G1326" t="str">
            <v>0702011EВ51790100</v>
          </cell>
        </row>
        <row r="1327">
          <cell r="E1327" t="str">
            <v>110</v>
          </cell>
          <cell r="F1327">
            <v>1006310</v>
          </cell>
          <cell r="G1327" t="str">
            <v>0702011EВ51790110</v>
          </cell>
        </row>
        <row r="1328">
          <cell r="E1328" t="str">
            <v>111</v>
          </cell>
          <cell r="F1328">
            <v>772895</v>
          </cell>
          <cell r="G1328" t="str">
            <v>0702011EВ51790111</v>
          </cell>
        </row>
        <row r="1329">
          <cell r="E1329" t="str">
            <v>119</v>
          </cell>
          <cell r="F1329">
            <v>233415</v>
          </cell>
          <cell r="G1329" t="str">
            <v>0702011EВ51790119</v>
          </cell>
        </row>
        <row r="1330">
          <cell r="E1330" t="str">
            <v/>
          </cell>
          <cell r="F1330">
            <v>1334</v>
          </cell>
          <cell r="G1330" t="str">
            <v>07020900000000</v>
          </cell>
        </row>
        <row r="1331">
          <cell r="E1331" t="str">
            <v/>
          </cell>
          <cell r="F1331">
            <v>1334</v>
          </cell>
          <cell r="G1331" t="str">
            <v>07020930000000</v>
          </cell>
        </row>
        <row r="1332">
          <cell r="E1332" t="str">
            <v/>
          </cell>
          <cell r="F1332">
            <v>1334</v>
          </cell>
          <cell r="G1332" t="str">
            <v>0702093R373980</v>
          </cell>
        </row>
        <row r="1333">
          <cell r="E1333" t="str">
            <v>200</v>
          </cell>
          <cell r="F1333">
            <v>1334</v>
          </cell>
          <cell r="G1333" t="str">
            <v>0702093R373980200</v>
          </cell>
        </row>
        <row r="1334">
          <cell r="E1334" t="str">
            <v>240</v>
          </cell>
          <cell r="F1334">
            <v>1334</v>
          </cell>
          <cell r="G1334" t="str">
            <v>0702093R373980240</v>
          </cell>
        </row>
        <row r="1335">
          <cell r="E1335" t="str">
            <v>244</v>
          </cell>
          <cell r="F1335">
            <v>1334</v>
          </cell>
          <cell r="G1335" t="str">
            <v>0702093R373980244</v>
          </cell>
        </row>
        <row r="1336">
          <cell r="E1336" t="str">
            <v/>
          </cell>
          <cell r="F1336">
            <v>74515695.629999995</v>
          </cell>
          <cell r="G1336" t="str">
            <v>0703</v>
          </cell>
        </row>
        <row r="1337">
          <cell r="E1337" t="str">
            <v/>
          </cell>
          <cell r="F1337">
            <v>74435695.629999995</v>
          </cell>
          <cell r="G1337" t="str">
            <v>07030100000000</v>
          </cell>
        </row>
        <row r="1338">
          <cell r="E1338" t="str">
            <v/>
          </cell>
          <cell r="F1338">
            <v>74435695.629999995</v>
          </cell>
          <cell r="G1338" t="str">
            <v>07030110000000</v>
          </cell>
        </row>
        <row r="1339">
          <cell r="E1339" t="str">
            <v/>
          </cell>
          <cell r="F1339">
            <v>1156100</v>
          </cell>
          <cell r="G1339" t="str">
            <v>07030110027240</v>
          </cell>
        </row>
        <row r="1340">
          <cell r="E1340" t="str">
            <v>600</v>
          </cell>
          <cell r="F1340">
            <v>1156100</v>
          </cell>
          <cell r="G1340" t="str">
            <v>07030110027240600</v>
          </cell>
        </row>
        <row r="1341">
          <cell r="E1341" t="str">
            <v>610</v>
          </cell>
          <cell r="F1341">
            <v>1156100</v>
          </cell>
          <cell r="G1341" t="str">
            <v>07030110027240610</v>
          </cell>
        </row>
        <row r="1342">
          <cell r="E1342" t="str">
            <v>611</v>
          </cell>
          <cell r="F1342">
            <v>1156100</v>
          </cell>
          <cell r="G1342" t="str">
            <v>07030110027240611</v>
          </cell>
        </row>
        <row r="1343">
          <cell r="E1343" t="str">
            <v/>
          </cell>
          <cell r="F1343">
            <v>282700</v>
          </cell>
          <cell r="G1343" t="str">
            <v>07030110027242</v>
          </cell>
        </row>
        <row r="1344">
          <cell r="E1344" t="str">
            <v>600</v>
          </cell>
          <cell r="F1344">
            <v>282700</v>
          </cell>
          <cell r="G1344" t="str">
            <v>07030110027242600</v>
          </cell>
        </row>
        <row r="1345">
          <cell r="E1345" t="str">
            <v>610</v>
          </cell>
          <cell r="F1345">
            <v>282700</v>
          </cell>
          <cell r="G1345" t="str">
            <v>07030110027242610</v>
          </cell>
        </row>
        <row r="1346">
          <cell r="E1346" t="str">
            <v>611</v>
          </cell>
          <cell r="F1346">
            <v>282700</v>
          </cell>
          <cell r="G1346" t="str">
            <v>07030110027242611</v>
          </cell>
        </row>
        <row r="1347">
          <cell r="E1347" t="str">
            <v/>
          </cell>
          <cell r="F1347">
            <v>3880635</v>
          </cell>
          <cell r="G1347" t="str">
            <v>07030110040030</v>
          </cell>
        </row>
        <row r="1348">
          <cell r="E1348" t="str">
            <v>600</v>
          </cell>
          <cell r="F1348">
            <v>3880635</v>
          </cell>
          <cell r="G1348" t="str">
            <v>07030110040030600</v>
          </cell>
        </row>
        <row r="1349">
          <cell r="E1349" t="str">
            <v>610</v>
          </cell>
          <cell r="F1349">
            <v>3880635</v>
          </cell>
          <cell r="G1349" t="str">
            <v>07030110040030610</v>
          </cell>
        </row>
        <row r="1350">
          <cell r="E1350" t="str">
            <v>611</v>
          </cell>
          <cell r="F1350">
            <v>3880635</v>
          </cell>
          <cell r="G1350" t="str">
            <v>07030110040030611</v>
          </cell>
        </row>
        <row r="1351">
          <cell r="E1351" t="str">
            <v/>
          </cell>
          <cell r="F1351">
            <v>19457870.16</v>
          </cell>
          <cell r="G1351" t="str">
            <v>07030110040031</v>
          </cell>
        </row>
        <row r="1352">
          <cell r="E1352" t="str">
            <v>600</v>
          </cell>
          <cell r="F1352">
            <v>19457870.16</v>
          </cell>
          <cell r="G1352" t="str">
            <v>07030110040031600</v>
          </cell>
        </row>
        <row r="1353">
          <cell r="E1353" t="str">
            <v>610</v>
          </cell>
          <cell r="F1353">
            <v>19457870.16</v>
          </cell>
          <cell r="G1353" t="str">
            <v>07030110040031610</v>
          </cell>
        </row>
        <row r="1354">
          <cell r="E1354" t="str">
            <v>611</v>
          </cell>
          <cell r="F1354">
            <v>19457870.16</v>
          </cell>
          <cell r="G1354" t="str">
            <v>07030110040031611</v>
          </cell>
        </row>
        <row r="1355">
          <cell r="E1355" t="str">
            <v/>
          </cell>
          <cell r="F1355">
            <v>1225000</v>
          </cell>
          <cell r="G1355" t="str">
            <v>07030110040033</v>
          </cell>
        </row>
        <row r="1356">
          <cell r="E1356" t="str">
            <v>600</v>
          </cell>
          <cell r="F1356">
            <v>1225000</v>
          </cell>
          <cell r="G1356" t="str">
            <v>07030110040033600</v>
          </cell>
        </row>
        <row r="1357">
          <cell r="E1357" t="str">
            <v>610</v>
          </cell>
          <cell r="F1357">
            <v>1225000</v>
          </cell>
          <cell r="G1357" t="str">
            <v>07030110040033610</v>
          </cell>
        </row>
        <row r="1358">
          <cell r="E1358" t="str">
            <v>611</v>
          </cell>
          <cell r="F1358">
            <v>1225000</v>
          </cell>
          <cell r="G1358" t="str">
            <v>07030110040033611</v>
          </cell>
        </row>
        <row r="1359">
          <cell r="E1359" t="str">
            <v/>
          </cell>
          <cell r="F1359">
            <v>5500000</v>
          </cell>
          <cell r="G1359" t="str">
            <v>07030110041030</v>
          </cell>
        </row>
        <row r="1360">
          <cell r="E1360" t="str">
            <v>600</v>
          </cell>
          <cell r="F1360">
            <v>5500000</v>
          </cell>
          <cell r="G1360" t="str">
            <v>07030110041030600</v>
          </cell>
        </row>
        <row r="1361">
          <cell r="E1361" t="str">
            <v>610</v>
          </cell>
          <cell r="F1361">
            <v>5500000</v>
          </cell>
          <cell r="G1361" t="str">
            <v>07030110041030610</v>
          </cell>
        </row>
        <row r="1362">
          <cell r="E1362" t="str">
            <v>611</v>
          </cell>
          <cell r="F1362">
            <v>5500000</v>
          </cell>
          <cell r="G1362" t="str">
            <v>07030110041030611</v>
          </cell>
        </row>
        <row r="1363">
          <cell r="E1363" t="str">
            <v/>
          </cell>
          <cell r="F1363">
            <v>17497350</v>
          </cell>
          <cell r="G1363" t="str">
            <v>07030110042030</v>
          </cell>
        </row>
        <row r="1364">
          <cell r="E1364" t="str">
            <v>600</v>
          </cell>
          <cell r="F1364">
            <v>17236369</v>
          </cell>
          <cell r="G1364" t="str">
            <v>07030110042030600</v>
          </cell>
        </row>
        <row r="1365">
          <cell r="E1365" t="str">
            <v>610</v>
          </cell>
          <cell r="F1365">
            <v>16752369</v>
          </cell>
          <cell r="G1365" t="str">
            <v>07030110042030610</v>
          </cell>
        </row>
        <row r="1366">
          <cell r="E1366" t="str">
            <v>611</v>
          </cell>
          <cell r="F1366">
            <v>16259069</v>
          </cell>
          <cell r="G1366" t="str">
            <v>07030110042030611</v>
          </cell>
        </row>
        <row r="1367">
          <cell r="E1367" t="str">
            <v>615</v>
          </cell>
          <cell r="F1367">
            <v>493300</v>
          </cell>
          <cell r="G1367" t="str">
            <v>07030110042030615</v>
          </cell>
        </row>
        <row r="1368">
          <cell r="E1368" t="str">
            <v>620</v>
          </cell>
          <cell r="F1368">
            <v>150000</v>
          </cell>
          <cell r="G1368" t="str">
            <v>07030110042030620</v>
          </cell>
        </row>
        <row r="1369">
          <cell r="E1369" t="str">
            <v>625</v>
          </cell>
          <cell r="F1369">
            <v>150000</v>
          </cell>
          <cell r="G1369" t="str">
            <v>07030110042030625</v>
          </cell>
        </row>
        <row r="1370">
          <cell r="E1370" t="str">
            <v>630</v>
          </cell>
          <cell r="F1370">
            <v>334000</v>
          </cell>
          <cell r="G1370" t="str">
            <v>07030110042030630</v>
          </cell>
        </row>
        <row r="1371">
          <cell r="E1371" t="str">
            <v>635</v>
          </cell>
          <cell r="F1371">
            <v>334000</v>
          </cell>
          <cell r="G1371" t="str">
            <v>07030110042030635</v>
          </cell>
        </row>
        <row r="1372">
          <cell r="E1372" t="str">
            <v>800</v>
          </cell>
          <cell r="F1372">
            <v>260981</v>
          </cell>
          <cell r="G1372" t="str">
            <v>07030110042030800</v>
          </cell>
        </row>
        <row r="1373">
          <cell r="E1373" t="str">
            <v>810</v>
          </cell>
          <cell r="F1373">
            <v>260981</v>
          </cell>
          <cell r="G1373" t="str">
            <v>07030110042030810</v>
          </cell>
        </row>
        <row r="1374">
          <cell r="E1374" t="str">
            <v>816</v>
          </cell>
          <cell r="F1374">
            <v>260981</v>
          </cell>
          <cell r="G1374" t="str">
            <v>07030110042030816</v>
          </cell>
        </row>
        <row r="1375">
          <cell r="E1375" t="str">
            <v/>
          </cell>
          <cell r="F1375">
            <v>65000</v>
          </cell>
          <cell r="G1375" t="str">
            <v>07030110045030</v>
          </cell>
        </row>
        <row r="1376">
          <cell r="E1376" t="str">
            <v>600</v>
          </cell>
          <cell r="F1376">
            <v>65000</v>
          </cell>
          <cell r="G1376" t="str">
            <v>07030110045030600</v>
          </cell>
        </row>
        <row r="1377">
          <cell r="E1377" t="str">
            <v>610</v>
          </cell>
          <cell r="F1377">
            <v>65000</v>
          </cell>
          <cell r="G1377" t="str">
            <v>07030110045030610</v>
          </cell>
        </row>
        <row r="1378">
          <cell r="E1378" t="str">
            <v>611</v>
          </cell>
          <cell r="F1378">
            <v>65000</v>
          </cell>
          <cell r="G1378" t="str">
            <v>07030110045030611</v>
          </cell>
        </row>
        <row r="1379">
          <cell r="E1379" t="str">
            <v/>
          </cell>
          <cell r="F1379">
            <v>480000</v>
          </cell>
          <cell r="G1379" t="str">
            <v>07030110047030</v>
          </cell>
        </row>
        <row r="1380">
          <cell r="E1380" t="str">
            <v>600</v>
          </cell>
          <cell r="F1380">
            <v>480000</v>
          </cell>
          <cell r="G1380" t="str">
            <v>07030110047030600</v>
          </cell>
        </row>
        <row r="1381">
          <cell r="E1381" t="str">
            <v>610</v>
          </cell>
          <cell r="F1381">
            <v>480000</v>
          </cell>
          <cell r="G1381" t="str">
            <v>07030110047030610</v>
          </cell>
        </row>
        <row r="1382">
          <cell r="E1382" t="str">
            <v>612</v>
          </cell>
          <cell r="F1382">
            <v>480000</v>
          </cell>
          <cell r="G1382" t="str">
            <v>07030110047030612</v>
          </cell>
        </row>
        <row r="1383">
          <cell r="E1383" t="str">
            <v/>
          </cell>
          <cell r="F1383">
            <v>3537719.84</v>
          </cell>
          <cell r="G1383" t="str">
            <v>0703011004Г030</v>
          </cell>
        </row>
        <row r="1384">
          <cell r="E1384" t="str">
            <v>600</v>
          </cell>
          <cell r="F1384">
            <v>3537719.84</v>
          </cell>
          <cell r="G1384" t="str">
            <v>0703011004Г030600</v>
          </cell>
        </row>
        <row r="1385">
          <cell r="E1385" t="str">
            <v>610</v>
          </cell>
          <cell r="F1385">
            <v>3537719.84</v>
          </cell>
          <cell r="G1385" t="str">
            <v>0703011004Г030610</v>
          </cell>
        </row>
        <row r="1386">
          <cell r="E1386" t="str">
            <v>611</v>
          </cell>
          <cell r="F1386">
            <v>3537719.84</v>
          </cell>
          <cell r="G1386" t="str">
            <v>0703011004Г030611</v>
          </cell>
        </row>
        <row r="1387">
          <cell r="E1387" t="str">
            <v/>
          </cell>
          <cell r="F1387">
            <v>38152.43</v>
          </cell>
          <cell r="G1387" t="str">
            <v>0703011004М030</v>
          </cell>
        </row>
        <row r="1388">
          <cell r="E1388" t="str">
            <v>600</v>
          </cell>
          <cell r="F1388">
            <v>38152.43</v>
          </cell>
          <cell r="G1388" t="str">
            <v>0703011004М030600</v>
          </cell>
        </row>
        <row r="1389">
          <cell r="E1389" t="str">
            <v>610</v>
          </cell>
          <cell r="F1389">
            <v>38152.43</v>
          </cell>
          <cell r="G1389" t="str">
            <v>0703011004М030610</v>
          </cell>
        </row>
        <row r="1390">
          <cell r="E1390" t="str">
            <v>611</v>
          </cell>
          <cell r="F1390">
            <v>38152.43</v>
          </cell>
          <cell r="G1390" t="str">
            <v>0703011004М030611</v>
          </cell>
        </row>
        <row r="1391">
          <cell r="E1391" t="str">
            <v/>
          </cell>
          <cell r="F1391">
            <v>271157</v>
          </cell>
          <cell r="G1391" t="str">
            <v>0703011004Э030</v>
          </cell>
        </row>
        <row r="1392">
          <cell r="E1392" t="str">
            <v>600</v>
          </cell>
          <cell r="F1392">
            <v>271157</v>
          </cell>
          <cell r="G1392" t="str">
            <v>0703011004Э030600</v>
          </cell>
        </row>
        <row r="1393">
          <cell r="E1393" t="str">
            <v>610</v>
          </cell>
          <cell r="F1393">
            <v>271157</v>
          </cell>
          <cell r="G1393" t="str">
            <v>0703011004Э030610</v>
          </cell>
        </row>
        <row r="1394">
          <cell r="E1394" t="str">
            <v>611</v>
          </cell>
          <cell r="F1394">
            <v>271157</v>
          </cell>
          <cell r="G1394" t="str">
            <v>0703011004Э030611</v>
          </cell>
        </row>
        <row r="1395">
          <cell r="E1395" t="str">
            <v/>
          </cell>
          <cell r="F1395">
            <v>20979000</v>
          </cell>
          <cell r="G1395" t="str">
            <v>07030110075640</v>
          </cell>
        </row>
        <row r="1396">
          <cell r="E1396" t="str">
            <v>100</v>
          </cell>
          <cell r="F1396">
            <v>20979000</v>
          </cell>
          <cell r="G1396" t="str">
            <v>07030110075640100</v>
          </cell>
        </row>
        <row r="1397">
          <cell r="E1397" t="str">
            <v>110</v>
          </cell>
          <cell r="F1397">
            <v>20979000</v>
          </cell>
          <cell r="G1397" t="str">
            <v>07030110075640110</v>
          </cell>
        </row>
        <row r="1398">
          <cell r="E1398" t="str">
            <v>111</v>
          </cell>
          <cell r="F1398">
            <v>16112836</v>
          </cell>
          <cell r="G1398" t="str">
            <v>07030110075640111</v>
          </cell>
        </row>
        <row r="1399">
          <cell r="E1399" t="str">
            <v>119</v>
          </cell>
          <cell r="F1399">
            <v>4866164</v>
          </cell>
          <cell r="G1399" t="str">
            <v>07030110075640119</v>
          </cell>
        </row>
        <row r="1400">
          <cell r="E1400" t="str">
            <v/>
          </cell>
          <cell r="F1400">
            <v>65011.199999999997</v>
          </cell>
          <cell r="G1400" t="str">
            <v>07030110080020</v>
          </cell>
        </row>
        <row r="1401">
          <cell r="E1401" t="str">
            <v>600</v>
          </cell>
          <cell r="F1401">
            <v>65011.199999999997</v>
          </cell>
          <cell r="G1401" t="str">
            <v>07030110080020600</v>
          </cell>
        </row>
        <row r="1402">
          <cell r="E1402" t="str">
            <v>610</v>
          </cell>
          <cell r="F1402">
            <v>65011.199999999997</v>
          </cell>
          <cell r="G1402" t="str">
            <v>07030110080020610</v>
          </cell>
        </row>
        <row r="1403">
          <cell r="E1403" t="str">
            <v>612</v>
          </cell>
          <cell r="F1403">
            <v>65011.199999999997</v>
          </cell>
          <cell r="G1403" t="str">
            <v>07030110080020612</v>
          </cell>
        </row>
        <row r="1404">
          <cell r="E1404" t="str">
            <v/>
          </cell>
          <cell r="F1404">
            <v>80000</v>
          </cell>
          <cell r="G1404" t="str">
            <v>07030900000000</v>
          </cell>
        </row>
        <row r="1405">
          <cell r="E1405" t="str">
            <v/>
          </cell>
          <cell r="F1405">
            <v>80000</v>
          </cell>
          <cell r="G1405" t="str">
            <v>07030930000000</v>
          </cell>
        </row>
        <row r="1406">
          <cell r="E1406" t="str">
            <v/>
          </cell>
          <cell r="F1406">
            <v>80000</v>
          </cell>
          <cell r="G1406" t="str">
            <v>07030930080000</v>
          </cell>
        </row>
        <row r="1407">
          <cell r="E1407" t="str">
            <v>600</v>
          </cell>
          <cell r="F1407">
            <v>80000</v>
          </cell>
          <cell r="G1407" t="str">
            <v>07030930080000600</v>
          </cell>
        </row>
        <row r="1408">
          <cell r="E1408" t="str">
            <v>610</v>
          </cell>
          <cell r="F1408">
            <v>80000</v>
          </cell>
          <cell r="G1408" t="str">
            <v>07030930080000610</v>
          </cell>
        </row>
        <row r="1409">
          <cell r="E1409" t="str">
            <v>612</v>
          </cell>
          <cell r="F1409">
            <v>80000</v>
          </cell>
          <cell r="G1409" t="str">
            <v>07030930080000612</v>
          </cell>
        </row>
        <row r="1410">
          <cell r="E1410" t="str">
            <v/>
          </cell>
          <cell r="F1410">
            <v>24570094.370000001</v>
          </cell>
          <cell r="G1410" t="str">
            <v>0707</v>
          </cell>
        </row>
        <row r="1411">
          <cell r="E1411" t="str">
            <v/>
          </cell>
          <cell r="F1411">
            <v>24570094.370000001</v>
          </cell>
          <cell r="G1411" t="str">
            <v>07070100000000</v>
          </cell>
        </row>
        <row r="1412">
          <cell r="E1412" t="str">
            <v/>
          </cell>
          <cell r="F1412">
            <v>24233979.98</v>
          </cell>
          <cell r="G1412" t="str">
            <v>07070110000000</v>
          </cell>
        </row>
        <row r="1413">
          <cell r="E1413" t="str">
            <v/>
          </cell>
          <cell r="F1413">
            <v>1600000</v>
          </cell>
          <cell r="G1413" t="str">
            <v>07070110040040</v>
          </cell>
        </row>
        <row r="1414">
          <cell r="E1414" t="str">
            <v>600</v>
          </cell>
          <cell r="F1414">
            <v>1600000</v>
          </cell>
          <cell r="G1414" t="str">
            <v>07070110040040600</v>
          </cell>
        </row>
        <row r="1415">
          <cell r="E1415" t="str">
            <v>610</v>
          </cell>
          <cell r="F1415">
            <v>1600000</v>
          </cell>
          <cell r="G1415" t="str">
            <v>07070110040040610</v>
          </cell>
        </row>
        <row r="1416">
          <cell r="E1416" t="str">
            <v>611</v>
          </cell>
          <cell r="F1416">
            <v>1600000</v>
          </cell>
          <cell r="G1416" t="str">
            <v>07070110040040611</v>
          </cell>
        </row>
        <row r="1417">
          <cell r="E1417" t="str">
            <v/>
          </cell>
          <cell r="F1417">
            <v>1100000</v>
          </cell>
          <cell r="G1417" t="str">
            <v>07070110041040</v>
          </cell>
        </row>
        <row r="1418">
          <cell r="E1418" t="str">
            <v>600</v>
          </cell>
          <cell r="F1418">
            <v>1100000</v>
          </cell>
          <cell r="G1418" t="str">
            <v>07070110041040600</v>
          </cell>
        </row>
        <row r="1419">
          <cell r="E1419" t="str">
            <v>610</v>
          </cell>
          <cell r="F1419">
            <v>1100000</v>
          </cell>
          <cell r="G1419" t="str">
            <v>07070110041040610</v>
          </cell>
        </row>
        <row r="1420">
          <cell r="E1420" t="str">
            <v>611</v>
          </cell>
          <cell r="F1420">
            <v>1100000</v>
          </cell>
          <cell r="G1420" t="str">
            <v>07070110041040611</v>
          </cell>
        </row>
        <row r="1421">
          <cell r="E1421" t="str">
            <v/>
          </cell>
          <cell r="F1421">
            <v>93000</v>
          </cell>
          <cell r="G1421" t="str">
            <v>07070110047040</v>
          </cell>
        </row>
        <row r="1422">
          <cell r="E1422" t="str">
            <v>600</v>
          </cell>
          <cell r="F1422">
            <v>93000</v>
          </cell>
          <cell r="G1422" t="str">
            <v>07070110047040600</v>
          </cell>
        </row>
        <row r="1423">
          <cell r="E1423" t="str">
            <v>610</v>
          </cell>
          <cell r="F1423">
            <v>93000</v>
          </cell>
          <cell r="G1423" t="str">
            <v>07070110047040610</v>
          </cell>
        </row>
        <row r="1424">
          <cell r="E1424" t="str">
            <v>612</v>
          </cell>
          <cell r="F1424">
            <v>93000</v>
          </cell>
          <cell r="G1424" t="str">
            <v>07070110047040612</v>
          </cell>
        </row>
        <row r="1425">
          <cell r="E1425" t="str">
            <v/>
          </cell>
          <cell r="F1425">
            <v>47601</v>
          </cell>
          <cell r="G1425" t="str">
            <v>0707011004Г040</v>
          </cell>
        </row>
        <row r="1426">
          <cell r="E1426" t="str">
            <v>600</v>
          </cell>
          <cell r="F1426">
            <v>47601</v>
          </cell>
          <cell r="G1426" t="str">
            <v>0707011004Г040600</v>
          </cell>
        </row>
        <row r="1427">
          <cell r="E1427" t="str">
            <v>610</v>
          </cell>
          <cell r="F1427">
            <v>47601</v>
          </cell>
          <cell r="G1427" t="str">
            <v>0707011004Г040610</v>
          </cell>
        </row>
        <row r="1428">
          <cell r="E1428" t="str">
            <v>611</v>
          </cell>
          <cell r="F1428">
            <v>47601</v>
          </cell>
          <cell r="G1428" t="str">
            <v>0707011004Г040611</v>
          </cell>
        </row>
        <row r="1429">
          <cell r="E1429" t="str">
            <v/>
          </cell>
          <cell r="F1429">
            <v>121415.38</v>
          </cell>
          <cell r="G1429" t="str">
            <v>0707011004М040</v>
          </cell>
        </row>
        <row r="1430">
          <cell r="E1430" t="str">
            <v>600</v>
          </cell>
          <cell r="F1430">
            <v>121415.38</v>
          </cell>
          <cell r="G1430" t="str">
            <v>0707011004М040600</v>
          </cell>
        </row>
        <row r="1431">
          <cell r="E1431" t="str">
            <v>610</v>
          </cell>
          <cell r="F1431">
            <v>121415.38</v>
          </cell>
          <cell r="G1431" t="str">
            <v>0707011004М040610</v>
          </cell>
        </row>
        <row r="1432">
          <cell r="E1432" t="str">
            <v>611</v>
          </cell>
          <cell r="F1432">
            <v>121415.38</v>
          </cell>
          <cell r="G1432" t="str">
            <v>0707011004М040611</v>
          </cell>
        </row>
        <row r="1433">
          <cell r="E1433" t="str">
            <v/>
          </cell>
          <cell r="F1433">
            <v>1262800</v>
          </cell>
          <cell r="G1433" t="str">
            <v>0707011004П020</v>
          </cell>
        </row>
        <row r="1434">
          <cell r="E1434" t="str">
            <v>200</v>
          </cell>
          <cell r="F1434">
            <v>1262800</v>
          </cell>
          <cell r="G1434" t="str">
            <v>0707011004П020200</v>
          </cell>
        </row>
        <row r="1435">
          <cell r="E1435" t="str">
            <v>240</v>
          </cell>
          <cell r="F1435">
            <v>1262800</v>
          </cell>
          <cell r="G1435" t="str">
            <v>0707011004П020240</v>
          </cell>
        </row>
        <row r="1436">
          <cell r="E1436" t="str">
            <v>244</v>
          </cell>
          <cell r="F1436">
            <v>1262800</v>
          </cell>
          <cell r="G1436" t="str">
            <v>0707011004П020244</v>
          </cell>
        </row>
        <row r="1437">
          <cell r="E1437" t="str">
            <v/>
          </cell>
          <cell r="F1437">
            <v>175822</v>
          </cell>
          <cell r="G1437" t="str">
            <v>0707011004Э040</v>
          </cell>
        </row>
        <row r="1438">
          <cell r="E1438" t="str">
            <v>600</v>
          </cell>
          <cell r="F1438">
            <v>175822</v>
          </cell>
          <cell r="G1438" t="str">
            <v>0707011004Э040600</v>
          </cell>
        </row>
        <row r="1439">
          <cell r="E1439" t="str">
            <v>610</v>
          </cell>
          <cell r="F1439">
            <v>175822</v>
          </cell>
          <cell r="G1439" t="str">
            <v>0707011004Э040610</v>
          </cell>
        </row>
        <row r="1440">
          <cell r="E1440" t="str">
            <v>611</v>
          </cell>
          <cell r="F1440">
            <v>175822</v>
          </cell>
          <cell r="G1440" t="str">
            <v>0707011004Э040611</v>
          </cell>
        </row>
        <row r="1441">
          <cell r="E1441" t="str">
            <v/>
          </cell>
          <cell r="F1441">
            <v>16964500</v>
          </cell>
          <cell r="G1441" t="str">
            <v>07070110076490</v>
          </cell>
        </row>
        <row r="1442">
          <cell r="E1442" t="str">
            <v>200</v>
          </cell>
          <cell r="F1442">
            <v>11858300</v>
          </cell>
          <cell r="G1442" t="str">
            <v>07070110076490200</v>
          </cell>
        </row>
        <row r="1443">
          <cell r="E1443" t="str">
            <v>240</v>
          </cell>
          <cell r="F1443">
            <v>11858300</v>
          </cell>
          <cell r="G1443" t="str">
            <v>07070110076490240</v>
          </cell>
        </row>
        <row r="1444">
          <cell r="E1444" t="str">
            <v>244</v>
          </cell>
          <cell r="F1444">
            <v>11858300</v>
          </cell>
          <cell r="G1444" t="str">
            <v>07070110076490244</v>
          </cell>
        </row>
        <row r="1445">
          <cell r="E1445" t="str">
            <v>600</v>
          </cell>
          <cell r="F1445">
            <v>5106200</v>
          </cell>
          <cell r="G1445" t="str">
            <v>07070110076490600</v>
          </cell>
        </row>
        <row r="1446">
          <cell r="E1446" t="str">
            <v>610</v>
          </cell>
          <cell r="F1446">
            <v>5106200</v>
          </cell>
          <cell r="G1446" t="str">
            <v>07070110076490610</v>
          </cell>
        </row>
        <row r="1447">
          <cell r="E1447" t="str">
            <v>611</v>
          </cell>
          <cell r="F1447">
            <v>5106200</v>
          </cell>
          <cell r="G1447" t="str">
            <v>07070110076490611</v>
          </cell>
        </row>
        <row r="1448">
          <cell r="E1448" t="str">
            <v/>
          </cell>
          <cell r="F1448">
            <v>2585741.6</v>
          </cell>
          <cell r="G1448" t="str">
            <v>07070110080030</v>
          </cell>
        </row>
        <row r="1449">
          <cell r="E1449" t="str">
            <v>200</v>
          </cell>
          <cell r="F1449">
            <v>1320741.6000000001</v>
          </cell>
          <cell r="G1449" t="str">
            <v>07070110080030200</v>
          </cell>
        </row>
        <row r="1450">
          <cell r="E1450" t="str">
            <v>240</v>
          </cell>
          <cell r="F1450">
            <v>1320741.6000000001</v>
          </cell>
          <cell r="G1450" t="str">
            <v>07070110080030240</v>
          </cell>
        </row>
        <row r="1451">
          <cell r="E1451" t="str">
            <v>244</v>
          </cell>
          <cell r="F1451">
            <v>1320741.6000000001</v>
          </cell>
          <cell r="G1451" t="str">
            <v>07070110080030244</v>
          </cell>
        </row>
        <row r="1452">
          <cell r="E1452" t="str">
            <v>600</v>
          </cell>
          <cell r="F1452">
            <v>1265000</v>
          </cell>
          <cell r="G1452" t="str">
            <v>07070110080030600</v>
          </cell>
        </row>
        <row r="1453">
          <cell r="E1453" t="str">
            <v>610</v>
          </cell>
          <cell r="F1453">
            <v>1265000</v>
          </cell>
          <cell r="G1453" t="str">
            <v>07070110080030610</v>
          </cell>
        </row>
        <row r="1454">
          <cell r="E1454" t="str">
            <v>611</v>
          </cell>
          <cell r="F1454">
            <v>1265000</v>
          </cell>
          <cell r="G1454" t="str">
            <v>07070110080030611</v>
          </cell>
        </row>
        <row r="1455">
          <cell r="E1455" t="str">
            <v/>
          </cell>
          <cell r="F1455">
            <v>283100</v>
          </cell>
          <cell r="G1455" t="str">
            <v>070701100S3970</v>
          </cell>
        </row>
        <row r="1456">
          <cell r="E1456" t="str">
            <v>600</v>
          </cell>
          <cell r="F1456">
            <v>283100</v>
          </cell>
          <cell r="G1456" t="str">
            <v>070701100S3970600</v>
          </cell>
        </row>
        <row r="1457">
          <cell r="E1457" t="str">
            <v>610</v>
          </cell>
          <cell r="F1457">
            <v>283100</v>
          </cell>
          <cell r="G1457" t="str">
            <v>070701100S3970610</v>
          </cell>
        </row>
        <row r="1458">
          <cell r="E1458" t="str">
            <v>611</v>
          </cell>
          <cell r="F1458">
            <v>283100</v>
          </cell>
          <cell r="G1458" t="str">
            <v>070701100S3970611</v>
          </cell>
        </row>
        <row r="1459">
          <cell r="E1459" t="str">
            <v/>
          </cell>
          <cell r="F1459">
            <v>336114.39</v>
          </cell>
          <cell r="G1459" t="str">
            <v>07070130000000</v>
          </cell>
        </row>
        <row r="1460">
          <cell r="E1460" t="str">
            <v/>
          </cell>
          <cell r="F1460">
            <v>137503.09</v>
          </cell>
          <cell r="G1460" t="str">
            <v>07070130080030</v>
          </cell>
        </row>
        <row r="1461">
          <cell r="E1461" t="str">
            <v>200</v>
          </cell>
          <cell r="F1461">
            <v>137503.09</v>
          </cell>
          <cell r="G1461" t="str">
            <v>07070130080030200</v>
          </cell>
        </row>
        <row r="1462">
          <cell r="E1462" t="str">
            <v>240</v>
          </cell>
          <cell r="F1462">
            <v>137503.09</v>
          </cell>
          <cell r="G1462" t="str">
            <v>07070130080030240</v>
          </cell>
        </row>
        <row r="1463">
          <cell r="E1463" t="str">
            <v>244</v>
          </cell>
          <cell r="F1463">
            <v>137503.09</v>
          </cell>
          <cell r="G1463" t="str">
            <v>07070130080030244</v>
          </cell>
        </row>
        <row r="1464">
          <cell r="E1464" t="str">
            <v/>
          </cell>
          <cell r="F1464">
            <v>198611.3</v>
          </cell>
          <cell r="G1464" t="str">
            <v>0707013008П030</v>
          </cell>
        </row>
        <row r="1465">
          <cell r="E1465" t="str">
            <v>200</v>
          </cell>
          <cell r="F1465">
            <v>198611.3</v>
          </cell>
          <cell r="G1465" t="str">
            <v>0707013008П030200</v>
          </cell>
        </row>
        <row r="1466">
          <cell r="E1466" t="str">
            <v>240</v>
          </cell>
          <cell r="F1466">
            <v>198611.3</v>
          </cell>
          <cell r="G1466" t="str">
            <v>0707013008П030240</v>
          </cell>
        </row>
        <row r="1467">
          <cell r="E1467" t="str">
            <v>244</v>
          </cell>
          <cell r="F1467">
            <v>198611.3</v>
          </cell>
          <cell r="G1467" t="str">
            <v>0707013008П030244</v>
          </cell>
        </row>
        <row r="1468">
          <cell r="E1468" t="str">
            <v/>
          </cell>
          <cell r="F1468">
            <v>117686301.12</v>
          </cell>
          <cell r="G1468" t="str">
            <v>0709</v>
          </cell>
        </row>
        <row r="1469">
          <cell r="E1469" t="str">
            <v/>
          </cell>
          <cell r="F1469">
            <v>117686301.12</v>
          </cell>
          <cell r="G1469" t="str">
            <v>07090100000000</v>
          </cell>
        </row>
        <row r="1470">
          <cell r="E1470" t="str">
            <v/>
          </cell>
          <cell r="F1470">
            <v>154988.79999999999</v>
          </cell>
          <cell r="G1470" t="str">
            <v>07090110000000</v>
          </cell>
        </row>
        <row r="1471">
          <cell r="E1471" t="str">
            <v/>
          </cell>
          <cell r="F1471">
            <v>154988.79999999999</v>
          </cell>
          <cell r="G1471" t="str">
            <v>07090110080020</v>
          </cell>
        </row>
        <row r="1472">
          <cell r="E1472" t="str">
            <v>200</v>
          </cell>
          <cell r="F1472">
            <v>154988.79999999999</v>
          </cell>
          <cell r="G1472" t="str">
            <v>07090110080020200</v>
          </cell>
        </row>
        <row r="1473">
          <cell r="E1473" t="str">
            <v>240</v>
          </cell>
          <cell r="F1473">
            <v>154988.79999999999</v>
          </cell>
          <cell r="G1473" t="str">
            <v>07090110080020240</v>
          </cell>
        </row>
        <row r="1474">
          <cell r="E1474" t="str">
            <v>244</v>
          </cell>
          <cell r="F1474">
            <v>154988.79999999999</v>
          </cell>
          <cell r="G1474" t="str">
            <v>07090110080020244</v>
          </cell>
        </row>
        <row r="1475">
          <cell r="E1475" t="str">
            <v/>
          </cell>
          <cell r="F1475">
            <v>7879600</v>
          </cell>
          <cell r="G1475" t="str">
            <v>07090120000000</v>
          </cell>
        </row>
        <row r="1476">
          <cell r="E1476" t="str">
            <v/>
          </cell>
          <cell r="F1476">
            <v>7879600</v>
          </cell>
          <cell r="G1476" t="str">
            <v>07090120075520</v>
          </cell>
        </row>
        <row r="1477">
          <cell r="E1477" t="str">
            <v>100</v>
          </cell>
          <cell r="F1477">
            <v>6719540</v>
          </cell>
          <cell r="G1477" t="str">
            <v>07090120075520100</v>
          </cell>
        </row>
        <row r="1478">
          <cell r="E1478" t="str">
            <v>120</v>
          </cell>
          <cell r="F1478">
            <v>6719540</v>
          </cell>
          <cell r="G1478" t="str">
            <v>07090120075520120</v>
          </cell>
        </row>
        <row r="1479">
          <cell r="E1479" t="str">
            <v>121</v>
          </cell>
          <cell r="F1479">
            <v>4875675</v>
          </cell>
          <cell r="G1479" t="str">
            <v>07090120075520121</v>
          </cell>
        </row>
        <row r="1480">
          <cell r="E1480" t="str">
            <v>122</v>
          </cell>
          <cell r="F1480">
            <v>385000</v>
          </cell>
          <cell r="G1480" t="str">
            <v>07090120075520122</v>
          </cell>
        </row>
        <row r="1481">
          <cell r="E1481" t="str">
            <v>129</v>
          </cell>
          <cell r="F1481">
            <v>1458865</v>
          </cell>
          <cell r="G1481" t="str">
            <v>07090120075520129</v>
          </cell>
        </row>
        <row r="1482">
          <cell r="E1482" t="str">
            <v>200</v>
          </cell>
          <cell r="F1482">
            <v>1160060</v>
          </cell>
          <cell r="G1482" t="str">
            <v>07090120075520200</v>
          </cell>
        </row>
        <row r="1483">
          <cell r="E1483" t="str">
            <v>240</v>
          </cell>
          <cell r="F1483">
            <v>1160060</v>
          </cell>
          <cell r="G1483" t="str">
            <v>07090120075520240</v>
          </cell>
        </row>
        <row r="1484">
          <cell r="E1484" t="str">
            <v>244</v>
          </cell>
          <cell r="F1484">
            <v>1160060</v>
          </cell>
          <cell r="G1484" t="str">
            <v>07090120075520244</v>
          </cell>
        </row>
        <row r="1485">
          <cell r="E1485" t="str">
            <v/>
          </cell>
          <cell r="F1485">
            <v>109651712.31999999</v>
          </cell>
          <cell r="G1485" t="str">
            <v>07090130000000</v>
          </cell>
        </row>
        <row r="1486">
          <cell r="E1486" t="str">
            <v/>
          </cell>
          <cell r="F1486">
            <v>5208000</v>
          </cell>
          <cell r="G1486" t="str">
            <v>07090130027241</v>
          </cell>
        </row>
        <row r="1487">
          <cell r="E1487" t="str">
            <v>100</v>
          </cell>
          <cell r="F1487">
            <v>5208000</v>
          </cell>
          <cell r="G1487" t="str">
            <v>07090130027241100</v>
          </cell>
        </row>
        <row r="1488">
          <cell r="E1488" t="str">
            <v>110</v>
          </cell>
          <cell r="F1488">
            <v>5208000</v>
          </cell>
          <cell r="G1488" t="str">
            <v>07090130027241110</v>
          </cell>
        </row>
        <row r="1489">
          <cell r="E1489" t="str">
            <v>111</v>
          </cell>
          <cell r="F1489">
            <v>4000000</v>
          </cell>
          <cell r="G1489" t="str">
            <v>07090130027241111</v>
          </cell>
        </row>
        <row r="1490">
          <cell r="E1490" t="str">
            <v>119</v>
          </cell>
          <cell r="F1490">
            <v>1208000</v>
          </cell>
          <cell r="G1490" t="str">
            <v>07090130027241119</v>
          </cell>
        </row>
        <row r="1491">
          <cell r="E1491" t="str">
            <v/>
          </cell>
          <cell r="F1491">
            <v>2163470</v>
          </cell>
          <cell r="G1491" t="str">
            <v>07090130027242</v>
          </cell>
        </row>
        <row r="1492">
          <cell r="E1492" t="str">
            <v>100</v>
          </cell>
          <cell r="F1492">
            <v>2163470</v>
          </cell>
          <cell r="G1492" t="str">
            <v>07090130027242100</v>
          </cell>
        </row>
        <row r="1493">
          <cell r="E1493" t="str">
            <v>110</v>
          </cell>
          <cell r="F1493">
            <v>1930000</v>
          </cell>
          <cell r="G1493" t="str">
            <v>07090130027242110</v>
          </cell>
        </row>
        <row r="1494">
          <cell r="E1494" t="str">
            <v>111</v>
          </cell>
          <cell r="F1494">
            <v>1482000</v>
          </cell>
          <cell r="G1494" t="str">
            <v>07090130027242111</v>
          </cell>
        </row>
        <row r="1495">
          <cell r="E1495" t="str">
            <v>119</v>
          </cell>
          <cell r="F1495">
            <v>448000</v>
          </cell>
          <cell r="G1495" t="str">
            <v>07090130027242119</v>
          </cell>
        </row>
        <row r="1496">
          <cell r="E1496" t="str">
            <v>120</v>
          </cell>
          <cell r="F1496">
            <v>233470</v>
          </cell>
          <cell r="G1496" t="str">
            <v>07090130027242120</v>
          </cell>
        </row>
        <row r="1497">
          <cell r="E1497" t="str">
            <v>121</v>
          </cell>
          <cell r="F1497">
            <v>179316</v>
          </cell>
          <cell r="G1497" t="str">
            <v>07090130027242121</v>
          </cell>
        </row>
        <row r="1498">
          <cell r="E1498" t="str">
            <v>129</v>
          </cell>
          <cell r="F1498">
            <v>54154</v>
          </cell>
          <cell r="G1498" t="str">
            <v>07090130027242129</v>
          </cell>
        </row>
        <row r="1499">
          <cell r="E1499" t="str">
            <v/>
          </cell>
          <cell r="F1499">
            <v>66017951.439999998</v>
          </cell>
          <cell r="G1499" t="str">
            <v>07090130040000</v>
          </cell>
        </row>
        <row r="1500">
          <cell r="E1500" t="str">
            <v>100</v>
          </cell>
          <cell r="F1500">
            <v>61768075.789999999</v>
          </cell>
          <cell r="G1500" t="str">
            <v>07090130040000100</v>
          </cell>
        </row>
        <row r="1501">
          <cell r="E1501" t="str">
            <v>110</v>
          </cell>
          <cell r="F1501">
            <v>61768075.789999999</v>
          </cell>
          <cell r="G1501" t="str">
            <v>07090130040000110</v>
          </cell>
        </row>
        <row r="1502">
          <cell r="E1502" t="str">
            <v>111</v>
          </cell>
          <cell r="F1502">
            <v>47291893.840000004</v>
          </cell>
          <cell r="G1502" t="str">
            <v>07090130040000111</v>
          </cell>
        </row>
        <row r="1503">
          <cell r="E1503" t="str">
            <v>112</v>
          </cell>
          <cell r="F1503">
            <v>253944.27</v>
          </cell>
          <cell r="G1503" t="str">
            <v>07090130040000112</v>
          </cell>
        </row>
        <row r="1504">
          <cell r="E1504" t="str">
            <v>119</v>
          </cell>
          <cell r="F1504">
            <v>14222237.68</v>
          </cell>
          <cell r="G1504" t="str">
            <v>07090130040000119</v>
          </cell>
        </row>
        <row r="1505">
          <cell r="E1505" t="str">
            <v>200</v>
          </cell>
          <cell r="F1505">
            <v>4247969.92</v>
          </cell>
          <cell r="G1505" t="str">
            <v>07090130040000200</v>
          </cell>
        </row>
        <row r="1506">
          <cell r="E1506" t="str">
            <v>240</v>
          </cell>
          <cell r="F1506">
            <v>4247969.92</v>
          </cell>
          <cell r="G1506" t="str">
            <v>07090130040000240</v>
          </cell>
        </row>
        <row r="1507">
          <cell r="E1507" t="str">
            <v>244</v>
          </cell>
          <cell r="F1507">
            <v>4247969.92</v>
          </cell>
          <cell r="G1507" t="str">
            <v>07090130040000244</v>
          </cell>
        </row>
        <row r="1508">
          <cell r="E1508" t="str">
            <v>300</v>
          </cell>
          <cell r="F1508">
            <v>1055.73</v>
          </cell>
          <cell r="G1508" t="str">
            <v>07090130040000300</v>
          </cell>
        </row>
        <row r="1509">
          <cell r="E1509" t="str">
            <v>320</v>
          </cell>
          <cell r="F1509">
            <v>1055.73</v>
          </cell>
          <cell r="G1509" t="str">
            <v>07090130040000320</v>
          </cell>
        </row>
        <row r="1510">
          <cell r="E1510" t="str">
            <v>321</v>
          </cell>
          <cell r="F1510">
            <v>1055.73</v>
          </cell>
          <cell r="G1510" t="str">
            <v>07090130040000321</v>
          </cell>
        </row>
        <row r="1511">
          <cell r="E1511" t="str">
            <v>800</v>
          </cell>
          <cell r="F1511">
            <v>850</v>
          </cell>
          <cell r="G1511" t="str">
            <v>07090130040000800</v>
          </cell>
        </row>
        <row r="1512">
          <cell r="E1512" t="str">
            <v>850</v>
          </cell>
          <cell r="F1512">
            <v>850</v>
          </cell>
          <cell r="G1512" t="str">
            <v>07090130040000850</v>
          </cell>
        </row>
        <row r="1513">
          <cell r="E1513" t="str">
            <v>852</v>
          </cell>
          <cell r="F1513">
            <v>850</v>
          </cell>
          <cell r="G1513" t="str">
            <v>07090130040000852</v>
          </cell>
        </row>
        <row r="1514">
          <cell r="E1514" t="str">
            <v/>
          </cell>
          <cell r="F1514">
            <v>1263000</v>
          </cell>
          <cell r="G1514" t="str">
            <v>07090130040050</v>
          </cell>
        </row>
        <row r="1515">
          <cell r="E1515" t="str">
            <v>100</v>
          </cell>
          <cell r="F1515">
            <v>1263000</v>
          </cell>
          <cell r="G1515" t="str">
            <v>07090130040050100</v>
          </cell>
        </row>
        <row r="1516">
          <cell r="E1516" t="str">
            <v>110</v>
          </cell>
          <cell r="F1516">
            <v>1263000</v>
          </cell>
          <cell r="G1516" t="str">
            <v>07090130040050110</v>
          </cell>
        </row>
        <row r="1517">
          <cell r="E1517" t="str">
            <v>111</v>
          </cell>
          <cell r="F1517">
            <v>972000</v>
          </cell>
          <cell r="G1517" t="str">
            <v>07090130040050111</v>
          </cell>
        </row>
        <row r="1518">
          <cell r="E1518" t="str">
            <v>119</v>
          </cell>
          <cell r="F1518">
            <v>291000</v>
          </cell>
          <cell r="G1518" t="str">
            <v>07090130040050119</v>
          </cell>
        </row>
        <row r="1519">
          <cell r="E1519" t="str">
            <v/>
          </cell>
          <cell r="F1519">
            <v>20832000</v>
          </cell>
          <cell r="G1519" t="str">
            <v>07090130041000</v>
          </cell>
        </row>
        <row r="1520">
          <cell r="E1520" t="str">
            <v>100</v>
          </cell>
          <cell r="F1520">
            <v>20832000</v>
          </cell>
          <cell r="G1520" t="str">
            <v>07090130041000100</v>
          </cell>
        </row>
        <row r="1521">
          <cell r="E1521" t="str">
            <v>110</v>
          </cell>
          <cell r="F1521">
            <v>20832000</v>
          </cell>
          <cell r="G1521" t="str">
            <v>07090130041000110</v>
          </cell>
        </row>
        <row r="1522">
          <cell r="E1522" t="str">
            <v>111</v>
          </cell>
          <cell r="F1522">
            <v>16000000</v>
          </cell>
          <cell r="G1522" t="str">
            <v>07090130041000111</v>
          </cell>
        </row>
        <row r="1523">
          <cell r="E1523" t="str">
            <v>119</v>
          </cell>
          <cell r="F1523">
            <v>4832000</v>
          </cell>
          <cell r="G1523" t="str">
            <v>07090130041000119</v>
          </cell>
        </row>
        <row r="1524">
          <cell r="E1524" t="str">
            <v/>
          </cell>
          <cell r="F1524">
            <v>900000</v>
          </cell>
          <cell r="G1524" t="str">
            <v>07090130043000</v>
          </cell>
        </row>
        <row r="1525">
          <cell r="E1525" t="str">
            <v>200</v>
          </cell>
          <cell r="F1525">
            <v>900000</v>
          </cell>
          <cell r="G1525" t="str">
            <v>07090130043000200</v>
          </cell>
        </row>
        <row r="1526">
          <cell r="E1526" t="str">
            <v>240</v>
          </cell>
          <cell r="F1526">
            <v>900000</v>
          </cell>
          <cell r="G1526" t="str">
            <v>07090130043000240</v>
          </cell>
        </row>
        <row r="1527">
          <cell r="E1527" t="str">
            <v>244</v>
          </cell>
          <cell r="F1527">
            <v>900000</v>
          </cell>
          <cell r="G1527" t="str">
            <v>07090130043000244</v>
          </cell>
        </row>
        <row r="1528">
          <cell r="E1528" t="str">
            <v/>
          </cell>
          <cell r="F1528">
            <v>450000</v>
          </cell>
          <cell r="G1528" t="str">
            <v>07090130047000</v>
          </cell>
        </row>
        <row r="1529">
          <cell r="E1529" t="str">
            <v>100</v>
          </cell>
          <cell r="F1529">
            <v>450000</v>
          </cell>
          <cell r="G1529" t="str">
            <v>07090130047000100</v>
          </cell>
        </row>
        <row r="1530">
          <cell r="E1530" t="str">
            <v>110</v>
          </cell>
          <cell r="F1530">
            <v>450000</v>
          </cell>
          <cell r="G1530" t="str">
            <v>07090130047000110</v>
          </cell>
        </row>
        <row r="1531">
          <cell r="E1531" t="str">
            <v>112</v>
          </cell>
          <cell r="F1531">
            <v>450000</v>
          </cell>
          <cell r="G1531" t="str">
            <v>07090130047000112</v>
          </cell>
        </row>
        <row r="1532">
          <cell r="E1532" t="str">
            <v/>
          </cell>
          <cell r="F1532">
            <v>107204.88</v>
          </cell>
          <cell r="G1532" t="str">
            <v>0709013004Г000</v>
          </cell>
        </row>
        <row r="1533">
          <cell r="E1533" t="str">
            <v>200</v>
          </cell>
          <cell r="F1533">
            <v>107204.88</v>
          </cell>
          <cell r="G1533" t="str">
            <v>0709013004Г000200</v>
          </cell>
        </row>
        <row r="1534">
          <cell r="E1534" t="str">
            <v>240</v>
          </cell>
          <cell r="F1534">
            <v>107204.88</v>
          </cell>
          <cell r="G1534" t="str">
            <v>0709013004Г000240</v>
          </cell>
        </row>
        <row r="1535">
          <cell r="E1535" t="str">
            <v>244</v>
          </cell>
          <cell r="F1535">
            <v>52836.160000000003</v>
          </cell>
          <cell r="G1535" t="str">
            <v>0709013004Г000244</v>
          </cell>
        </row>
        <row r="1536">
          <cell r="E1536" t="str">
            <v>247</v>
          </cell>
          <cell r="F1536">
            <v>54368.72</v>
          </cell>
          <cell r="G1536" t="str">
            <v>0709013004Г000247</v>
          </cell>
        </row>
        <row r="1537">
          <cell r="E1537" t="str">
            <v/>
          </cell>
          <cell r="F1537">
            <v>1158300</v>
          </cell>
          <cell r="G1537" t="str">
            <v>0709013004Д000</v>
          </cell>
        </row>
        <row r="1538">
          <cell r="E1538" t="str">
            <v>200</v>
          </cell>
          <cell r="F1538">
            <v>1158300</v>
          </cell>
          <cell r="G1538" t="str">
            <v>0709013004Д000200</v>
          </cell>
        </row>
        <row r="1539">
          <cell r="E1539" t="str">
            <v>240</v>
          </cell>
          <cell r="F1539">
            <v>1158300</v>
          </cell>
          <cell r="G1539" t="str">
            <v>0709013004Д000240</v>
          </cell>
        </row>
        <row r="1540">
          <cell r="E1540" t="str">
            <v>244</v>
          </cell>
          <cell r="F1540">
            <v>1158300</v>
          </cell>
          <cell r="G1540" t="str">
            <v>0709013004Д000244</v>
          </cell>
        </row>
        <row r="1541">
          <cell r="E1541" t="str">
            <v/>
          </cell>
          <cell r="F1541">
            <v>2968177</v>
          </cell>
          <cell r="G1541" t="str">
            <v>0709013004Э000</v>
          </cell>
        </row>
        <row r="1542">
          <cell r="E1542" t="str">
            <v>200</v>
          </cell>
          <cell r="F1542">
            <v>2968177</v>
          </cell>
          <cell r="G1542" t="str">
            <v>0709013004Э000200</v>
          </cell>
        </row>
        <row r="1543">
          <cell r="E1543" t="str">
            <v>240</v>
          </cell>
          <cell r="F1543">
            <v>2968177</v>
          </cell>
          <cell r="G1543" t="str">
            <v>0709013004Э000240</v>
          </cell>
        </row>
        <row r="1544">
          <cell r="E1544" t="str">
            <v>247</v>
          </cell>
          <cell r="F1544">
            <v>2968177</v>
          </cell>
          <cell r="G1544" t="str">
            <v>0709013004Э000247</v>
          </cell>
        </row>
        <row r="1545">
          <cell r="E1545" t="str">
            <v/>
          </cell>
          <cell r="F1545">
            <v>8333609</v>
          </cell>
          <cell r="G1545" t="str">
            <v>07090130060000</v>
          </cell>
        </row>
        <row r="1546">
          <cell r="E1546" t="str">
            <v>100</v>
          </cell>
          <cell r="F1546">
            <v>8151029.5099999998</v>
          </cell>
          <cell r="G1546" t="str">
            <v>07090130060000100</v>
          </cell>
        </row>
        <row r="1547">
          <cell r="E1547" t="str">
            <v>120</v>
          </cell>
          <cell r="F1547">
            <v>8151029.5099999998</v>
          </cell>
          <cell r="G1547" t="str">
            <v>07090130060000120</v>
          </cell>
        </row>
        <row r="1548">
          <cell r="E1548" t="str">
            <v>121</v>
          </cell>
          <cell r="F1548">
            <v>6214529.5099999998</v>
          </cell>
          <cell r="G1548" t="str">
            <v>07090130060000121</v>
          </cell>
        </row>
        <row r="1549">
          <cell r="E1549" t="str">
            <v>122</v>
          </cell>
          <cell r="F1549">
            <v>80000</v>
          </cell>
          <cell r="G1549" t="str">
            <v>07090130060000122</v>
          </cell>
        </row>
        <row r="1550">
          <cell r="E1550" t="str">
            <v>129</v>
          </cell>
          <cell r="F1550">
            <v>1856500</v>
          </cell>
          <cell r="G1550" t="str">
            <v>07090130060000129</v>
          </cell>
        </row>
        <row r="1551">
          <cell r="E1551" t="str">
            <v>200</v>
          </cell>
          <cell r="F1551">
            <v>179709</v>
          </cell>
          <cell r="G1551" t="str">
            <v>07090130060000200</v>
          </cell>
        </row>
        <row r="1552">
          <cell r="E1552" t="str">
            <v>240</v>
          </cell>
          <cell r="F1552">
            <v>179709</v>
          </cell>
          <cell r="G1552" t="str">
            <v>07090130060000240</v>
          </cell>
        </row>
        <row r="1553">
          <cell r="E1553" t="str">
            <v>244</v>
          </cell>
          <cell r="F1553">
            <v>179709</v>
          </cell>
          <cell r="G1553" t="str">
            <v>07090130060000244</v>
          </cell>
        </row>
        <row r="1554">
          <cell r="E1554" t="str">
            <v>300</v>
          </cell>
          <cell r="F1554">
            <v>2870.49</v>
          </cell>
          <cell r="G1554" t="str">
            <v>07090130060000300</v>
          </cell>
        </row>
        <row r="1555">
          <cell r="E1555" t="str">
            <v>320</v>
          </cell>
          <cell r="F1555">
            <v>2870.49</v>
          </cell>
          <cell r="G1555" t="str">
            <v>07090130060000320</v>
          </cell>
        </row>
        <row r="1556">
          <cell r="E1556" t="str">
            <v>321</v>
          </cell>
          <cell r="F1556">
            <v>2870.49</v>
          </cell>
          <cell r="G1556" t="str">
            <v>07090130060000321</v>
          </cell>
        </row>
        <row r="1557">
          <cell r="E1557" t="str">
            <v/>
          </cell>
          <cell r="F1557">
            <v>250000</v>
          </cell>
          <cell r="G1557" t="str">
            <v>07090130067000</v>
          </cell>
        </row>
        <row r="1558">
          <cell r="E1558" t="str">
            <v>100</v>
          </cell>
          <cell r="F1558">
            <v>250000</v>
          </cell>
          <cell r="G1558" t="str">
            <v>07090130067000100</v>
          </cell>
        </row>
        <row r="1559">
          <cell r="E1559" t="str">
            <v>120</v>
          </cell>
          <cell r="F1559">
            <v>250000</v>
          </cell>
          <cell r="G1559" t="str">
            <v>07090130067000120</v>
          </cell>
        </row>
        <row r="1560">
          <cell r="E1560" t="str">
            <v>122</v>
          </cell>
          <cell r="F1560">
            <v>250000</v>
          </cell>
          <cell r="G1560" t="str">
            <v>07090130067000122</v>
          </cell>
        </row>
        <row r="1561">
          <cell r="E1561" t="str">
            <v/>
          </cell>
          <cell r="F1561">
            <v>66656351.359999999</v>
          </cell>
          <cell r="G1561" t="str">
            <v>1000</v>
          </cell>
        </row>
        <row r="1562">
          <cell r="E1562" t="str">
            <v/>
          </cell>
          <cell r="F1562">
            <v>62282751.359999999</v>
          </cell>
          <cell r="G1562" t="str">
            <v>1003</v>
          </cell>
        </row>
        <row r="1563">
          <cell r="E1563" t="str">
            <v/>
          </cell>
          <cell r="F1563">
            <v>62282751.359999999</v>
          </cell>
          <cell r="G1563" t="str">
            <v>10030100000000</v>
          </cell>
        </row>
        <row r="1564">
          <cell r="E1564" t="str">
            <v/>
          </cell>
          <cell r="F1564">
            <v>62282751.359999999</v>
          </cell>
          <cell r="G1564" t="str">
            <v>10030110000000</v>
          </cell>
        </row>
        <row r="1565">
          <cell r="E1565" t="str">
            <v/>
          </cell>
          <cell r="F1565">
            <v>888000</v>
          </cell>
          <cell r="G1565" t="str">
            <v>10030110075540</v>
          </cell>
        </row>
        <row r="1566">
          <cell r="E1566" t="str">
            <v>200</v>
          </cell>
          <cell r="F1566">
            <v>888000</v>
          </cell>
          <cell r="G1566" t="str">
            <v>10030110075540200</v>
          </cell>
        </row>
        <row r="1567">
          <cell r="E1567" t="str">
            <v>240</v>
          </cell>
          <cell r="F1567">
            <v>888000</v>
          </cell>
          <cell r="G1567" t="str">
            <v>10030110075540240</v>
          </cell>
        </row>
        <row r="1568">
          <cell r="E1568" t="str">
            <v>244</v>
          </cell>
          <cell r="F1568">
            <v>888000</v>
          </cell>
          <cell r="G1568" t="str">
            <v>10030110075540244</v>
          </cell>
        </row>
        <row r="1569">
          <cell r="E1569" t="str">
            <v/>
          </cell>
          <cell r="F1569">
            <v>28243400</v>
          </cell>
          <cell r="G1569" t="str">
            <v>10030110075660</v>
          </cell>
        </row>
        <row r="1570">
          <cell r="E1570" t="str">
            <v>100</v>
          </cell>
          <cell r="F1570">
            <v>706335</v>
          </cell>
          <cell r="G1570" t="str">
            <v>10030110075660100</v>
          </cell>
        </row>
        <row r="1571">
          <cell r="E1571" t="str">
            <v>110</v>
          </cell>
          <cell r="F1571">
            <v>706335</v>
          </cell>
          <cell r="G1571" t="str">
            <v>10030110075660110</v>
          </cell>
        </row>
        <row r="1572">
          <cell r="E1572" t="str">
            <v>111</v>
          </cell>
          <cell r="F1572">
            <v>542500</v>
          </cell>
          <cell r="G1572" t="str">
            <v>10030110075660111</v>
          </cell>
        </row>
        <row r="1573">
          <cell r="E1573" t="str">
            <v>119</v>
          </cell>
          <cell r="F1573">
            <v>163835</v>
          </cell>
          <cell r="G1573" t="str">
            <v>10030110075660119</v>
          </cell>
        </row>
        <row r="1574">
          <cell r="E1574" t="str">
            <v>200</v>
          </cell>
          <cell r="F1574">
            <v>26622403.440000001</v>
          </cell>
          <cell r="G1574" t="str">
            <v>10030110075660200</v>
          </cell>
        </row>
        <row r="1575">
          <cell r="E1575" t="str">
            <v>240</v>
          </cell>
          <cell r="F1575">
            <v>26622403.440000001</v>
          </cell>
          <cell r="G1575" t="str">
            <v>10030110075660240</v>
          </cell>
        </row>
        <row r="1576">
          <cell r="E1576" t="str">
            <v>244</v>
          </cell>
          <cell r="F1576">
            <v>26622403.440000001</v>
          </cell>
          <cell r="G1576" t="str">
            <v>10030110075660244</v>
          </cell>
        </row>
        <row r="1577">
          <cell r="E1577" t="str">
            <v>300</v>
          </cell>
          <cell r="F1577">
            <v>914661.56</v>
          </cell>
          <cell r="G1577" t="str">
            <v>10030110075660300</v>
          </cell>
        </row>
        <row r="1578">
          <cell r="E1578" t="str">
            <v>320</v>
          </cell>
          <cell r="F1578">
            <v>914661.56</v>
          </cell>
          <cell r="G1578" t="str">
            <v>10030110075660320</v>
          </cell>
        </row>
        <row r="1579">
          <cell r="E1579" t="str">
            <v>321</v>
          </cell>
          <cell r="F1579">
            <v>914661.56</v>
          </cell>
          <cell r="G1579" t="str">
            <v>10030110075660321</v>
          </cell>
        </row>
        <row r="1580">
          <cell r="E1580" t="str">
            <v/>
          </cell>
          <cell r="F1580">
            <v>33151351.359999999</v>
          </cell>
          <cell r="G1580" t="str">
            <v>100301100L3040</v>
          </cell>
        </row>
        <row r="1581">
          <cell r="E1581" t="str">
            <v>200</v>
          </cell>
          <cell r="F1581">
            <v>33151351.359999999</v>
          </cell>
          <cell r="G1581" t="str">
            <v>100301100L3040200</v>
          </cell>
        </row>
        <row r="1582">
          <cell r="E1582" t="str">
            <v>240</v>
          </cell>
          <cell r="F1582">
            <v>33151351.359999999</v>
          </cell>
          <cell r="G1582" t="str">
            <v>100301100L3040240</v>
          </cell>
        </row>
        <row r="1583">
          <cell r="E1583" t="str">
            <v>244</v>
          </cell>
          <cell r="F1583">
            <v>33151351.359999999</v>
          </cell>
          <cell r="G1583" t="str">
            <v>100301100L3040244</v>
          </cell>
        </row>
        <row r="1584">
          <cell r="E1584" t="str">
            <v/>
          </cell>
          <cell r="F1584">
            <v>4373600</v>
          </cell>
          <cell r="G1584" t="str">
            <v>1004</v>
          </cell>
        </row>
        <row r="1585">
          <cell r="E1585" t="str">
            <v/>
          </cell>
          <cell r="F1585">
            <v>4373600</v>
          </cell>
          <cell r="G1585" t="str">
            <v>10040100000000</v>
          </cell>
        </row>
        <row r="1586">
          <cell r="E1586" t="str">
            <v/>
          </cell>
          <cell r="F1586">
            <v>4373600</v>
          </cell>
          <cell r="G1586" t="str">
            <v>10040110000000</v>
          </cell>
        </row>
        <row r="1587">
          <cell r="E1587" t="str">
            <v/>
          </cell>
          <cell r="F1587">
            <v>4373600</v>
          </cell>
          <cell r="G1587" t="str">
            <v>10040110075560</v>
          </cell>
        </row>
        <row r="1588">
          <cell r="E1588" t="str">
            <v>200</v>
          </cell>
          <cell r="F1588">
            <v>150500</v>
          </cell>
          <cell r="G1588" t="str">
            <v>10040110075560200</v>
          </cell>
        </row>
        <row r="1589">
          <cell r="E1589" t="str">
            <v>240</v>
          </cell>
          <cell r="F1589">
            <v>150500</v>
          </cell>
          <cell r="G1589" t="str">
            <v>10040110075560240</v>
          </cell>
        </row>
        <row r="1590">
          <cell r="E1590" t="str">
            <v>244</v>
          </cell>
          <cell r="F1590">
            <v>150500</v>
          </cell>
          <cell r="G1590" t="str">
            <v>10040110075560244</v>
          </cell>
        </row>
        <row r="1591">
          <cell r="E1591" t="str">
            <v>300</v>
          </cell>
          <cell r="F1591">
            <v>4223100</v>
          </cell>
          <cell r="G1591" t="str">
            <v>10040110075560300</v>
          </cell>
        </row>
        <row r="1592">
          <cell r="E1592" t="str">
            <v>320</v>
          </cell>
          <cell r="F1592">
            <v>4223100</v>
          </cell>
          <cell r="G1592" t="str">
            <v>10040110075560320</v>
          </cell>
        </row>
        <row r="1593">
          <cell r="E1593" t="str">
            <v>321</v>
          </cell>
          <cell r="F1593">
            <v>4223100</v>
          </cell>
          <cell r="G1593" t="str">
            <v>10040110075560321</v>
          </cell>
        </row>
        <row r="1594">
          <cell r="E1594" t="str">
            <v/>
          </cell>
          <cell r="F1594">
            <v>2342397.4500000002</v>
          </cell>
          <cell r="G1594" t="str">
            <v>1100</v>
          </cell>
        </row>
        <row r="1595">
          <cell r="E1595" t="str">
            <v/>
          </cell>
          <cell r="F1595">
            <v>1898354.9</v>
          </cell>
          <cell r="G1595" t="str">
            <v>1101</v>
          </cell>
        </row>
        <row r="1596">
          <cell r="E1596" t="str">
            <v/>
          </cell>
          <cell r="F1596">
            <v>1898354.9</v>
          </cell>
          <cell r="G1596" t="str">
            <v>11010100000000</v>
          </cell>
        </row>
        <row r="1597">
          <cell r="E1597" t="str">
            <v/>
          </cell>
          <cell r="F1597">
            <v>1898354.9</v>
          </cell>
          <cell r="G1597" t="str">
            <v>11010110000000</v>
          </cell>
        </row>
        <row r="1598">
          <cell r="E1598" t="str">
            <v/>
          </cell>
          <cell r="F1598">
            <v>1898354.9</v>
          </cell>
          <cell r="G1598" t="str">
            <v>11010110040031</v>
          </cell>
        </row>
        <row r="1599">
          <cell r="E1599" t="str">
            <v>600</v>
          </cell>
          <cell r="F1599">
            <v>1898354.9</v>
          </cell>
          <cell r="G1599" t="str">
            <v>11010110040031600</v>
          </cell>
        </row>
        <row r="1600">
          <cell r="E1600" t="str">
            <v>610</v>
          </cell>
          <cell r="F1600">
            <v>1898354.9</v>
          </cell>
          <cell r="G1600" t="str">
            <v>11010110040031610</v>
          </cell>
        </row>
        <row r="1601">
          <cell r="E1601" t="str">
            <v>611</v>
          </cell>
          <cell r="F1601">
            <v>1898354.9</v>
          </cell>
          <cell r="G1601" t="str">
            <v>11010110040031611</v>
          </cell>
        </row>
        <row r="1602">
          <cell r="E1602" t="str">
            <v/>
          </cell>
          <cell r="F1602">
            <v>444042.55</v>
          </cell>
          <cell r="G1602" t="str">
            <v>1102</v>
          </cell>
        </row>
        <row r="1603">
          <cell r="E1603" t="str">
            <v/>
          </cell>
          <cell r="F1603">
            <v>444042.55</v>
          </cell>
          <cell r="G1603" t="str">
            <v>11020700000000</v>
          </cell>
        </row>
        <row r="1604">
          <cell r="E1604" t="str">
            <v/>
          </cell>
          <cell r="F1604">
            <v>444042.55</v>
          </cell>
          <cell r="G1604" t="str">
            <v>11020710000000</v>
          </cell>
        </row>
        <row r="1605">
          <cell r="E1605" t="str">
            <v/>
          </cell>
          <cell r="F1605">
            <v>444042.55</v>
          </cell>
          <cell r="G1605" t="str">
            <v>110207100S6500</v>
          </cell>
        </row>
        <row r="1606">
          <cell r="E1606" t="str">
            <v>600</v>
          </cell>
          <cell r="F1606">
            <v>444042.55</v>
          </cell>
          <cell r="G1606" t="str">
            <v>110207100S6500600</v>
          </cell>
        </row>
        <row r="1607">
          <cell r="E1607" t="str">
            <v>610</v>
          </cell>
          <cell r="F1607">
            <v>444042.55</v>
          </cell>
          <cell r="G1607" t="str">
            <v>110207100S6500610</v>
          </cell>
        </row>
        <row r="1608">
          <cell r="E1608" t="str">
            <v>612</v>
          </cell>
          <cell r="F1608">
            <v>444042.55</v>
          </cell>
          <cell r="G1608" t="str">
            <v>110207100S6500612</v>
          </cell>
        </row>
        <row r="1609">
          <cell r="E1609" t="str">
            <v/>
          </cell>
          <cell r="F1609">
            <v>31931716</v>
          </cell>
          <cell r="G1609" t="str">
            <v/>
          </cell>
        </row>
        <row r="1610">
          <cell r="E1610" t="str">
            <v/>
          </cell>
          <cell r="F1610">
            <v>31931716</v>
          </cell>
          <cell r="G1610" t="str">
            <v>0300</v>
          </cell>
        </row>
        <row r="1611">
          <cell r="E1611" t="str">
            <v/>
          </cell>
          <cell r="F1611">
            <v>31931716</v>
          </cell>
          <cell r="G1611" t="str">
            <v>0310</v>
          </cell>
        </row>
        <row r="1612">
          <cell r="E1612" t="str">
            <v/>
          </cell>
          <cell r="F1612">
            <v>31931716</v>
          </cell>
          <cell r="G1612" t="str">
            <v>03100400000000</v>
          </cell>
        </row>
        <row r="1613">
          <cell r="E1613" t="str">
            <v/>
          </cell>
          <cell r="F1613">
            <v>31931716</v>
          </cell>
          <cell r="G1613" t="str">
            <v>03100420000000</v>
          </cell>
        </row>
        <row r="1614">
          <cell r="E1614" t="str">
            <v/>
          </cell>
          <cell r="F1614">
            <v>819000</v>
          </cell>
          <cell r="G1614" t="str">
            <v>03100420027241</v>
          </cell>
        </row>
        <row r="1615">
          <cell r="E1615" t="str">
            <v>100</v>
          </cell>
          <cell r="F1615">
            <v>819000</v>
          </cell>
          <cell r="G1615" t="str">
            <v>03100420027241100</v>
          </cell>
        </row>
        <row r="1616">
          <cell r="E1616" t="str">
            <v>110</v>
          </cell>
          <cell r="F1616">
            <v>819000</v>
          </cell>
          <cell r="G1616" t="str">
            <v>03100420027241110</v>
          </cell>
        </row>
        <row r="1617">
          <cell r="E1617" t="str">
            <v>111</v>
          </cell>
          <cell r="F1617">
            <v>629032</v>
          </cell>
          <cell r="G1617" t="str">
            <v>03100420027241111</v>
          </cell>
        </row>
        <row r="1618">
          <cell r="E1618" t="str">
            <v>119</v>
          </cell>
          <cell r="F1618">
            <v>189968</v>
          </cell>
          <cell r="G1618" t="str">
            <v>03100420027241119</v>
          </cell>
        </row>
        <row r="1619">
          <cell r="E1619" t="str">
            <v/>
          </cell>
          <cell r="F1619">
            <v>114226</v>
          </cell>
          <cell r="G1619" t="str">
            <v>03100420027242</v>
          </cell>
        </row>
        <row r="1620">
          <cell r="E1620" t="str">
            <v>100</v>
          </cell>
          <cell r="F1620">
            <v>114226</v>
          </cell>
          <cell r="G1620" t="str">
            <v>03100420027242100</v>
          </cell>
        </row>
        <row r="1621">
          <cell r="E1621" t="str">
            <v>110</v>
          </cell>
          <cell r="F1621">
            <v>114226</v>
          </cell>
          <cell r="G1621" t="str">
            <v>03100420027242110</v>
          </cell>
        </row>
        <row r="1622">
          <cell r="E1622" t="str">
            <v>111</v>
          </cell>
          <cell r="F1622">
            <v>87731</v>
          </cell>
          <cell r="G1622" t="str">
            <v>03100420027242111</v>
          </cell>
        </row>
        <row r="1623">
          <cell r="E1623" t="str">
            <v>119</v>
          </cell>
          <cell r="F1623">
            <v>26495</v>
          </cell>
          <cell r="G1623" t="str">
            <v>03100420027242119</v>
          </cell>
        </row>
        <row r="1624">
          <cell r="E1624" t="str">
            <v/>
          </cell>
          <cell r="F1624">
            <v>24920674</v>
          </cell>
          <cell r="G1624" t="str">
            <v>03100420040010</v>
          </cell>
        </row>
        <row r="1625">
          <cell r="E1625" t="str">
            <v>100</v>
          </cell>
          <cell r="F1625">
            <v>22914927</v>
          </cell>
          <cell r="G1625" t="str">
            <v>03100420040010100</v>
          </cell>
        </row>
        <row r="1626">
          <cell r="E1626" t="str">
            <v>110</v>
          </cell>
          <cell r="F1626">
            <v>22914927</v>
          </cell>
          <cell r="G1626" t="str">
            <v>03100420040010110</v>
          </cell>
        </row>
        <row r="1627">
          <cell r="E1627" t="str">
            <v>111</v>
          </cell>
          <cell r="F1627">
            <v>17559568</v>
          </cell>
          <cell r="G1627" t="str">
            <v>03100420040010111</v>
          </cell>
        </row>
        <row r="1628">
          <cell r="E1628" t="str">
            <v>112</v>
          </cell>
          <cell r="F1628">
            <v>52135</v>
          </cell>
          <cell r="G1628" t="str">
            <v>03100420040010112</v>
          </cell>
        </row>
        <row r="1629">
          <cell r="E1629" t="str">
            <v>119</v>
          </cell>
          <cell r="F1629">
            <v>5303224</v>
          </cell>
          <cell r="G1629" t="str">
            <v>03100420040010119</v>
          </cell>
        </row>
        <row r="1630">
          <cell r="E1630" t="str">
            <v>200</v>
          </cell>
          <cell r="F1630">
            <v>2005747</v>
          </cell>
          <cell r="G1630" t="str">
            <v>03100420040010200</v>
          </cell>
        </row>
        <row r="1631">
          <cell r="E1631" t="str">
            <v>240</v>
          </cell>
          <cell r="F1631">
            <v>2005747</v>
          </cell>
          <cell r="G1631" t="str">
            <v>03100420040010240</v>
          </cell>
        </row>
        <row r="1632">
          <cell r="E1632" t="str">
            <v>244</v>
          </cell>
          <cell r="F1632">
            <v>2005747</v>
          </cell>
          <cell r="G1632" t="str">
            <v>03100420040010244</v>
          </cell>
        </row>
        <row r="1633">
          <cell r="E1633" t="str">
            <v/>
          </cell>
          <cell r="F1633">
            <v>2323000</v>
          </cell>
          <cell r="G1633" t="str">
            <v>03100420041010</v>
          </cell>
        </row>
        <row r="1634">
          <cell r="E1634" t="str">
            <v>100</v>
          </cell>
          <cell r="F1634">
            <v>2323000</v>
          </cell>
          <cell r="G1634" t="str">
            <v>03100420041010100</v>
          </cell>
        </row>
        <row r="1635">
          <cell r="E1635" t="str">
            <v>110</v>
          </cell>
          <cell r="F1635">
            <v>2323000</v>
          </cell>
          <cell r="G1635" t="str">
            <v>03100420041010110</v>
          </cell>
        </row>
        <row r="1636">
          <cell r="E1636" t="str">
            <v>111</v>
          </cell>
          <cell r="F1636">
            <v>1784179</v>
          </cell>
          <cell r="G1636" t="str">
            <v>03100420041010111</v>
          </cell>
        </row>
        <row r="1637">
          <cell r="E1637" t="str">
            <v>119</v>
          </cell>
          <cell r="F1637">
            <v>538821</v>
          </cell>
          <cell r="G1637" t="str">
            <v>03100420041010119</v>
          </cell>
        </row>
        <row r="1638">
          <cell r="E1638" t="str">
            <v/>
          </cell>
          <cell r="F1638">
            <v>200000</v>
          </cell>
          <cell r="G1638" t="str">
            <v>03100420047010</v>
          </cell>
        </row>
        <row r="1639">
          <cell r="E1639" t="str">
            <v>100</v>
          </cell>
          <cell r="F1639">
            <v>200000</v>
          </cell>
          <cell r="G1639" t="str">
            <v>03100420047010100</v>
          </cell>
        </row>
        <row r="1640">
          <cell r="E1640" t="str">
            <v>110</v>
          </cell>
          <cell r="F1640">
            <v>200000</v>
          </cell>
          <cell r="G1640" t="str">
            <v>03100420047010110</v>
          </cell>
        </row>
        <row r="1641">
          <cell r="E1641" t="str">
            <v>112</v>
          </cell>
          <cell r="F1641">
            <v>200000</v>
          </cell>
          <cell r="G1641" t="str">
            <v>03100420047010112</v>
          </cell>
        </row>
        <row r="1642">
          <cell r="E1642" t="str">
            <v/>
          </cell>
          <cell r="F1642">
            <v>2647493</v>
          </cell>
          <cell r="G1642" t="str">
            <v>0310042004Г010</v>
          </cell>
        </row>
        <row r="1643">
          <cell r="E1643" t="str">
            <v>200</v>
          </cell>
          <cell r="F1643">
            <v>2647493</v>
          </cell>
          <cell r="G1643" t="str">
            <v>0310042004Г010200</v>
          </cell>
        </row>
        <row r="1644">
          <cell r="E1644" t="str">
            <v>240</v>
          </cell>
          <cell r="F1644">
            <v>2647493</v>
          </cell>
          <cell r="G1644" t="str">
            <v>0310042004Г010240</v>
          </cell>
        </row>
        <row r="1645">
          <cell r="E1645" t="str">
            <v>244</v>
          </cell>
          <cell r="F1645">
            <v>11822</v>
          </cell>
          <cell r="G1645" t="str">
            <v>0310042004Г010244</v>
          </cell>
        </row>
        <row r="1646">
          <cell r="E1646" t="str">
            <v>247</v>
          </cell>
          <cell r="F1646">
            <v>2635671</v>
          </cell>
          <cell r="G1646" t="str">
            <v>0310042004Г010247</v>
          </cell>
        </row>
        <row r="1647">
          <cell r="E1647" t="str">
            <v/>
          </cell>
          <cell r="F1647">
            <v>43424</v>
          </cell>
          <cell r="G1647" t="str">
            <v>0310042004М010</v>
          </cell>
        </row>
        <row r="1648">
          <cell r="E1648" t="str">
            <v>200</v>
          </cell>
          <cell r="F1648">
            <v>43424</v>
          </cell>
          <cell r="G1648" t="str">
            <v>0310042004М010200</v>
          </cell>
        </row>
        <row r="1649">
          <cell r="E1649" t="str">
            <v>240</v>
          </cell>
          <cell r="F1649">
            <v>43424</v>
          </cell>
          <cell r="G1649" t="str">
            <v>0310042004М010240</v>
          </cell>
        </row>
        <row r="1650">
          <cell r="E1650" t="str">
            <v>244</v>
          </cell>
          <cell r="F1650">
            <v>43424</v>
          </cell>
          <cell r="G1650" t="str">
            <v>0310042004М010244</v>
          </cell>
        </row>
        <row r="1651">
          <cell r="E1651" t="str">
            <v/>
          </cell>
          <cell r="F1651">
            <v>116467</v>
          </cell>
          <cell r="G1651" t="str">
            <v>0310042004Ф010</v>
          </cell>
        </row>
        <row r="1652">
          <cell r="E1652" t="str">
            <v>200</v>
          </cell>
          <cell r="F1652">
            <v>116467</v>
          </cell>
          <cell r="G1652" t="str">
            <v>0310042004Ф010200</v>
          </cell>
        </row>
        <row r="1653">
          <cell r="E1653" t="str">
            <v>240</v>
          </cell>
          <cell r="F1653">
            <v>116467</v>
          </cell>
          <cell r="G1653" t="str">
            <v>0310042004Ф010240</v>
          </cell>
        </row>
        <row r="1654">
          <cell r="E1654" t="str">
            <v>244</v>
          </cell>
          <cell r="F1654">
            <v>116467</v>
          </cell>
          <cell r="G1654" t="str">
            <v>0310042004Ф010244</v>
          </cell>
        </row>
        <row r="1655">
          <cell r="E1655" t="str">
            <v/>
          </cell>
          <cell r="F1655">
            <v>747432</v>
          </cell>
          <cell r="G1655" t="str">
            <v>0310042004Э010</v>
          </cell>
        </row>
        <row r="1656">
          <cell r="E1656" t="str">
            <v>200</v>
          </cell>
          <cell r="F1656">
            <v>747432</v>
          </cell>
          <cell r="G1656" t="str">
            <v>0310042004Э010200</v>
          </cell>
        </row>
        <row r="1657">
          <cell r="E1657" t="str">
            <v>240</v>
          </cell>
          <cell r="F1657">
            <v>747432</v>
          </cell>
          <cell r="G1657" t="str">
            <v>0310042004Э010240</v>
          </cell>
        </row>
        <row r="1658">
          <cell r="E1658" t="str">
            <v>247</v>
          </cell>
          <cell r="F1658">
            <v>747432</v>
          </cell>
          <cell r="G1658" t="str">
            <v>0310042004Э010247</v>
          </cell>
        </row>
        <row r="1659">
          <cell r="E1659" t="str">
            <v/>
          </cell>
          <cell r="F1659">
            <v>325837447.97000003</v>
          </cell>
          <cell r="G1659" t="str">
            <v/>
          </cell>
        </row>
        <row r="1660">
          <cell r="E1660" t="str">
            <v/>
          </cell>
          <cell r="F1660">
            <v>117309264.63</v>
          </cell>
          <cell r="G1660" t="str">
            <v>0100</v>
          </cell>
        </row>
        <row r="1661">
          <cell r="E1661" t="str">
            <v/>
          </cell>
          <cell r="F1661">
            <v>22604600.960000001</v>
          </cell>
          <cell r="G1661" t="str">
            <v>0106</v>
          </cell>
        </row>
        <row r="1662">
          <cell r="E1662" t="str">
            <v/>
          </cell>
          <cell r="F1662">
            <v>22604600.960000001</v>
          </cell>
          <cell r="G1662" t="str">
            <v>01061100000000</v>
          </cell>
        </row>
        <row r="1663">
          <cell r="E1663" t="str">
            <v/>
          </cell>
          <cell r="F1663">
            <v>22604600.960000001</v>
          </cell>
          <cell r="G1663" t="str">
            <v>01061120000000</v>
          </cell>
        </row>
        <row r="1664">
          <cell r="E1664" t="str">
            <v/>
          </cell>
          <cell r="F1664">
            <v>94700</v>
          </cell>
          <cell r="G1664" t="str">
            <v>01061120027241</v>
          </cell>
        </row>
        <row r="1665">
          <cell r="E1665" t="str">
            <v>100</v>
          </cell>
          <cell r="F1665">
            <v>94700</v>
          </cell>
          <cell r="G1665" t="str">
            <v>01061120027241100</v>
          </cell>
        </row>
        <row r="1666">
          <cell r="E1666" t="str">
            <v>120</v>
          </cell>
          <cell r="F1666">
            <v>94700</v>
          </cell>
          <cell r="G1666" t="str">
            <v>01061120027241120</v>
          </cell>
        </row>
        <row r="1667">
          <cell r="E1667" t="str">
            <v>121</v>
          </cell>
          <cell r="F1667">
            <v>72734.25</v>
          </cell>
          <cell r="G1667" t="str">
            <v>01061120027241121</v>
          </cell>
        </row>
        <row r="1668">
          <cell r="E1668" t="str">
            <v>129</v>
          </cell>
          <cell r="F1668">
            <v>21965.75</v>
          </cell>
          <cell r="G1668" t="str">
            <v>01061120027241129</v>
          </cell>
        </row>
        <row r="1669">
          <cell r="E1669" t="str">
            <v/>
          </cell>
          <cell r="F1669">
            <v>460275</v>
          </cell>
          <cell r="G1669" t="str">
            <v>01061120027242</v>
          </cell>
        </row>
        <row r="1670">
          <cell r="E1670" t="str">
            <v>100</v>
          </cell>
          <cell r="F1670">
            <v>460275</v>
          </cell>
          <cell r="G1670" t="str">
            <v>01061120027242100</v>
          </cell>
        </row>
        <row r="1671">
          <cell r="E1671" t="str">
            <v>120</v>
          </cell>
          <cell r="F1671">
            <v>460275</v>
          </cell>
          <cell r="G1671" t="str">
            <v>01061120027242120</v>
          </cell>
        </row>
        <row r="1672">
          <cell r="E1672" t="str">
            <v>121</v>
          </cell>
          <cell r="F1672">
            <v>353513</v>
          </cell>
          <cell r="G1672" t="str">
            <v>01061120027242121</v>
          </cell>
        </row>
        <row r="1673">
          <cell r="E1673" t="str">
            <v>129</v>
          </cell>
          <cell r="F1673">
            <v>106762</v>
          </cell>
          <cell r="G1673" t="str">
            <v>01061120027242129</v>
          </cell>
        </row>
        <row r="1674">
          <cell r="E1674" t="str">
            <v/>
          </cell>
          <cell r="F1674">
            <v>17228835.359999999</v>
          </cell>
          <cell r="G1674" t="str">
            <v>01061120060000</v>
          </cell>
        </row>
        <row r="1675">
          <cell r="E1675" t="str">
            <v>100</v>
          </cell>
          <cell r="F1675">
            <v>15331862.359999999</v>
          </cell>
          <cell r="G1675" t="str">
            <v>01061120060000100</v>
          </cell>
        </row>
        <row r="1676">
          <cell r="E1676" t="str">
            <v>120</v>
          </cell>
          <cell r="F1676">
            <v>15331862.359999999</v>
          </cell>
          <cell r="G1676" t="str">
            <v>01061120060000120</v>
          </cell>
        </row>
        <row r="1677">
          <cell r="E1677" t="str">
            <v>121</v>
          </cell>
          <cell r="F1677">
            <v>11724566.359999999</v>
          </cell>
          <cell r="G1677" t="str">
            <v>01061120060000121</v>
          </cell>
        </row>
        <row r="1678">
          <cell r="E1678" t="str">
            <v>122</v>
          </cell>
          <cell r="F1678">
            <v>65700</v>
          </cell>
          <cell r="G1678" t="str">
            <v>01061120060000122</v>
          </cell>
        </row>
        <row r="1679">
          <cell r="E1679" t="str">
            <v>129</v>
          </cell>
          <cell r="F1679">
            <v>3541596</v>
          </cell>
          <cell r="G1679" t="str">
            <v>01061120060000129</v>
          </cell>
        </row>
        <row r="1680">
          <cell r="E1680" t="str">
            <v>200</v>
          </cell>
          <cell r="F1680">
            <v>1884473</v>
          </cell>
          <cell r="G1680" t="str">
            <v>01061120060000200</v>
          </cell>
        </row>
        <row r="1681">
          <cell r="E1681" t="str">
            <v>240</v>
          </cell>
          <cell r="F1681">
            <v>1884473</v>
          </cell>
          <cell r="G1681" t="str">
            <v>01061120060000240</v>
          </cell>
        </row>
        <row r="1682">
          <cell r="E1682" t="str">
            <v>244</v>
          </cell>
          <cell r="F1682">
            <v>1884473</v>
          </cell>
          <cell r="G1682" t="str">
            <v>01061120060000244</v>
          </cell>
        </row>
        <row r="1683">
          <cell r="E1683" t="str">
            <v>800</v>
          </cell>
          <cell r="F1683">
            <v>12500</v>
          </cell>
          <cell r="G1683" t="str">
            <v>01061120060000800</v>
          </cell>
        </row>
        <row r="1684">
          <cell r="E1684" t="str">
            <v>850</v>
          </cell>
          <cell r="F1684">
            <v>12500</v>
          </cell>
          <cell r="G1684" t="str">
            <v>01061120060000850</v>
          </cell>
        </row>
        <row r="1685">
          <cell r="E1685" t="str">
            <v>853</v>
          </cell>
          <cell r="F1685">
            <v>12500</v>
          </cell>
          <cell r="G1685" t="str">
            <v>01061120060000853</v>
          </cell>
        </row>
        <row r="1686">
          <cell r="E1686" t="str">
            <v/>
          </cell>
          <cell r="F1686">
            <v>906000</v>
          </cell>
          <cell r="G1686" t="str">
            <v>01061120061000</v>
          </cell>
        </row>
        <row r="1687">
          <cell r="E1687" t="str">
            <v>100</v>
          </cell>
          <cell r="F1687">
            <v>906000</v>
          </cell>
          <cell r="G1687" t="str">
            <v>01061120061000100</v>
          </cell>
        </row>
        <row r="1688">
          <cell r="E1688" t="str">
            <v>120</v>
          </cell>
          <cell r="F1688">
            <v>906000</v>
          </cell>
          <cell r="G1688" t="str">
            <v>01061120061000120</v>
          </cell>
        </row>
        <row r="1689">
          <cell r="E1689" t="str">
            <v>121</v>
          </cell>
          <cell r="F1689">
            <v>695853</v>
          </cell>
          <cell r="G1689" t="str">
            <v>01061120061000121</v>
          </cell>
        </row>
        <row r="1690">
          <cell r="E1690" t="str">
            <v>129</v>
          </cell>
          <cell r="F1690">
            <v>210147</v>
          </cell>
          <cell r="G1690" t="str">
            <v>01061120061000129</v>
          </cell>
        </row>
        <row r="1691">
          <cell r="E1691" t="str">
            <v/>
          </cell>
          <cell r="F1691">
            <v>293054.38</v>
          </cell>
          <cell r="G1691" t="str">
            <v>01061120067000</v>
          </cell>
        </row>
        <row r="1692">
          <cell r="E1692" t="str">
            <v>100</v>
          </cell>
          <cell r="F1692">
            <v>293054.38</v>
          </cell>
          <cell r="G1692" t="str">
            <v>01061120067000100</v>
          </cell>
        </row>
        <row r="1693">
          <cell r="E1693" t="str">
            <v>120</v>
          </cell>
          <cell r="F1693">
            <v>293054.38</v>
          </cell>
          <cell r="G1693" t="str">
            <v>01061120067000120</v>
          </cell>
        </row>
        <row r="1694">
          <cell r="E1694" t="str">
            <v>122</v>
          </cell>
          <cell r="F1694">
            <v>293054.38</v>
          </cell>
          <cell r="G1694" t="str">
            <v>01061120067000122</v>
          </cell>
        </row>
        <row r="1695">
          <cell r="E1695" t="str">
            <v/>
          </cell>
          <cell r="F1695">
            <v>1750057.64</v>
          </cell>
          <cell r="G1695" t="str">
            <v>0106112006Б000</v>
          </cell>
        </row>
        <row r="1696">
          <cell r="E1696" t="str">
            <v>100</v>
          </cell>
          <cell r="F1696">
            <v>1750057.64</v>
          </cell>
          <cell r="G1696" t="str">
            <v>0106112006Б000100</v>
          </cell>
        </row>
        <row r="1697">
          <cell r="E1697" t="str">
            <v>120</v>
          </cell>
          <cell r="F1697">
            <v>1750057.64</v>
          </cell>
          <cell r="G1697" t="str">
            <v>0106112006Б000120</v>
          </cell>
        </row>
        <row r="1698">
          <cell r="E1698" t="str">
            <v>121</v>
          </cell>
          <cell r="F1698">
            <v>1344727.64</v>
          </cell>
          <cell r="G1698" t="str">
            <v>0106112006Б000121</v>
          </cell>
        </row>
        <row r="1699">
          <cell r="E1699" t="str">
            <v>129</v>
          </cell>
          <cell r="F1699">
            <v>405330</v>
          </cell>
          <cell r="G1699" t="str">
            <v>0106112006Б000129</v>
          </cell>
        </row>
        <row r="1700">
          <cell r="E1700" t="str">
            <v/>
          </cell>
          <cell r="F1700">
            <v>801994.62</v>
          </cell>
          <cell r="G1700" t="str">
            <v>0106112006Г000</v>
          </cell>
        </row>
        <row r="1701">
          <cell r="E1701" t="str">
            <v>200</v>
          </cell>
          <cell r="F1701">
            <v>801994.62</v>
          </cell>
          <cell r="G1701" t="str">
            <v>0106112006Г000200</v>
          </cell>
        </row>
        <row r="1702">
          <cell r="E1702" t="str">
            <v>240</v>
          </cell>
          <cell r="F1702">
            <v>801994.62</v>
          </cell>
          <cell r="G1702" t="str">
            <v>0106112006Г000240</v>
          </cell>
        </row>
        <row r="1703">
          <cell r="E1703" t="str">
            <v>244</v>
          </cell>
          <cell r="F1703">
            <v>16401</v>
          </cell>
          <cell r="G1703" t="str">
            <v>0106112006Г000244</v>
          </cell>
        </row>
        <row r="1704">
          <cell r="E1704" t="str">
            <v>247</v>
          </cell>
          <cell r="F1704">
            <v>785593.62</v>
          </cell>
          <cell r="G1704" t="str">
            <v>0106112006Г000247</v>
          </cell>
        </row>
        <row r="1705">
          <cell r="E1705" t="str">
            <v/>
          </cell>
          <cell r="F1705">
            <v>27823</v>
          </cell>
          <cell r="G1705" t="str">
            <v>0106112006М000</v>
          </cell>
        </row>
        <row r="1706">
          <cell r="E1706" t="str">
            <v>200</v>
          </cell>
          <cell r="F1706">
            <v>27823</v>
          </cell>
          <cell r="G1706" t="str">
            <v>0106112006М000200</v>
          </cell>
        </row>
        <row r="1707">
          <cell r="E1707" t="str">
            <v>240</v>
          </cell>
          <cell r="F1707">
            <v>27823</v>
          </cell>
          <cell r="G1707" t="str">
            <v>0106112006М000240</v>
          </cell>
        </row>
        <row r="1708">
          <cell r="E1708" t="str">
            <v>244</v>
          </cell>
          <cell r="F1708">
            <v>27823</v>
          </cell>
          <cell r="G1708" t="str">
            <v>0106112006М000244</v>
          </cell>
        </row>
        <row r="1709">
          <cell r="E1709" t="str">
            <v/>
          </cell>
          <cell r="F1709">
            <v>233000</v>
          </cell>
          <cell r="G1709" t="str">
            <v>0106112006Э000</v>
          </cell>
        </row>
        <row r="1710">
          <cell r="E1710" t="str">
            <v>200</v>
          </cell>
          <cell r="F1710">
            <v>233000</v>
          </cell>
          <cell r="G1710" t="str">
            <v>0106112006Э000200</v>
          </cell>
        </row>
        <row r="1711">
          <cell r="E1711" t="str">
            <v>240</v>
          </cell>
          <cell r="F1711">
            <v>233000</v>
          </cell>
          <cell r="G1711" t="str">
            <v>0106112006Э000240</v>
          </cell>
        </row>
        <row r="1712">
          <cell r="E1712" t="str">
            <v>247</v>
          </cell>
          <cell r="F1712">
            <v>233000</v>
          </cell>
          <cell r="G1712" t="str">
            <v>0106112006Э000247</v>
          </cell>
        </row>
        <row r="1713">
          <cell r="E1713" t="str">
            <v/>
          </cell>
          <cell r="F1713">
            <v>762364</v>
          </cell>
          <cell r="G1713" t="str">
            <v>010611200Ч0060</v>
          </cell>
        </row>
        <row r="1714">
          <cell r="E1714" t="str">
            <v>100</v>
          </cell>
          <cell r="F1714">
            <v>762364</v>
          </cell>
          <cell r="G1714" t="str">
            <v>010611200Ч0060100</v>
          </cell>
        </row>
        <row r="1715">
          <cell r="E1715" t="str">
            <v>120</v>
          </cell>
          <cell r="F1715">
            <v>762364</v>
          </cell>
          <cell r="G1715" t="str">
            <v>010611200Ч0060120</v>
          </cell>
        </row>
        <row r="1716">
          <cell r="E1716" t="str">
            <v>121</v>
          </cell>
          <cell r="F1716">
            <v>585533</v>
          </cell>
          <cell r="G1716" t="str">
            <v>010611200Ч0060121</v>
          </cell>
        </row>
        <row r="1717">
          <cell r="E1717" t="str">
            <v>129</v>
          </cell>
          <cell r="F1717">
            <v>176831</v>
          </cell>
          <cell r="G1717" t="str">
            <v>010611200Ч0060129</v>
          </cell>
        </row>
        <row r="1718">
          <cell r="E1718" t="str">
            <v/>
          </cell>
          <cell r="F1718">
            <v>25000</v>
          </cell>
          <cell r="G1718" t="str">
            <v>010611200Ч0070</v>
          </cell>
        </row>
        <row r="1719">
          <cell r="E1719" t="str">
            <v>200</v>
          </cell>
          <cell r="F1719">
            <v>25000</v>
          </cell>
          <cell r="G1719" t="str">
            <v>010611200Ч0070200</v>
          </cell>
        </row>
        <row r="1720">
          <cell r="E1720" t="str">
            <v>240</v>
          </cell>
          <cell r="F1720">
            <v>25000</v>
          </cell>
          <cell r="G1720" t="str">
            <v>010611200Ч0070240</v>
          </cell>
        </row>
        <row r="1721">
          <cell r="E1721" t="str">
            <v>244</v>
          </cell>
          <cell r="F1721">
            <v>25000</v>
          </cell>
          <cell r="G1721" t="str">
            <v>010611200Ч0070244</v>
          </cell>
        </row>
        <row r="1722">
          <cell r="E1722" t="str">
            <v/>
          </cell>
          <cell r="F1722">
            <v>21496.959999999999</v>
          </cell>
          <cell r="G1722" t="str">
            <v>010611200Ч7060</v>
          </cell>
        </row>
        <row r="1723">
          <cell r="E1723" t="str">
            <v>100</v>
          </cell>
          <cell r="F1723">
            <v>21496.959999999999</v>
          </cell>
          <cell r="G1723" t="str">
            <v>010611200Ч7060100</v>
          </cell>
        </row>
        <row r="1724">
          <cell r="E1724" t="str">
            <v>120</v>
          </cell>
          <cell r="F1724">
            <v>21496.959999999999</v>
          </cell>
          <cell r="G1724" t="str">
            <v>010611200Ч7060120</v>
          </cell>
        </row>
        <row r="1725">
          <cell r="E1725" t="str">
            <v>122</v>
          </cell>
          <cell r="F1725">
            <v>21496.959999999999</v>
          </cell>
          <cell r="G1725" t="str">
            <v>010611200Ч7060122</v>
          </cell>
        </row>
        <row r="1726">
          <cell r="E1726" t="str">
            <v/>
          </cell>
          <cell r="F1726">
            <v>1001976</v>
          </cell>
          <cell r="G1726" t="str">
            <v>0111</v>
          </cell>
        </row>
        <row r="1727">
          <cell r="E1727" t="str">
            <v/>
          </cell>
          <cell r="F1727">
            <v>1001976</v>
          </cell>
          <cell r="G1727" t="str">
            <v>01119000000000</v>
          </cell>
        </row>
        <row r="1728">
          <cell r="E1728" t="str">
            <v/>
          </cell>
          <cell r="F1728">
            <v>1001976</v>
          </cell>
          <cell r="G1728" t="str">
            <v>01119010000000</v>
          </cell>
        </row>
        <row r="1729">
          <cell r="E1729" t="str">
            <v/>
          </cell>
          <cell r="F1729">
            <v>1001976</v>
          </cell>
          <cell r="G1729" t="str">
            <v>01119010080000</v>
          </cell>
        </row>
        <row r="1730">
          <cell r="E1730" t="str">
            <v>800</v>
          </cell>
          <cell r="F1730">
            <v>1001976</v>
          </cell>
          <cell r="G1730" t="str">
            <v>01119010080000800</v>
          </cell>
        </row>
        <row r="1731">
          <cell r="E1731" t="str">
            <v>870</v>
          </cell>
          <cell r="F1731">
            <v>1001976</v>
          </cell>
          <cell r="G1731" t="str">
            <v>01119010080000870</v>
          </cell>
        </row>
        <row r="1732">
          <cell r="E1732" t="str">
            <v/>
          </cell>
          <cell r="F1732">
            <v>93702687.670000002</v>
          </cell>
          <cell r="G1732" t="str">
            <v>0113</v>
          </cell>
        </row>
        <row r="1733">
          <cell r="E1733" t="str">
            <v/>
          </cell>
          <cell r="F1733">
            <v>330300</v>
          </cell>
          <cell r="G1733" t="str">
            <v>01131100000000</v>
          </cell>
        </row>
        <row r="1734">
          <cell r="E1734" t="str">
            <v/>
          </cell>
          <cell r="F1734">
            <v>330300</v>
          </cell>
          <cell r="G1734" t="str">
            <v>01131110000000</v>
          </cell>
        </row>
        <row r="1735">
          <cell r="E1735" t="str">
            <v/>
          </cell>
          <cell r="F1735">
            <v>330300</v>
          </cell>
          <cell r="G1735" t="str">
            <v>01131110075140</v>
          </cell>
        </row>
        <row r="1736">
          <cell r="E1736" t="str">
            <v>500</v>
          </cell>
          <cell r="F1736">
            <v>330300</v>
          </cell>
          <cell r="G1736" t="str">
            <v>01131110075140500</v>
          </cell>
        </row>
        <row r="1737">
          <cell r="E1737" t="str">
            <v>530</v>
          </cell>
          <cell r="F1737">
            <v>330300</v>
          </cell>
          <cell r="G1737" t="str">
            <v>01131110075140530</v>
          </cell>
        </row>
        <row r="1738">
          <cell r="E1738" t="str">
            <v/>
          </cell>
          <cell r="F1738">
            <v>93372387.670000002</v>
          </cell>
          <cell r="G1738" t="str">
            <v>01139000000000</v>
          </cell>
        </row>
        <row r="1739">
          <cell r="E1739" t="str">
            <v/>
          </cell>
          <cell r="F1739">
            <v>93372387.670000002</v>
          </cell>
          <cell r="G1739" t="str">
            <v>01139090000000</v>
          </cell>
        </row>
        <row r="1740">
          <cell r="E1740" t="str">
            <v/>
          </cell>
          <cell r="F1740">
            <v>93372387.670000002</v>
          </cell>
          <cell r="G1740" t="str">
            <v>01139090080000</v>
          </cell>
        </row>
        <row r="1741">
          <cell r="E1741" t="str">
            <v>800</v>
          </cell>
          <cell r="F1741">
            <v>93372387.670000002</v>
          </cell>
          <cell r="G1741" t="str">
            <v>01139090080000800</v>
          </cell>
        </row>
        <row r="1742">
          <cell r="E1742" t="str">
            <v>830</v>
          </cell>
          <cell r="F1742">
            <v>100000</v>
          </cell>
          <cell r="G1742" t="str">
            <v>01139090080000830</v>
          </cell>
        </row>
        <row r="1743">
          <cell r="E1743" t="str">
            <v>831</v>
          </cell>
          <cell r="F1743">
            <v>100000</v>
          </cell>
          <cell r="G1743" t="str">
            <v>01139090080000831</v>
          </cell>
        </row>
        <row r="1744">
          <cell r="E1744" t="str">
            <v>870</v>
          </cell>
          <cell r="F1744">
            <v>93272387.670000002</v>
          </cell>
          <cell r="G1744" t="str">
            <v>01139090080000870</v>
          </cell>
        </row>
        <row r="1745">
          <cell r="E1745" t="str">
            <v/>
          </cell>
          <cell r="F1745">
            <v>6288000</v>
          </cell>
          <cell r="G1745" t="str">
            <v>0200</v>
          </cell>
        </row>
        <row r="1746">
          <cell r="E1746" t="str">
            <v/>
          </cell>
          <cell r="F1746">
            <v>6288000</v>
          </cell>
          <cell r="G1746" t="str">
            <v>0203</v>
          </cell>
        </row>
        <row r="1747">
          <cell r="E1747" t="str">
            <v/>
          </cell>
          <cell r="F1747">
            <v>6288000</v>
          </cell>
          <cell r="G1747" t="str">
            <v>02031100000000</v>
          </cell>
        </row>
        <row r="1748">
          <cell r="E1748" t="str">
            <v/>
          </cell>
          <cell r="F1748">
            <v>6288000</v>
          </cell>
          <cell r="G1748" t="str">
            <v>02031110000000</v>
          </cell>
        </row>
        <row r="1749">
          <cell r="E1749" t="str">
            <v/>
          </cell>
          <cell r="F1749">
            <v>6288000</v>
          </cell>
          <cell r="G1749" t="str">
            <v>02031110051180</v>
          </cell>
        </row>
        <row r="1750">
          <cell r="E1750" t="str">
            <v>500</v>
          </cell>
          <cell r="F1750">
            <v>6288000</v>
          </cell>
          <cell r="G1750" t="str">
            <v>02031110051180500</v>
          </cell>
        </row>
        <row r="1751">
          <cell r="E1751" t="str">
            <v>530</v>
          </cell>
          <cell r="F1751">
            <v>6288000</v>
          </cell>
          <cell r="G1751" t="str">
            <v>02031110051180530</v>
          </cell>
        </row>
        <row r="1752">
          <cell r="E1752" t="str">
            <v/>
          </cell>
          <cell r="F1752">
            <v>9149400</v>
          </cell>
          <cell r="G1752" t="str">
            <v>0300</v>
          </cell>
        </row>
        <row r="1753">
          <cell r="E1753" t="str">
            <v/>
          </cell>
          <cell r="F1753">
            <v>9149400</v>
          </cell>
          <cell r="G1753" t="str">
            <v>0310</v>
          </cell>
        </row>
        <row r="1754">
          <cell r="E1754" t="str">
            <v/>
          </cell>
          <cell r="F1754">
            <v>9149400</v>
          </cell>
          <cell r="G1754" t="str">
            <v>03100400000000</v>
          </cell>
        </row>
        <row r="1755">
          <cell r="E1755" t="str">
            <v/>
          </cell>
          <cell r="F1755">
            <v>9149400</v>
          </cell>
          <cell r="G1755" t="str">
            <v>03100420000000</v>
          </cell>
        </row>
        <row r="1756">
          <cell r="E1756" t="str">
            <v/>
          </cell>
          <cell r="F1756">
            <v>9149400</v>
          </cell>
          <cell r="G1756" t="str">
            <v>031004200S4120</v>
          </cell>
        </row>
        <row r="1757">
          <cell r="E1757" t="str">
            <v>500</v>
          </cell>
          <cell r="F1757">
            <v>9149400</v>
          </cell>
          <cell r="G1757" t="str">
            <v>031004200S4120500</v>
          </cell>
        </row>
        <row r="1758">
          <cell r="E1758" t="str">
            <v>540</v>
          </cell>
          <cell r="F1758">
            <v>9149400</v>
          </cell>
          <cell r="G1758" t="str">
            <v>031004200S4120540</v>
          </cell>
        </row>
        <row r="1759">
          <cell r="E1759" t="str">
            <v/>
          </cell>
          <cell r="F1759">
            <v>15757500</v>
          </cell>
          <cell r="G1759" t="str">
            <v>0400</v>
          </cell>
        </row>
        <row r="1760">
          <cell r="E1760" t="str">
            <v/>
          </cell>
          <cell r="F1760">
            <v>15757500</v>
          </cell>
          <cell r="G1760" t="str">
            <v>0409</v>
          </cell>
        </row>
        <row r="1761">
          <cell r="E1761" t="str">
            <v/>
          </cell>
          <cell r="F1761">
            <v>15757500</v>
          </cell>
          <cell r="G1761" t="str">
            <v>04090900000000</v>
          </cell>
        </row>
        <row r="1762">
          <cell r="E1762" t="str">
            <v/>
          </cell>
          <cell r="F1762">
            <v>15757500</v>
          </cell>
          <cell r="G1762" t="str">
            <v>04090910000000</v>
          </cell>
        </row>
        <row r="1763">
          <cell r="E1763" t="str">
            <v/>
          </cell>
          <cell r="F1763">
            <v>15757500</v>
          </cell>
          <cell r="G1763" t="str">
            <v>040909100Ч0030</v>
          </cell>
        </row>
        <row r="1764">
          <cell r="E1764" t="str">
            <v>500</v>
          </cell>
          <cell r="F1764">
            <v>15757500</v>
          </cell>
          <cell r="G1764" t="str">
            <v>040909100Ч0030500</v>
          </cell>
        </row>
        <row r="1765">
          <cell r="E1765" t="str">
            <v>540</v>
          </cell>
          <cell r="F1765">
            <v>15757500</v>
          </cell>
          <cell r="G1765" t="str">
            <v>040909100Ч0030540</v>
          </cell>
        </row>
        <row r="1766">
          <cell r="E1766" t="str">
            <v/>
          </cell>
          <cell r="F1766">
            <v>5422310</v>
          </cell>
          <cell r="G1766" t="str">
            <v>0500</v>
          </cell>
        </row>
        <row r="1767">
          <cell r="E1767" t="str">
            <v/>
          </cell>
          <cell r="F1767">
            <v>5422310</v>
          </cell>
          <cell r="G1767" t="str">
            <v>0503</v>
          </cell>
        </row>
        <row r="1768">
          <cell r="E1768" t="str">
            <v/>
          </cell>
          <cell r="F1768">
            <v>5422310</v>
          </cell>
          <cell r="G1768" t="str">
            <v>05031100000000</v>
          </cell>
        </row>
        <row r="1769">
          <cell r="E1769" t="str">
            <v/>
          </cell>
          <cell r="F1769">
            <v>5422310</v>
          </cell>
          <cell r="G1769" t="str">
            <v>05031110000000</v>
          </cell>
        </row>
        <row r="1770">
          <cell r="E1770" t="str">
            <v/>
          </cell>
          <cell r="F1770">
            <v>437000</v>
          </cell>
          <cell r="G1770" t="str">
            <v>050311100L2990</v>
          </cell>
        </row>
        <row r="1771">
          <cell r="E1771" t="str">
            <v>500</v>
          </cell>
          <cell r="F1771">
            <v>437000</v>
          </cell>
          <cell r="G1771" t="str">
            <v>050311100L2990500</v>
          </cell>
        </row>
        <row r="1772">
          <cell r="E1772" t="str">
            <v>540</v>
          </cell>
          <cell r="F1772">
            <v>437000</v>
          </cell>
          <cell r="G1772" t="str">
            <v>050311100L2990540</v>
          </cell>
        </row>
        <row r="1773">
          <cell r="E1773" t="str">
            <v/>
          </cell>
          <cell r="F1773">
            <v>4745310</v>
          </cell>
          <cell r="G1773" t="str">
            <v>050311100S6660</v>
          </cell>
        </row>
        <row r="1774">
          <cell r="E1774" t="str">
            <v>500</v>
          </cell>
          <cell r="F1774">
            <v>4745310</v>
          </cell>
          <cell r="G1774" t="str">
            <v>050311100S6660500</v>
          </cell>
        </row>
        <row r="1775">
          <cell r="E1775" t="str">
            <v>540</v>
          </cell>
          <cell r="F1775">
            <v>4745310</v>
          </cell>
          <cell r="G1775" t="str">
            <v>050311100S6660540</v>
          </cell>
        </row>
        <row r="1776">
          <cell r="E1776" t="str">
            <v/>
          </cell>
          <cell r="F1776">
            <v>240000</v>
          </cell>
          <cell r="G1776" t="str">
            <v>050311100S7490</v>
          </cell>
        </row>
        <row r="1777">
          <cell r="E1777" t="str">
            <v>500</v>
          </cell>
          <cell r="F1777">
            <v>240000</v>
          </cell>
        </row>
        <row r="1778">
          <cell r="E1778" t="str">
            <v>540</v>
          </cell>
          <cell r="F1778">
            <v>240000</v>
          </cell>
        </row>
        <row r="1779">
          <cell r="E1779" t="str">
            <v/>
          </cell>
          <cell r="F1779">
            <v>2578250</v>
          </cell>
        </row>
        <row r="1780">
          <cell r="E1780" t="str">
            <v/>
          </cell>
          <cell r="F1780">
            <v>2578250</v>
          </cell>
        </row>
        <row r="1781">
          <cell r="E1781" t="str">
            <v/>
          </cell>
          <cell r="F1781">
            <v>2578250</v>
          </cell>
        </row>
        <row r="1782">
          <cell r="E1782" t="str">
            <v/>
          </cell>
          <cell r="F1782">
            <v>2578250</v>
          </cell>
        </row>
        <row r="1783">
          <cell r="E1783" t="str">
            <v/>
          </cell>
          <cell r="F1783">
            <v>2578250</v>
          </cell>
        </row>
        <row r="1784">
          <cell r="E1784" t="str">
            <v>500</v>
          </cell>
          <cell r="F1784">
            <v>2578250</v>
          </cell>
        </row>
        <row r="1785">
          <cell r="E1785" t="str">
            <v>540</v>
          </cell>
          <cell r="F1785">
            <v>2578250</v>
          </cell>
        </row>
        <row r="1786">
          <cell r="E1786" t="str">
            <v/>
          </cell>
          <cell r="F1786">
            <v>58308.34</v>
          </cell>
        </row>
        <row r="1787">
          <cell r="E1787" t="str">
            <v/>
          </cell>
          <cell r="F1787">
            <v>58308.34</v>
          </cell>
        </row>
        <row r="1788">
          <cell r="E1788" t="str">
            <v/>
          </cell>
          <cell r="F1788">
            <v>58308.34</v>
          </cell>
        </row>
        <row r="1789">
          <cell r="E1789" t="str">
            <v/>
          </cell>
          <cell r="F1789">
            <v>58308.34</v>
          </cell>
        </row>
        <row r="1790">
          <cell r="E1790" t="str">
            <v/>
          </cell>
          <cell r="F1790">
            <v>58308.34</v>
          </cell>
        </row>
        <row r="1791">
          <cell r="E1791" t="str">
            <v>500</v>
          </cell>
          <cell r="F1791">
            <v>58308.34</v>
          </cell>
        </row>
        <row r="1792">
          <cell r="E1792" t="str">
            <v>540</v>
          </cell>
          <cell r="F1792">
            <v>58308.34</v>
          </cell>
        </row>
        <row r="1793">
          <cell r="E1793" t="str">
            <v/>
          </cell>
          <cell r="F1793">
            <v>216800</v>
          </cell>
        </row>
        <row r="1794">
          <cell r="E1794" t="str">
            <v/>
          </cell>
          <cell r="F1794">
            <v>216800</v>
          </cell>
        </row>
        <row r="1795">
          <cell r="E1795" t="str">
            <v/>
          </cell>
          <cell r="F1795">
            <v>216800</v>
          </cell>
        </row>
        <row r="1796">
          <cell r="E1796" t="str">
            <v/>
          </cell>
          <cell r="F1796">
            <v>216800</v>
          </cell>
        </row>
        <row r="1797">
          <cell r="E1797" t="str">
            <v/>
          </cell>
          <cell r="F1797">
            <v>216800</v>
          </cell>
        </row>
        <row r="1798">
          <cell r="E1798" t="str">
            <v>500</v>
          </cell>
          <cell r="F1798">
            <v>216800</v>
          </cell>
        </row>
        <row r="1799">
          <cell r="E1799" t="str">
            <v>540</v>
          </cell>
          <cell r="F1799">
            <v>216800</v>
          </cell>
        </row>
        <row r="1800">
          <cell r="E1800" t="str">
            <v/>
          </cell>
          <cell r="F1800">
            <v>5802</v>
          </cell>
        </row>
        <row r="1801">
          <cell r="E1801" t="str">
            <v/>
          </cell>
          <cell r="F1801">
            <v>5802</v>
          </cell>
        </row>
        <row r="1802">
          <cell r="E1802" t="str">
            <v/>
          </cell>
          <cell r="F1802">
            <v>5802</v>
          </cell>
        </row>
        <row r="1803">
          <cell r="E1803" t="str">
            <v/>
          </cell>
          <cell r="F1803">
            <v>5802</v>
          </cell>
        </row>
        <row r="1804">
          <cell r="E1804" t="str">
            <v/>
          </cell>
          <cell r="F1804">
            <v>5802</v>
          </cell>
        </row>
        <row r="1805">
          <cell r="E1805" t="str">
            <v>700</v>
          </cell>
          <cell r="F1805">
            <v>5802</v>
          </cell>
        </row>
        <row r="1806">
          <cell r="E1806" t="str">
            <v>730</v>
          </cell>
          <cell r="F1806">
            <v>5802</v>
          </cell>
        </row>
        <row r="1807">
          <cell r="E1807" t="str">
            <v/>
          </cell>
          <cell r="F1807">
            <v>169051813</v>
          </cell>
        </row>
        <row r="1808">
          <cell r="E1808" t="str">
            <v/>
          </cell>
          <cell r="F1808">
            <v>107420200</v>
          </cell>
        </row>
        <row r="1809">
          <cell r="E1809" t="str">
            <v/>
          </cell>
          <cell r="F1809">
            <v>107420200</v>
          </cell>
        </row>
        <row r="1810">
          <cell r="E1810" t="str">
            <v/>
          </cell>
          <cell r="F1810">
            <v>107420200</v>
          </cell>
        </row>
        <row r="1811">
          <cell r="E1811" t="str">
            <v/>
          </cell>
          <cell r="F1811">
            <v>59995900</v>
          </cell>
        </row>
        <row r="1812">
          <cell r="E1812" t="str">
            <v>500</v>
          </cell>
          <cell r="F1812">
            <v>59995900</v>
          </cell>
        </row>
        <row r="1813">
          <cell r="E1813" t="str">
            <v>510</v>
          </cell>
          <cell r="F1813">
            <v>59995900</v>
          </cell>
        </row>
        <row r="1814">
          <cell r="E1814" t="str">
            <v>511</v>
          </cell>
          <cell r="F1814">
            <v>59995900</v>
          </cell>
        </row>
        <row r="1815">
          <cell r="E1815" t="str">
            <v/>
          </cell>
          <cell r="F1815">
            <v>47424300</v>
          </cell>
        </row>
        <row r="1816">
          <cell r="E1816" t="str">
            <v>500</v>
          </cell>
          <cell r="F1816">
            <v>47424300</v>
          </cell>
        </row>
        <row r="1817">
          <cell r="E1817" t="str">
            <v>510</v>
          </cell>
          <cell r="F1817">
            <v>47424300</v>
          </cell>
        </row>
        <row r="1818">
          <cell r="E1818" t="str">
            <v>511</v>
          </cell>
          <cell r="F1818">
            <v>47424300</v>
          </cell>
        </row>
        <row r="1819">
          <cell r="E1819" t="str">
            <v/>
          </cell>
          <cell r="F1819">
            <v>61631613</v>
          </cell>
        </row>
        <row r="1820">
          <cell r="E1820" t="str">
            <v/>
          </cell>
          <cell r="F1820">
            <v>61631613</v>
          </cell>
        </row>
        <row r="1821">
          <cell r="E1821" t="str">
            <v/>
          </cell>
          <cell r="F1821">
            <v>61631613</v>
          </cell>
        </row>
        <row r="1822">
          <cell r="E1822" t="str">
            <v/>
          </cell>
          <cell r="F1822">
            <v>4446611</v>
          </cell>
        </row>
        <row r="1823">
          <cell r="E1823" t="str">
            <v>500</v>
          </cell>
          <cell r="F1823">
            <v>4446611</v>
          </cell>
        </row>
        <row r="1824">
          <cell r="E1824" t="str">
            <v>540</v>
          </cell>
          <cell r="F1824">
            <v>4446611</v>
          </cell>
        </row>
        <row r="1825">
          <cell r="E1825" t="str">
            <v/>
          </cell>
          <cell r="F1825">
            <v>1243290</v>
          </cell>
        </row>
        <row r="1826">
          <cell r="E1826" t="str">
            <v>500</v>
          </cell>
          <cell r="F1826">
            <v>1243290</v>
          </cell>
        </row>
        <row r="1827">
          <cell r="E1827" t="str">
            <v>540</v>
          </cell>
          <cell r="F1827">
            <v>1243290</v>
          </cell>
        </row>
        <row r="1828">
          <cell r="E1828" t="str">
            <v/>
          </cell>
          <cell r="F1828">
            <v>44186350</v>
          </cell>
        </row>
        <row r="1829">
          <cell r="E1829" t="str">
            <v>500</v>
          </cell>
          <cell r="F1829">
            <v>44186350</v>
          </cell>
        </row>
        <row r="1830">
          <cell r="E1830" t="str">
            <v>540</v>
          </cell>
          <cell r="F1830">
            <v>44186350</v>
          </cell>
        </row>
        <row r="1831">
          <cell r="E1831" t="str">
            <v/>
          </cell>
          <cell r="F1831">
            <v>11755362</v>
          </cell>
        </row>
        <row r="1832">
          <cell r="E1832" t="str">
            <v>500</v>
          </cell>
          <cell r="F1832">
            <v>11755362</v>
          </cell>
        </row>
        <row r="1833">
          <cell r="E1833" t="str">
            <v>540</v>
          </cell>
          <cell r="F1833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  <cell r="C22">
            <v>6</v>
          </cell>
        </row>
        <row r="23">
          <cell r="B23">
            <v>16</v>
          </cell>
          <cell r="C23">
            <v>7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8</v>
          </cell>
        </row>
        <row r="36">
          <cell r="B36">
            <v>23</v>
          </cell>
        </row>
        <row r="39">
          <cell r="B39">
            <v>21</v>
          </cell>
        </row>
        <row r="41">
          <cell r="B41">
            <v>27</v>
          </cell>
          <cell r="C41">
            <v>9</v>
          </cell>
        </row>
        <row r="42">
          <cell r="B42">
            <v>26</v>
          </cell>
        </row>
        <row r="43">
          <cell r="B43">
            <v>28</v>
          </cell>
          <cell r="C43">
            <v>10</v>
          </cell>
        </row>
        <row r="46">
          <cell r="B46">
            <v>22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98"/>
  <sheetViews>
    <sheetView tabSelected="1" zoomScaleNormal="100" workbookViewId="0">
      <selection sqref="A1:K1"/>
    </sheetView>
  </sheetViews>
  <sheetFormatPr defaultRowHeight="12.75"/>
  <cols>
    <col min="1" max="1" width="64.7109375" style="1" customWidth="1"/>
    <col min="2" max="2" width="4.42578125" style="1" customWidth="1"/>
    <col min="3" max="3" width="2.28515625" style="1" customWidth="1"/>
    <col min="4" max="4" width="3.42578125" style="1" customWidth="1"/>
    <col min="5" max="5" width="6.5703125" style="1" customWidth="1"/>
    <col min="6" max="6" width="3.42578125" style="1" bestFit="1" customWidth="1"/>
    <col min="7" max="7" width="6.7109375" style="1" customWidth="1"/>
    <col min="8" max="8" width="6.140625" style="2" customWidth="1"/>
    <col min="9" max="9" width="17.5703125" style="1" customWidth="1"/>
    <col min="10" max="11" width="17.42578125" style="1" customWidth="1"/>
    <col min="12" max="12" width="19.85546875" style="1" customWidth="1"/>
    <col min="13" max="13" width="18.42578125" style="1" customWidth="1"/>
    <col min="14" max="14" width="17.140625" style="1" customWidth="1"/>
    <col min="15" max="15" width="18.28515625" style="1" customWidth="1"/>
    <col min="16" max="16384" width="9.140625" style="1"/>
  </cols>
  <sheetData>
    <row r="1" spans="1:15" ht="60.75" customHeight="1">
      <c r="A1" s="49" t="str">
        <f>"Приложение №"&amp;Н2дох&amp;" к решению
Богучанского районного Совета депутатов
от "&amp;Р2дата&amp;" года №"&amp;Р2номер</f>
        <v>Приложение №2 к решению
Богучанского районного Совета депутатов
от  года №</v>
      </c>
      <c r="B1" s="49"/>
      <c r="C1" s="49"/>
      <c r="D1" s="49"/>
      <c r="E1" s="49"/>
      <c r="F1" s="49"/>
      <c r="G1" s="49"/>
      <c r="H1" s="49"/>
      <c r="I1" s="49"/>
      <c r="J1" s="49"/>
      <c r="K1" s="49"/>
    </row>
    <row r="2" spans="1:15" ht="56.25" customHeight="1">
      <c r="A2" s="49" t="str">
        <f>"Приложение "&amp;Н1дох&amp;" к решению
Богучанского районного Совета депутатов
от "&amp;Р1дата&amp;" года №"&amp;Р1номер</f>
        <v>Приложение 2 к решению
Богучанского районного Совета депутатов
от 27.12.2022 года №35/1-269</v>
      </c>
      <c r="B2" s="49"/>
      <c r="C2" s="49"/>
      <c r="D2" s="49"/>
      <c r="E2" s="49"/>
      <c r="F2" s="49"/>
      <c r="G2" s="49"/>
      <c r="H2" s="49"/>
      <c r="I2" s="49"/>
      <c r="J2" s="49"/>
      <c r="K2" s="49"/>
    </row>
    <row r="3" spans="1:15" ht="18">
      <c r="A3" s="50" t="str">
        <f>"Доходы районного бюджета на "&amp;год&amp;" год и плановый период "&amp;ПлПер&amp;" годов"</f>
        <v>Доходы районного бюджета на 2023 год и плановый период 2024-2025 годов</v>
      </c>
      <c r="B3" s="50"/>
      <c r="C3" s="50"/>
      <c r="D3" s="50"/>
      <c r="E3" s="50"/>
      <c r="F3" s="50"/>
      <c r="G3" s="50"/>
      <c r="H3" s="50"/>
      <c r="I3" s="50"/>
      <c r="J3" s="50"/>
      <c r="K3" s="50"/>
    </row>
    <row r="4" spans="1:15">
      <c r="J4" s="3"/>
      <c r="K4" s="3" t="s">
        <v>0</v>
      </c>
    </row>
    <row r="5" spans="1:15" ht="3" customHeight="1">
      <c r="A5" s="51" t="s">
        <v>1</v>
      </c>
      <c r="B5" s="53" t="s">
        <v>2</v>
      </c>
      <c r="C5" s="53"/>
      <c r="D5" s="53"/>
      <c r="E5" s="53"/>
      <c r="F5" s="53"/>
      <c r="G5" s="53"/>
      <c r="H5" s="53"/>
      <c r="I5" s="54" t="s">
        <v>3</v>
      </c>
      <c r="J5" s="54" t="s">
        <v>4</v>
      </c>
      <c r="K5" s="54" t="s">
        <v>5</v>
      </c>
    </row>
    <row r="6" spans="1:15" ht="6" customHeight="1">
      <c r="A6" s="51"/>
      <c r="B6" s="53"/>
      <c r="C6" s="53"/>
      <c r="D6" s="53"/>
      <c r="E6" s="53"/>
      <c r="F6" s="53"/>
      <c r="G6" s="53"/>
      <c r="H6" s="53"/>
      <c r="I6" s="54"/>
      <c r="J6" s="54"/>
      <c r="K6" s="54"/>
    </row>
    <row r="7" spans="1:15" ht="160.5" customHeight="1">
      <c r="A7" s="52"/>
      <c r="B7" s="4" t="s">
        <v>6</v>
      </c>
      <c r="C7" s="4" t="s">
        <v>7</v>
      </c>
      <c r="D7" s="4" t="s">
        <v>8</v>
      </c>
      <c r="E7" s="4" t="s">
        <v>9</v>
      </c>
      <c r="F7" s="4" t="s">
        <v>10</v>
      </c>
      <c r="G7" s="4" t="s">
        <v>11</v>
      </c>
      <c r="H7" s="4" t="s">
        <v>12</v>
      </c>
      <c r="I7" s="54"/>
      <c r="J7" s="54"/>
      <c r="K7" s="54"/>
      <c r="L7" s="5"/>
      <c r="M7" s="6"/>
    </row>
    <row r="8" spans="1:15">
      <c r="A8" s="7">
        <v>1</v>
      </c>
      <c r="B8" s="8" t="s">
        <v>13</v>
      </c>
      <c r="C8" s="8" t="s">
        <v>14</v>
      </c>
      <c r="D8" s="8" t="s">
        <v>15</v>
      </c>
      <c r="E8" s="9" t="s">
        <v>16</v>
      </c>
      <c r="F8" s="8" t="s">
        <v>17</v>
      </c>
      <c r="G8" s="8" t="s">
        <v>18</v>
      </c>
      <c r="H8" s="9" t="s">
        <v>19</v>
      </c>
      <c r="I8" s="10" t="s">
        <v>20</v>
      </c>
      <c r="J8" s="10" t="s">
        <v>21</v>
      </c>
      <c r="K8" s="10" t="s">
        <v>22</v>
      </c>
      <c r="L8" s="11"/>
    </row>
    <row r="9" spans="1:15">
      <c r="A9" s="12" t="s">
        <v>23</v>
      </c>
      <c r="B9" s="13" t="s">
        <v>24</v>
      </c>
      <c r="C9" s="14" t="s">
        <v>25</v>
      </c>
      <c r="D9" s="14" t="s">
        <v>26</v>
      </c>
      <c r="E9" s="14" t="s">
        <v>27</v>
      </c>
      <c r="F9" s="14" t="s">
        <v>26</v>
      </c>
      <c r="G9" s="14" t="s">
        <v>28</v>
      </c>
      <c r="H9" s="14" t="s">
        <v>24</v>
      </c>
      <c r="I9" s="15">
        <f>I10+I20+I30+I42+I50+I54+I72+I79+I92+I99</f>
        <v>798684635</v>
      </c>
      <c r="J9" s="15">
        <f>J10+J20+J30+J42+J50+J54+J72+J79+J92+J99</f>
        <v>816010786</v>
      </c>
      <c r="K9" s="15">
        <f>K10+K20+K30+K42+K50+K54+K72+K79+K92+K99</f>
        <v>843126019</v>
      </c>
      <c r="M9" s="11"/>
      <c r="N9" s="11"/>
      <c r="O9" s="11"/>
    </row>
    <row r="10" spans="1:15">
      <c r="A10" s="12" t="s">
        <v>29</v>
      </c>
      <c r="B10" s="13" t="s">
        <v>30</v>
      </c>
      <c r="C10" s="14" t="s">
        <v>25</v>
      </c>
      <c r="D10" s="14" t="s">
        <v>31</v>
      </c>
      <c r="E10" s="14" t="s">
        <v>27</v>
      </c>
      <c r="F10" s="14" t="s">
        <v>26</v>
      </c>
      <c r="G10" s="14" t="s">
        <v>28</v>
      </c>
      <c r="H10" s="14" t="s">
        <v>24</v>
      </c>
      <c r="I10" s="15">
        <f t="shared" ref="I10:K10" si="0">I11+I14</f>
        <v>475466000</v>
      </c>
      <c r="J10" s="15">
        <f t="shared" si="0"/>
        <v>487748400</v>
      </c>
      <c r="K10" s="15">
        <f t="shared" si="0"/>
        <v>501407000</v>
      </c>
    </row>
    <row r="11" spans="1:15">
      <c r="A11" s="12" t="s">
        <v>32</v>
      </c>
      <c r="B11" s="13" t="s">
        <v>30</v>
      </c>
      <c r="C11" s="14" t="s">
        <v>25</v>
      </c>
      <c r="D11" s="14" t="s">
        <v>31</v>
      </c>
      <c r="E11" s="14" t="s">
        <v>33</v>
      </c>
      <c r="F11" s="14" t="s">
        <v>26</v>
      </c>
      <c r="G11" s="14" t="s">
        <v>28</v>
      </c>
      <c r="H11" s="14" t="s">
        <v>34</v>
      </c>
      <c r="I11" s="15">
        <f t="shared" ref="I11:K12" si="1">I12</f>
        <v>65123000</v>
      </c>
      <c r="J11" s="15">
        <f t="shared" si="1"/>
        <v>67160000</v>
      </c>
      <c r="K11" s="15">
        <f t="shared" si="1"/>
        <v>67946000</v>
      </c>
    </row>
    <row r="12" spans="1:15" ht="25.5">
      <c r="A12" s="12" t="s">
        <v>35</v>
      </c>
      <c r="B12" s="13" t="s">
        <v>30</v>
      </c>
      <c r="C12" s="14" t="s">
        <v>25</v>
      </c>
      <c r="D12" s="14" t="s">
        <v>31</v>
      </c>
      <c r="E12" s="14" t="s">
        <v>36</v>
      </c>
      <c r="F12" s="14" t="s">
        <v>26</v>
      </c>
      <c r="G12" s="14" t="s">
        <v>28</v>
      </c>
      <c r="H12" s="14" t="s">
        <v>34</v>
      </c>
      <c r="I12" s="15">
        <f t="shared" si="1"/>
        <v>65123000</v>
      </c>
      <c r="J12" s="15">
        <f t="shared" si="1"/>
        <v>67160000</v>
      </c>
      <c r="K12" s="15">
        <f t="shared" si="1"/>
        <v>67946000</v>
      </c>
    </row>
    <row r="13" spans="1:15" ht="38.25">
      <c r="A13" s="12" t="s">
        <v>37</v>
      </c>
      <c r="B13" s="13" t="s">
        <v>30</v>
      </c>
      <c r="C13" s="14" t="s">
        <v>25</v>
      </c>
      <c r="D13" s="14" t="s">
        <v>31</v>
      </c>
      <c r="E13" s="14" t="s">
        <v>38</v>
      </c>
      <c r="F13" s="14" t="s">
        <v>39</v>
      </c>
      <c r="G13" s="14" t="s">
        <v>28</v>
      </c>
      <c r="H13" s="14" t="s">
        <v>34</v>
      </c>
      <c r="I13" s="16">
        <f>66133000-1010000</f>
        <v>65123000</v>
      </c>
      <c r="J13" s="16">
        <v>67160000</v>
      </c>
      <c r="K13" s="16">
        <v>67946000</v>
      </c>
    </row>
    <row r="14" spans="1:15">
      <c r="A14" s="12" t="s">
        <v>40</v>
      </c>
      <c r="B14" s="13" t="s">
        <v>30</v>
      </c>
      <c r="C14" s="14" t="s">
        <v>25</v>
      </c>
      <c r="D14" s="14" t="s">
        <v>31</v>
      </c>
      <c r="E14" s="14" t="s">
        <v>41</v>
      </c>
      <c r="F14" s="14" t="s">
        <v>31</v>
      </c>
      <c r="G14" s="14" t="s">
        <v>28</v>
      </c>
      <c r="H14" s="14" t="s">
        <v>34</v>
      </c>
      <c r="I14" s="16">
        <f t="shared" ref="I14:K14" si="2">I15+I16+I17+I18+I19</f>
        <v>410343000</v>
      </c>
      <c r="J14" s="16">
        <f t="shared" si="2"/>
        <v>420588400</v>
      </c>
      <c r="K14" s="16">
        <f t="shared" si="2"/>
        <v>433461000</v>
      </c>
    </row>
    <row r="15" spans="1:15" ht="63.75">
      <c r="A15" s="17" t="s">
        <v>42</v>
      </c>
      <c r="B15" s="13" t="s">
        <v>30</v>
      </c>
      <c r="C15" s="14" t="s">
        <v>25</v>
      </c>
      <c r="D15" s="14" t="s">
        <v>31</v>
      </c>
      <c r="E15" s="14" t="s">
        <v>43</v>
      </c>
      <c r="F15" s="14" t="s">
        <v>31</v>
      </c>
      <c r="G15" s="14" t="s">
        <v>28</v>
      </c>
      <c r="H15" s="14" t="s">
        <v>34</v>
      </c>
      <c r="I15" s="16">
        <f>398750000</f>
        <v>398750000</v>
      </c>
      <c r="J15" s="16">
        <v>408600000</v>
      </c>
      <c r="K15" s="16">
        <v>421090000</v>
      </c>
    </row>
    <row r="16" spans="1:15" ht="76.5">
      <c r="A16" s="18" t="s">
        <v>44</v>
      </c>
      <c r="B16" s="13" t="s">
        <v>30</v>
      </c>
      <c r="C16" s="14" t="s">
        <v>25</v>
      </c>
      <c r="D16" s="14" t="s">
        <v>31</v>
      </c>
      <c r="E16" s="14" t="s">
        <v>45</v>
      </c>
      <c r="F16" s="14" t="s">
        <v>31</v>
      </c>
      <c r="G16" s="14" t="s">
        <v>28</v>
      </c>
      <c r="H16" s="14" t="s">
        <v>34</v>
      </c>
      <c r="I16" s="16">
        <v>545000</v>
      </c>
      <c r="J16" s="16">
        <v>572000</v>
      </c>
      <c r="K16" s="16">
        <v>593000</v>
      </c>
    </row>
    <row r="17" spans="1:11" ht="25.5">
      <c r="A17" s="18" t="s">
        <v>46</v>
      </c>
      <c r="B17" s="13" t="s">
        <v>30</v>
      </c>
      <c r="C17" s="14" t="s">
        <v>25</v>
      </c>
      <c r="D17" s="14" t="s">
        <v>31</v>
      </c>
      <c r="E17" s="14" t="s">
        <v>47</v>
      </c>
      <c r="F17" s="14" t="s">
        <v>31</v>
      </c>
      <c r="G17" s="14" t="s">
        <v>28</v>
      </c>
      <c r="H17" s="14" t="s">
        <v>34</v>
      </c>
      <c r="I17" s="16">
        <v>1176000</v>
      </c>
      <c r="J17" s="16">
        <v>1232000</v>
      </c>
      <c r="K17" s="16">
        <v>1281000</v>
      </c>
    </row>
    <row r="18" spans="1:11" ht="63.75">
      <c r="A18" s="18" t="s">
        <v>48</v>
      </c>
      <c r="B18" s="13" t="s">
        <v>30</v>
      </c>
      <c r="C18" s="14" t="s">
        <v>25</v>
      </c>
      <c r="D18" s="14" t="s">
        <v>31</v>
      </c>
      <c r="E18" s="14" t="s">
        <v>49</v>
      </c>
      <c r="F18" s="14" t="s">
        <v>31</v>
      </c>
      <c r="G18" s="14" t="s">
        <v>28</v>
      </c>
      <c r="H18" s="14" t="s">
        <v>34</v>
      </c>
      <c r="I18" s="16">
        <v>9115000</v>
      </c>
      <c r="J18" s="16">
        <v>9389400</v>
      </c>
      <c r="K18" s="16">
        <v>9671000</v>
      </c>
    </row>
    <row r="19" spans="1:11" ht="38.25">
      <c r="A19" s="18" t="s">
        <v>50</v>
      </c>
      <c r="B19" s="13" t="s">
        <v>30</v>
      </c>
      <c r="C19" s="14" t="s">
        <v>25</v>
      </c>
      <c r="D19" s="14" t="s">
        <v>31</v>
      </c>
      <c r="E19" s="14" t="s">
        <v>51</v>
      </c>
      <c r="F19" s="14" t="s">
        <v>31</v>
      </c>
      <c r="G19" s="14" t="s">
        <v>28</v>
      </c>
      <c r="H19" s="14" t="s">
        <v>34</v>
      </c>
      <c r="I19" s="16">
        <v>757000</v>
      </c>
      <c r="J19" s="16">
        <v>795000</v>
      </c>
      <c r="K19" s="16">
        <v>826000</v>
      </c>
    </row>
    <row r="20" spans="1:11" ht="25.5">
      <c r="A20" s="18" t="s">
        <v>52</v>
      </c>
      <c r="B20" s="13" t="s">
        <v>24</v>
      </c>
      <c r="C20" s="14" t="s">
        <v>25</v>
      </c>
      <c r="D20" s="14" t="s">
        <v>53</v>
      </c>
      <c r="E20" s="14" t="s">
        <v>27</v>
      </c>
      <c r="F20" s="14" t="s">
        <v>26</v>
      </c>
      <c r="G20" s="14" t="s">
        <v>28</v>
      </c>
      <c r="H20" s="14" t="s">
        <v>24</v>
      </c>
      <c r="I20" s="15">
        <f t="shared" ref="I20:K20" si="3">I21</f>
        <v>81900</v>
      </c>
      <c r="J20" s="15">
        <f t="shared" si="3"/>
        <v>86600</v>
      </c>
      <c r="K20" s="15">
        <f t="shared" si="3"/>
        <v>91600</v>
      </c>
    </row>
    <row r="21" spans="1:11" ht="25.5">
      <c r="A21" s="18" t="s">
        <v>54</v>
      </c>
      <c r="B21" s="13" t="s">
        <v>24</v>
      </c>
      <c r="C21" s="14" t="s">
        <v>25</v>
      </c>
      <c r="D21" s="14" t="s">
        <v>53</v>
      </c>
      <c r="E21" s="14" t="s">
        <v>41</v>
      </c>
      <c r="F21" s="14" t="s">
        <v>31</v>
      </c>
      <c r="G21" s="14" t="s">
        <v>28</v>
      </c>
      <c r="H21" s="14" t="s">
        <v>34</v>
      </c>
      <c r="I21" s="15">
        <f>I22+I24+I26+I28</f>
        <v>81900</v>
      </c>
      <c r="J21" s="15">
        <f t="shared" ref="J21:K21" si="4">J22+J24+J26+J28</f>
        <v>86600</v>
      </c>
      <c r="K21" s="15">
        <f t="shared" si="4"/>
        <v>91600</v>
      </c>
    </row>
    <row r="22" spans="1:11" ht="51">
      <c r="A22" s="18" t="s">
        <v>55</v>
      </c>
      <c r="B22" s="13" t="s">
        <v>30</v>
      </c>
      <c r="C22" s="14" t="s">
        <v>25</v>
      </c>
      <c r="D22" s="14" t="s">
        <v>53</v>
      </c>
      <c r="E22" s="14" t="s">
        <v>56</v>
      </c>
      <c r="F22" s="14" t="s">
        <v>31</v>
      </c>
      <c r="G22" s="14" t="s">
        <v>28</v>
      </c>
      <c r="H22" s="14" t="s">
        <v>34</v>
      </c>
      <c r="I22" s="15">
        <f>I23</f>
        <v>38800</v>
      </c>
      <c r="J22" s="15">
        <f t="shared" ref="J22:K22" si="5">J23</f>
        <v>41300</v>
      </c>
      <c r="K22" s="15">
        <f t="shared" si="5"/>
        <v>43800</v>
      </c>
    </row>
    <row r="23" spans="1:11" ht="89.25">
      <c r="A23" s="18" t="s">
        <v>57</v>
      </c>
      <c r="B23" s="13" t="s">
        <v>30</v>
      </c>
      <c r="C23" s="14" t="s">
        <v>25</v>
      </c>
      <c r="D23" s="14" t="s">
        <v>53</v>
      </c>
      <c r="E23" s="14" t="s">
        <v>58</v>
      </c>
      <c r="F23" s="14" t="s">
        <v>31</v>
      </c>
      <c r="G23" s="14" t="s">
        <v>28</v>
      </c>
      <c r="H23" s="14" t="s">
        <v>34</v>
      </c>
      <c r="I23" s="16">
        <v>38800</v>
      </c>
      <c r="J23" s="16">
        <v>41300</v>
      </c>
      <c r="K23" s="16">
        <v>43800</v>
      </c>
    </row>
    <row r="24" spans="1:11" ht="63.75">
      <c r="A24" s="18" t="s">
        <v>59</v>
      </c>
      <c r="B24" s="13" t="s">
        <v>30</v>
      </c>
      <c r="C24" s="14" t="s">
        <v>25</v>
      </c>
      <c r="D24" s="14" t="s">
        <v>53</v>
      </c>
      <c r="E24" s="14" t="s">
        <v>60</v>
      </c>
      <c r="F24" s="14" t="s">
        <v>31</v>
      </c>
      <c r="G24" s="14" t="s">
        <v>28</v>
      </c>
      <c r="H24" s="14" t="s">
        <v>34</v>
      </c>
      <c r="I24" s="16">
        <f>I25</f>
        <v>300</v>
      </c>
      <c r="J24" s="16">
        <f t="shared" ref="J24:K24" si="6">J25</f>
        <v>300</v>
      </c>
      <c r="K24" s="16">
        <f t="shared" si="6"/>
        <v>300</v>
      </c>
    </row>
    <row r="25" spans="1:11" ht="102">
      <c r="A25" s="18" t="s">
        <v>61</v>
      </c>
      <c r="B25" s="13" t="s">
        <v>30</v>
      </c>
      <c r="C25" s="14" t="s">
        <v>25</v>
      </c>
      <c r="D25" s="14" t="s">
        <v>53</v>
      </c>
      <c r="E25" s="14" t="s">
        <v>62</v>
      </c>
      <c r="F25" s="14" t="s">
        <v>31</v>
      </c>
      <c r="G25" s="14" t="s">
        <v>28</v>
      </c>
      <c r="H25" s="14" t="s">
        <v>34</v>
      </c>
      <c r="I25" s="16">
        <v>300</v>
      </c>
      <c r="J25" s="16">
        <v>300</v>
      </c>
      <c r="K25" s="16">
        <v>300</v>
      </c>
    </row>
    <row r="26" spans="1:11" ht="51">
      <c r="A26" s="18" t="s">
        <v>63</v>
      </c>
      <c r="B26" s="13" t="s">
        <v>30</v>
      </c>
      <c r="C26" s="14" t="s">
        <v>25</v>
      </c>
      <c r="D26" s="14" t="s">
        <v>53</v>
      </c>
      <c r="E26" s="14" t="s">
        <v>64</v>
      </c>
      <c r="F26" s="14" t="s">
        <v>31</v>
      </c>
      <c r="G26" s="14" t="s">
        <v>28</v>
      </c>
      <c r="H26" s="14" t="s">
        <v>34</v>
      </c>
      <c r="I26" s="16">
        <f>I27</f>
        <v>47900</v>
      </c>
      <c r="J26" s="16">
        <f t="shared" ref="J26:K26" si="7">J27</f>
        <v>50400</v>
      </c>
      <c r="K26" s="16">
        <f t="shared" si="7"/>
        <v>52900</v>
      </c>
    </row>
    <row r="27" spans="1:11" ht="89.25">
      <c r="A27" s="18" t="s">
        <v>65</v>
      </c>
      <c r="B27" s="13" t="s">
        <v>30</v>
      </c>
      <c r="C27" s="14" t="s">
        <v>25</v>
      </c>
      <c r="D27" s="14" t="s">
        <v>53</v>
      </c>
      <c r="E27" s="14" t="s">
        <v>66</v>
      </c>
      <c r="F27" s="14" t="s">
        <v>31</v>
      </c>
      <c r="G27" s="14" t="s">
        <v>28</v>
      </c>
      <c r="H27" s="14" t="s">
        <v>34</v>
      </c>
      <c r="I27" s="16">
        <v>47900</v>
      </c>
      <c r="J27" s="16">
        <v>50400</v>
      </c>
      <c r="K27" s="16">
        <v>52900</v>
      </c>
    </row>
    <row r="28" spans="1:11" ht="51">
      <c r="A28" s="12" t="s">
        <v>67</v>
      </c>
      <c r="B28" s="13" t="s">
        <v>30</v>
      </c>
      <c r="C28" s="14" t="s">
        <v>25</v>
      </c>
      <c r="D28" s="14" t="s">
        <v>53</v>
      </c>
      <c r="E28" s="14" t="s">
        <v>68</v>
      </c>
      <c r="F28" s="14" t="s">
        <v>31</v>
      </c>
      <c r="G28" s="14" t="s">
        <v>28</v>
      </c>
      <c r="H28" s="14" t="s">
        <v>34</v>
      </c>
      <c r="I28" s="16">
        <f>I29</f>
        <v>-5100</v>
      </c>
      <c r="J28" s="16">
        <f t="shared" ref="J28:K28" si="8">J29</f>
        <v>-5400</v>
      </c>
      <c r="K28" s="16">
        <f t="shared" si="8"/>
        <v>-5400</v>
      </c>
    </row>
    <row r="29" spans="1:11" ht="89.25">
      <c r="A29" s="19" t="s">
        <v>69</v>
      </c>
      <c r="B29" s="13" t="s">
        <v>30</v>
      </c>
      <c r="C29" s="14" t="s">
        <v>25</v>
      </c>
      <c r="D29" s="14" t="s">
        <v>53</v>
      </c>
      <c r="E29" s="14" t="s">
        <v>70</v>
      </c>
      <c r="F29" s="14" t="s">
        <v>31</v>
      </c>
      <c r="G29" s="14" t="s">
        <v>28</v>
      </c>
      <c r="H29" s="14" t="s">
        <v>34</v>
      </c>
      <c r="I29" s="16">
        <v>-5100</v>
      </c>
      <c r="J29" s="16">
        <v>-5400</v>
      </c>
      <c r="K29" s="16">
        <v>-5400</v>
      </c>
    </row>
    <row r="30" spans="1:11">
      <c r="A30" s="12" t="s">
        <v>71</v>
      </c>
      <c r="B30" s="13" t="s">
        <v>30</v>
      </c>
      <c r="C30" s="14" t="s">
        <v>25</v>
      </c>
      <c r="D30" s="14" t="s">
        <v>72</v>
      </c>
      <c r="E30" s="14" t="s">
        <v>27</v>
      </c>
      <c r="F30" s="14" t="s">
        <v>26</v>
      </c>
      <c r="G30" s="14" t="s">
        <v>28</v>
      </c>
      <c r="H30" s="14" t="s">
        <v>24</v>
      </c>
      <c r="I30" s="15">
        <f>I36+I38+I40+I31</f>
        <v>195724900</v>
      </c>
      <c r="J30" s="15">
        <f>J36+J38+J40+J31</f>
        <v>202843300</v>
      </c>
      <c r="K30" s="15">
        <f>K36+K38+K40+K31</f>
        <v>211047900</v>
      </c>
    </row>
    <row r="31" spans="1:11" ht="25.5">
      <c r="A31" s="20" t="s">
        <v>73</v>
      </c>
      <c r="B31" s="13" t="s">
        <v>30</v>
      </c>
      <c r="C31" s="14" t="s">
        <v>25</v>
      </c>
      <c r="D31" s="14" t="s">
        <v>72</v>
      </c>
      <c r="E31" s="14" t="s">
        <v>33</v>
      </c>
      <c r="F31" s="14" t="s">
        <v>26</v>
      </c>
      <c r="G31" s="14" t="s">
        <v>28</v>
      </c>
      <c r="H31" s="14" t="s">
        <v>34</v>
      </c>
      <c r="I31" s="15">
        <f>I32+I34</f>
        <v>175666300</v>
      </c>
      <c r="J31" s="15">
        <f>J32+J34</f>
        <v>181434300</v>
      </c>
      <c r="K31" s="15">
        <f>K32+K34</f>
        <v>188848700</v>
      </c>
    </row>
    <row r="32" spans="1:11" ht="25.5">
      <c r="A32" s="12" t="s">
        <v>74</v>
      </c>
      <c r="B32" s="13" t="s">
        <v>30</v>
      </c>
      <c r="C32" s="14" t="s">
        <v>25</v>
      </c>
      <c r="D32" s="14" t="s">
        <v>72</v>
      </c>
      <c r="E32" s="14" t="s">
        <v>36</v>
      </c>
      <c r="F32" s="14" t="s">
        <v>31</v>
      </c>
      <c r="G32" s="14" t="s">
        <v>28</v>
      </c>
      <c r="H32" s="14" t="s">
        <v>34</v>
      </c>
      <c r="I32" s="15">
        <f t="shared" ref="I32:K32" si="9">I33</f>
        <v>146329100</v>
      </c>
      <c r="J32" s="15">
        <f t="shared" si="9"/>
        <v>150874900</v>
      </c>
      <c r="K32" s="15">
        <f t="shared" si="9"/>
        <v>157043800</v>
      </c>
    </row>
    <row r="33" spans="1:11" ht="25.5">
      <c r="A33" s="12" t="s">
        <v>74</v>
      </c>
      <c r="B33" s="13" t="s">
        <v>30</v>
      </c>
      <c r="C33" s="14" t="s">
        <v>25</v>
      </c>
      <c r="D33" s="14" t="s">
        <v>72</v>
      </c>
      <c r="E33" s="21" t="s">
        <v>75</v>
      </c>
      <c r="F33" s="14" t="s">
        <v>31</v>
      </c>
      <c r="G33" s="14" t="s">
        <v>28</v>
      </c>
      <c r="H33" s="14" t="s">
        <v>34</v>
      </c>
      <c r="I33" s="15">
        <v>146329100</v>
      </c>
      <c r="J33" s="15">
        <v>150874900</v>
      </c>
      <c r="K33" s="15">
        <v>157043800</v>
      </c>
    </row>
    <row r="34" spans="1:11" ht="38.25">
      <c r="A34" s="12" t="s">
        <v>76</v>
      </c>
      <c r="B34" s="13" t="s">
        <v>30</v>
      </c>
      <c r="C34" s="14" t="s">
        <v>25</v>
      </c>
      <c r="D34" s="14" t="s">
        <v>72</v>
      </c>
      <c r="E34" s="21" t="s">
        <v>77</v>
      </c>
      <c r="F34" s="14" t="s">
        <v>31</v>
      </c>
      <c r="G34" s="14" t="s">
        <v>28</v>
      </c>
      <c r="H34" s="14" t="s">
        <v>34</v>
      </c>
      <c r="I34" s="15">
        <f t="shared" ref="I34:K34" si="10">I35</f>
        <v>29337200</v>
      </c>
      <c r="J34" s="15">
        <f t="shared" si="10"/>
        <v>30559400</v>
      </c>
      <c r="K34" s="15">
        <f t="shared" si="10"/>
        <v>31804900</v>
      </c>
    </row>
    <row r="35" spans="1:11" ht="51">
      <c r="A35" s="12" t="s">
        <v>78</v>
      </c>
      <c r="B35" s="13" t="s">
        <v>30</v>
      </c>
      <c r="C35" s="14" t="s">
        <v>25</v>
      </c>
      <c r="D35" s="14" t="s">
        <v>72</v>
      </c>
      <c r="E35" s="21" t="s">
        <v>79</v>
      </c>
      <c r="F35" s="14" t="s">
        <v>31</v>
      </c>
      <c r="G35" s="14" t="s">
        <v>28</v>
      </c>
      <c r="H35" s="14" t="s">
        <v>34</v>
      </c>
      <c r="I35" s="15">
        <v>29337200</v>
      </c>
      <c r="J35" s="15">
        <v>30559400</v>
      </c>
      <c r="K35" s="15">
        <v>31804900</v>
      </c>
    </row>
    <row r="36" spans="1:11">
      <c r="A36" s="12" t="s">
        <v>80</v>
      </c>
      <c r="B36" s="13" t="s">
        <v>30</v>
      </c>
      <c r="C36" s="14" t="s">
        <v>25</v>
      </c>
      <c r="D36" s="14" t="s">
        <v>72</v>
      </c>
      <c r="E36" s="21" t="s">
        <v>41</v>
      </c>
      <c r="F36" s="14" t="s">
        <v>39</v>
      </c>
      <c r="G36" s="14" t="s">
        <v>28</v>
      </c>
      <c r="H36" s="14" t="s">
        <v>34</v>
      </c>
      <c r="I36" s="15">
        <f t="shared" ref="I36:K36" si="11">SUM(I37:I37)</f>
        <v>300000</v>
      </c>
      <c r="J36" s="15">
        <f t="shared" si="11"/>
        <v>250000</v>
      </c>
      <c r="K36" s="15">
        <f t="shared" si="11"/>
        <v>200000</v>
      </c>
    </row>
    <row r="37" spans="1:11">
      <c r="A37" s="12" t="s">
        <v>80</v>
      </c>
      <c r="B37" s="13" t="s">
        <v>30</v>
      </c>
      <c r="C37" s="14" t="s">
        <v>25</v>
      </c>
      <c r="D37" s="14" t="s">
        <v>72</v>
      </c>
      <c r="E37" s="21" t="s">
        <v>43</v>
      </c>
      <c r="F37" s="14" t="s">
        <v>39</v>
      </c>
      <c r="G37" s="14" t="s">
        <v>28</v>
      </c>
      <c r="H37" s="14" t="s">
        <v>34</v>
      </c>
      <c r="I37" s="16">
        <v>300000</v>
      </c>
      <c r="J37" s="16">
        <v>250000</v>
      </c>
      <c r="K37" s="16">
        <v>200000</v>
      </c>
    </row>
    <row r="38" spans="1:11">
      <c r="A38" s="12" t="s">
        <v>81</v>
      </c>
      <c r="B38" s="13" t="s">
        <v>30</v>
      </c>
      <c r="C38" s="14" t="s">
        <v>25</v>
      </c>
      <c r="D38" s="14" t="s">
        <v>72</v>
      </c>
      <c r="E38" s="21" t="s">
        <v>82</v>
      </c>
      <c r="F38" s="14" t="s">
        <v>31</v>
      </c>
      <c r="G38" s="14" t="s">
        <v>28</v>
      </c>
      <c r="H38" s="14" t="s">
        <v>34</v>
      </c>
      <c r="I38" s="15">
        <f>I39</f>
        <v>8000</v>
      </c>
      <c r="J38" s="15">
        <f t="shared" ref="J38:K38" si="12">J39</f>
        <v>9000</v>
      </c>
      <c r="K38" s="15">
        <f t="shared" si="12"/>
        <v>9200</v>
      </c>
    </row>
    <row r="39" spans="1:11">
      <c r="A39" s="12" t="s">
        <v>81</v>
      </c>
      <c r="B39" s="13" t="s">
        <v>30</v>
      </c>
      <c r="C39" s="14" t="s">
        <v>25</v>
      </c>
      <c r="D39" s="14" t="s">
        <v>72</v>
      </c>
      <c r="E39" s="21" t="s">
        <v>83</v>
      </c>
      <c r="F39" s="14" t="s">
        <v>31</v>
      </c>
      <c r="G39" s="14" t="s">
        <v>28</v>
      </c>
      <c r="H39" s="14" t="s">
        <v>34</v>
      </c>
      <c r="I39" s="16">
        <v>8000</v>
      </c>
      <c r="J39" s="16">
        <v>9000</v>
      </c>
      <c r="K39" s="16">
        <v>9200</v>
      </c>
    </row>
    <row r="40" spans="1:11" ht="25.5">
      <c r="A40" s="12" t="s">
        <v>84</v>
      </c>
      <c r="B40" s="13" t="s">
        <v>30</v>
      </c>
      <c r="C40" s="14" t="s">
        <v>25</v>
      </c>
      <c r="D40" s="14" t="s">
        <v>72</v>
      </c>
      <c r="E40" s="14" t="s">
        <v>85</v>
      </c>
      <c r="F40" s="14" t="s">
        <v>39</v>
      </c>
      <c r="G40" s="14" t="s">
        <v>28</v>
      </c>
      <c r="H40" s="14" t="s">
        <v>34</v>
      </c>
      <c r="I40" s="15">
        <f t="shared" ref="I40:K40" si="13">I41</f>
        <v>19750600</v>
      </c>
      <c r="J40" s="15">
        <f t="shared" si="13"/>
        <v>21150000</v>
      </c>
      <c r="K40" s="15">
        <f t="shared" si="13"/>
        <v>21990000</v>
      </c>
    </row>
    <row r="41" spans="1:11" ht="25.5">
      <c r="A41" s="12" t="s">
        <v>86</v>
      </c>
      <c r="B41" s="13" t="s">
        <v>30</v>
      </c>
      <c r="C41" s="14" t="s">
        <v>25</v>
      </c>
      <c r="D41" s="14" t="s">
        <v>72</v>
      </c>
      <c r="E41" s="14" t="s">
        <v>87</v>
      </c>
      <c r="F41" s="14" t="s">
        <v>39</v>
      </c>
      <c r="G41" s="14" t="s">
        <v>28</v>
      </c>
      <c r="H41" s="14" t="s">
        <v>34</v>
      </c>
      <c r="I41" s="16">
        <v>19750600</v>
      </c>
      <c r="J41" s="16">
        <v>21150000</v>
      </c>
      <c r="K41" s="16">
        <v>21990000</v>
      </c>
    </row>
    <row r="42" spans="1:11">
      <c r="A42" s="12" t="s">
        <v>88</v>
      </c>
      <c r="B42" s="13" t="s">
        <v>30</v>
      </c>
      <c r="C42" s="14" t="s">
        <v>25</v>
      </c>
      <c r="D42" s="14" t="s">
        <v>89</v>
      </c>
      <c r="E42" s="14" t="s">
        <v>27</v>
      </c>
      <c r="F42" s="14" t="s">
        <v>26</v>
      </c>
      <c r="G42" s="14" t="s">
        <v>28</v>
      </c>
      <c r="H42" s="14" t="s">
        <v>24</v>
      </c>
      <c r="I42" s="15">
        <f t="shared" ref="I42:K42" si="14">I45+I43</f>
        <v>1016200</v>
      </c>
      <c r="J42" s="15">
        <f t="shared" si="14"/>
        <v>1064935</v>
      </c>
      <c r="K42" s="15">
        <f t="shared" si="14"/>
        <v>1107360</v>
      </c>
    </row>
    <row r="43" spans="1:11">
      <c r="A43" s="12" t="s">
        <v>90</v>
      </c>
      <c r="B43" s="13" t="s">
        <v>30</v>
      </c>
      <c r="C43" s="14" t="s">
        <v>25</v>
      </c>
      <c r="D43" s="14" t="s">
        <v>89</v>
      </c>
      <c r="E43" s="14" t="s">
        <v>33</v>
      </c>
      <c r="F43" s="14" t="s">
        <v>26</v>
      </c>
      <c r="G43" s="14" t="s">
        <v>28</v>
      </c>
      <c r="H43" s="14" t="s">
        <v>34</v>
      </c>
      <c r="I43" s="15">
        <f t="shared" ref="I43:K43" si="15">I44</f>
        <v>1000</v>
      </c>
      <c r="J43" s="15">
        <f t="shared" si="15"/>
        <v>1000</v>
      </c>
      <c r="K43" s="15">
        <f t="shared" si="15"/>
        <v>1000</v>
      </c>
    </row>
    <row r="44" spans="1:11" ht="38.25">
      <c r="A44" s="12" t="s">
        <v>91</v>
      </c>
      <c r="B44" s="13" t="s">
        <v>30</v>
      </c>
      <c r="C44" s="14" t="s">
        <v>25</v>
      </c>
      <c r="D44" s="14" t="s">
        <v>89</v>
      </c>
      <c r="E44" s="14" t="s">
        <v>92</v>
      </c>
      <c r="F44" s="14" t="s">
        <v>72</v>
      </c>
      <c r="G44" s="14" t="s">
        <v>28</v>
      </c>
      <c r="H44" s="14" t="s">
        <v>34</v>
      </c>
      <c r="I44" s="16">
        <v>1000</v>
      </c>
      <c r="J44" s="16">
        <v>1000</v>
      </c>
      <c r="K44" s="16">
        <v>1000</v>
      </c>
    </row>
    <row r="45" spans="1:11">
      <c r="A45" s="12" t="s">
        <v>93</v>
      </c>
      <c r="B45" s="13" t="s">
        <v>30</v>
      </c>
      <c r="C45" s="14" t="s">
        <v>25</v>
      </c>
      <c r="D45" s="14" t="s">
        <v>89</v>
      </c>
      <c r="E45" s="21" t="s">
        <v>94</v>
      </c>
      <c r="F45" s="14" t="s">
        <v>26</v>
      </c>
      <c r="G45" s="14" t="s">
        <v>28</v>
      </c>
      <c r="H45" s="14" t="s">
        <v>34</v>
      </c>
      <c r="I45" s="15">
        <f>I46+I48</f>
        <v>1015200</v>
      </c>
      <c r="J45" s="15">
        <f t="shared" ref="J45:K45" si="16">J46+J48</f>
        <v>1063935</v>
      </c>
      <c r="K45" s="15">
        <f t="shared" si="16"/>
        <v>1106360</v>
      </c>
    </row>
    <row r="46" spans="1:11">
      <c r="A46" s="22" t="s">
        <v>95</v>
      </c>
      <c r="B46" s="13" t="s">
        <v>30</v>
      </c>
      <c r="C46" s="14" t="s">
        <v>25</v>
      </c>
      <c r="D46" s="14" t="s">
        <v>89</v>
      </c>
      <c r="E46" s="21" t="s">
        <v>96</v>
      </c>
      <c r="F46" s="14" t="s">
        <v>26</v>
      </c>
      <c r="G46" s="14" t="s">
        <v>28</v>
      </c>
      <c r="H46" s="14" t="s">
        <v>34</v>
      </c>
      <c r="I46" s="15">
        <f t="shared" ref="I46:K46" si="17">I47</f>
        <v>1004900</v>
      </c>
      <c r="J46" s="15">
        <f t="shared" si="17"/>
        <v>1053135</v>
      </c>
      <c r="K46" s="15">
        <f t="shared" si="17"/>
        <v>1095260</v>
      </c>
    </row>
    <row r="47" spans="1:11" ht="25.5">
      <c r="A47" s="22" t="s">
        <v>97</v>
      </c>
      <c r="B47" s="13" t="s">
        <v>30</v>
      </c>
      <c r="C47" s="14" t="s">
        <v>25</v>
      </c>
      <c r="D47" s="14" t="s">
        <v>89</v>
      </c>
      <c r="E47" s="21" t="s">
        <v>98</v>
      </c>
      <c r="F47" s="14" t="s">
        <v>72</v>
      </c>
      <c r="G47" s="14" t="s">
        <v>28</v>
      </c>
      <c r="H47" s="14" t="s">
        <v>34</v>
      </c>
      <c r="I47" s="16">
        <v>1004900</v>
      </c>
      <c r="J47" s="16">
        <v>1053135</v>
      </c>
      <c r="K47" s="16">
        <v>1095260</v>
      </c>
    </row>
    <row r="48" spans="1:11">
      <c r="A48" s="22" t="s">
        <v>99</v>
      </c>
      <c r="B48" s="13" t="s">
        <v>30</v>
      </c>
      <c r="C48" s="14" t="s">
        <v>25</v>
      </c>
      <c r="D48" s="14" t="s">
        <v>89</v>
      </c>
      <c r="E48" s="21" t="s">
        <v>100</v>
      </c>
      <c r="F48" s="14" t="s">
        <v>26</v>
      </c>
      <c r="G48" s="14" t="s">
        <v>28</v>
      </c>
      <c r="H48" s="14" t="s">
        <v>34</v>
      </c>
      <c r="I48" s="15">
        <f t="shared" ref="I48:K48" si="18">I49</f>
        <v>10300</v>
      </c>
      <c r="J48" s="15">
        <f t="shared" si="18"/>
        <v>10800</v>
      </c>
      <c r="K48" s="15">
        <f t="shared" si="18"/>
        <v>11100</v>
      </c>
    </row>
    <row r="49" spans="1:14" ht="38.25">
      <c r="A49" s="12" t="s">
        <v>101</v>
      </c>
      <c r="B49" s="13" t="s">
        <v>30</v>
      </c>
      <c r="C49" s="14" t="s">
        <v>25</v>
      </c>
      <c r="D49" s="14" t="s">
        <v>89</v>
      </c>
      <c r="E49" s="21" t="s">
        <v>102</v>
      </c>
      <c r="F49" s="14" t="s">
        <v>72</v>
      </c>
      <c r="G49" s="14" t="s">
        <v>28</v>
      </c>
      <c r="H49" s="14" t="s">
        <v>34</v>
      </c>
      <c r="I49" s="16">
        <v>10300</v>
      </c>
      <c r="J49" s="16">
        <v>10800</v>
      </c>
      <c r="K49" s="16">
        <v>11100</v>
      </c>
    </row>
    <row r="50" spans="1:14">
      <c r="A50" s="12" t="s">
        <v>103</v>
      </c>
      <c r="B50" s="13" t="s">
        <v>24</v>
      </c>
      <c r="C50" s="14" t="s">
        <v>25</v>
      </c>
      <c r="D50" s="14" t="s">
        <v>104</v>
      </c>
      <c r="E50" s="21" t="s">
        <v>27</v>
      </c>
      <c r="F50" s="14" t="s">
        <v>26</v>
      </c>
      <c r="G50" s="14" t="s">
        <v>28</v>
      </c>
      <c r="H50" s="14" t="s">
        <v>24</v>
      </c>
      <c r="I50" s="15">
        <f t="shared" ref="I50:K50" si="19">I51+I53</f>
        <v>6368000</v>
      </c>
      <c r="J50" s="15">
        <f t="shared" si="19"/>
        <v>6432000</v>
      </c>
      <c r="K50" s="15">
        <f t="shared" si="19"/>
        <v>6496000</v>
      </c>
    </row>
    <row r="51" spans="1:14" ht="25.5">
      <c r="A51" s="19" t="s">
        <v>105</v>
      </c>
      <c r="B51" s="13" t="s">
        <v>24</v>
      </c>
      <c r="C51" s="14" t="s">
        <v>25</v>
      </c>
      <c r="D51" s="14" t="s">
        <v>104</v>
      </c>
      <c r="E51" s="21" t="s">
        <v>82</v>
      </c>
      <c r="F51" s="14" t="s">
        <v>31</v>
      </c>
      <c r="G51" s="14" t="s">
        <v>28</v>
      </c>
      <c r="H51" s="14" t="s">
        <v>34</v>
      </c>
      <c r="I51" s="15">
        <f t="shared" ref="I51:K51" si="20">I52</f>
        <v>6363000</v>
      </c>
      <c r="J51" s="15">
        <f t="shared" si="20"/>
        <v>6427000</v>
      </c>
      <c r="K51" s="15">
        <f t="shared" si="20"/>
        <v>6491000</v>
      </c>
    </row>
    <row r="52" spans="1:14" ht="38.25">
      <c r="A52" s="12" t="s">
        <v>106</v>
      </c>
      <c r="B52" s="13" t="s">
        <v>30</v>
      </c>
      <c r="C52" s="14" t="s">
        <v>25</v>
      </c>
      <c r="D52" s="14" t="s">
        <v>104</v>
      </c>
      <c r="E52" s="21" t="s">
        <v>83</v>
      </c>
      <c r="F52" s="14" t="s">
        <v>31</v>
      </c>
      <c r="G52" s="14" t="s">
        <v>28</v>
      </c>
      <c r="H52" s="14" t="s">
        <v>34</v>
      </c>
      <c r="I52" s="16">
        <v>6363000</v>
      </c>
      <c r="J52" s="16">
        <v>6427000</v>
      </c>
      <c r="K52" s="16">
        <v>6491000</v>
      </c>
    </row>
    <row r="53" spans="1:14" ht="25.5">
      <c r="A53" s="19" t="s">
        <v>107</v>
      </c>
      <c r="B53" s="13" t="s">
        <v>108</v>
      </c>
      <c r="C53" s="14" t="s">
        <v>25</v>
      </c>
      <c r="D53" s="14" t="s">
        <v>104</v>
      </c>
      <c r="E53" s="21" t="s">
        <v>109</v>
      </c>
      <c r="F53" s="14" t="s">
        <v>31</v>
      </c>
      <c r="G53" s="14" t="s">
        <v>28</v>
      </c>
      <c r="H53" s="14" t="s">
        <v>34</v>
      </c>
      <c r="I53" s="16">
        <v>5000</v>
      </c>
      <c r="J53" s="16">
        <v>5000</v>
      </c>
      <c r="K53" s="16">
        <v>5000</v>
      </c>
    </row>
    <row r="54" spans="1:14" ht="25.5">
      <c r="A54" s="19" t="s">
        <v>110</v>
      </c>
      <c r="B54" s="13" t="s">
        <v>24</v>
      </c>
      <c r="C54" s="14" t="s">
        <v>25</v>
      </c>
      <c r="D54" s="14" t="s">
        <v>21</v>
      </c>
      <c r="E54" s="21" t="s">
        <v>27</v>
      </c>
      <c r="F54" s="14" t="s">
        <v>26</v>
      </c>
      <c r="G54" s="14" t="s">
        <v>28</v>
      </c>
      <c r="H54" s="14" t="s">
        <v>24</v>
      </c>
      <c r="I54" s="15">
        <f>I55+I64+I67</f>
        <v>64854190</v>
      </c>
      <c r="J54" s="15">
        <f>J55+J64+J67</f>
        <v>69775440</v>
      </c>
      <c r="K54" s="15">
        <f>K55+K64+K67</f>
        <v>75024270</v>
      </c>
    </row>
    <row r="55" spans="1:14" ht="63.75">
      <c r="A55" s="19" t="s">
        <v>111</v>
      </c>
      <c r="B55" s="13" t="s">
        <v>24</v>
      </c>
      <c r="C55" s="14" t="s">
        <v>25</v>
      </c>
      <c r="D55" s="14" t="s">
        <v>21</v>
      </c>
      <c r="E55" s="21" t="s">
        <v>112</v>
      </c>
      <c r="F55" s="14" t="s">
        <v>26</v>
      </c>
      <c r="G55" s="14" t="s">
        <v>28</v>
      </c>
      <c r="H55" s="14" t="s">
        <v>113</v>
      </c>
      <c r="I55" s="15">
        <f>I56+I60+I58+I62</f>
        <v>64016580</v>
      </c>
      <c r="J55" s="15">
        <f>J56+J60+J58+J62</f>
        <v>68914770</v>
      </c>
      <c r="K55" s="15">
        <f>K56+K60+K58+K62</f>
        <v>74134730</v>
      </c>
    </row>
    <row r="56" spans="1:14" ht="51">
      <c r="A56" s="19" t="s">
        <v>114</v>
      </c>
      <c r="B56" s="13" t="s">
        <v>24</v>
      </c>
      <c r="C56" s="14" t="s">
        <v>25</v>
      </c>
      <c r="D56" s="14" t="s">
        <v>21</v>
      </c>
      <c r="E56" s="21" t="s">
        <v>115</v>
      </c>
      <c r="F56" s="14" t="s">
        <v>26</v>
      </c>
      <c r="G56" s="14" t="s">
        <v>28</v>
      </c>
      <c r="H56" s="14" t="s">
        <v>113</v>
      </c>
      <c r="I56" s="15">
        <f t="shared" ref="I56:K56" si="21">I57</f>
        <v>51750000</v>
      </c>
      <c r="J56" s="15">
        <f t="shared" si="21"/>
        <v>56070000</v>
      </c>
      <c r="K56" s="15">
        <f t="shared" si="21"/>
        <v>60785000</v>
      </c>
    </row>
    <row r="57" spans="1:14" ht="76.5">
      <c r="A57" s="19" t="s">
        <v>116</v>
      </c>
      <c r="B57" s="23" t="s">
        <v>117</v>
      </c>
      <c r="C57" s="24" t="s">
        <v>25</v>
      </c>
      <c r="D57" s="24" t="s">
        <v>21</v>
      </c>
      <c r="E57" s="25" t="s">
        <v>118</v>
      </c>
      <c r="F57" s="24" t="s">
        <v>72</v>
      </c>
      <c r="G57" s="24" t="s">
        <v>28</v>
      </c>
      <c r="H57" s="24" t="s">
        <v>113</v>
      </c>
      <c r="I57" s="16">
        <v>51750000</v>
      </c>
      <c r="J57" s="16">
        <v>56070000</v>
      </c>
      <c r="K57" s="16">
        <v>60785000</v>
      </c>
    </row>
    <row r="58" spans="1:14" ht="63.75">
      <c r="A58" s="19" t="s">
        <v>119</v>
      </c>
      <c r="B58" s="23" t="s">
        <v>117</v>
      </c>
      <c r="C58" s="24" t="s">
        <v>25</v>
      </c>
      <c r="D58" s="24" t="s">
        <v>21</v>
      </c>
      <c r="E58" s="25" t="s">
        <v>120</v>
      </c>
      <c r="F58" s="24" t="s">
        <v>26</v>
      </c>
      <c r="G58" s="24" t="s">
        <v>28</v>
      </c>
      <c r="H58" s="24" t="s">
        <v>113</v>
      </c>
      <c r="I58" s="15">
        <f t="shared" ref="I58:K58" si="22">I59</f>
        <v>200000</v>
      </c>
      <c r="J58" s="15">
        <f t="shared" si="22"/>
        <v>200000</v>
      </c>
      <c r="K58" s="15">
        <f t="shared" si="22"/>
        <v>200000</v>
      </c>
    </row>
    <row r="59" spans="1:14" ht="63.75">
      <c r="A59" s="12" t="s">
        <v>121</v>
      </c>
      <c r="B59" s="23" t="s">
        <v>117</v>
      </c>
      <c r="C59" s="24" t="s">
        <v>25</v>
      </c>
      <c r="D59" s="24" t="s">
        <v>21</v>
      </c>
      <c r="E59" s="25" t="s">
        <v>122</v>
      </c>
      <c r="F59" s="24" t="s">
        <v>72</v>
      </c>
      <c r="G59" s="24" t="s">
        <v>28</v>
      </c>
      <c r="H59" s="24" t="s">
        <v>113</v>
      </c>
      <c r="I59" s="16">
        <v>200000</v>
      </c>
      <c r="J59" s="16">
        <v>200000</v>
      </c>
      <c r="K59" s="16">
        <v>200000</v>
      </c>
    </row>
    <row r="60" spans="1:14" ht="63.75">
      <c r="A60" s="19" t="s">
        <v>123</v>
      </c>
      <c r="B60" s="13" t="s">
        <v>24</v>
      </c>
      <c r="C60" s="14" t="s">
        <v>25</v>
      </c>
      <c r="D60" s="14" t="s">
        <v>21</v>
      </c>
      <c r="E60" s="21" t="s">
        <v>124</v>
      </c>
      <c r="F60" s="14" t="s">
        <v>26</v>
      </c>
      <c r="G60" s="14" t="s">
        <v>28</v>
      </c>
      <c r="H60" s="14" t="s">
        <v>113</v>
      </c>
      <c r="I60" s="15">
        <f>I61</f>
        <v>20880</v>
      </c>
      <c r="J60" s="15">
        <f t="shared" ref="J60:K60" si="23">J61</f>
        <v>20880</v>
      </c>
      <c r="K60" s="15">
        <f t="shared" si="23"/>
        <v>20880</v>
      </c>
    </row>
    <row r="61" spans="1:14" ht="51">
      <c r="A61" s="12" t="s">
        <v>125</v>
      </c>
      <c r="B61" s="13" t="s">
        <v>108</v>
      </c>
      <c r="C61" s="14" t="s">
        <v>25</v>
      </c>
      <c r="D61" s="14" t="s">
        <v>21</v>
      </c>
      <c r="E61" s="21" t="s">
        <v>126</v>
      </c>
      <c r="F61" s="14" t="s">
        <v>72</v>
      </c>
      <c r="G61" s="14" t="s">
        <v>28</v>
      </c>
      <c r="H61" s="14" t="s">
        <v>113</v>
      </c>
      <c r="I61" s="16">
        <v>20880</v>
      </c>
      <c r="J61" s="16">
        <v>20880</v>
      </c>
      <c r="K61" s="16">
        <v>20880</v>
      </c>
    </row>
    <row r="62" spans="1:14" ht="38.25">
      <c r="A62" s="26" t="s">
        <v>127</v>
      </c>
      <c r="B62" s="13" t="s">
        <v>117</v>
      </c>
      <c r="C62" s="14" t="s">
        <v>25</v>
      </c>
      <c r="D62" s="14" t="s">
        <v>21</v>
      </c>
      <c r="E62" s="21" t="s">
        <v>128</v>
      </c>
      <c r="F62" s="14" t="s">
        <v>26</v>
      </c>
      <c r="G62" s="14" t="s">
        <v>28</v>
      </c>
      <c r="H62" s="14" t="s">
        <v>113</v>
      </c>
      <c r="I62" s="16">
        <f>I63</f>
        <v>12045700</v>
      </c>
      <c r="J62" s="16">
        <f t="shared" ref="J62:K62" si="24">J63</f>
        <v>12623890</v>
      </c>
      <c r="K62" s="16">
        <f t="shared" si="24"/>
        <v>13128850</v>
      </c>
    </row>
    <row r="63" spans="1:14" ht="25.5">
      <c r="A63" s="26" t="s">
        <v>129</v>
      </c>
      <c r="B63" s="13" t="s">
        <v>117</v>
      </c>
      <c r="C63" s="14" t="s">
        <v>25</v>
      </c>
      <c r="D63" s="14" t="s">
        <v>21</v>
      </c>
      <c r="E63" s="21" t="s">
        <v>130</v>
      </c>
      <c r="F63" s="14" t="s">
        <v>72</v>
      </c>
      <c r="G63" s="14" t="s">
        <v>28</v>
      </c>
      <c r="H63" s="14" t="s">
        <v>113</v>
      </c>
      <c r="I63" s="16">
        <v>12045700</v>
      </c>
      <c r="J63" s="16">
        <v>12623890</v>
      </c>
      <c r="K63" s="16">
        <v>13128850</v>
      </c>
      <c r="L63" s="11"/>
      <c r="M63" s="11"/>
      <c r="N63" s="11"/>
    </row>
    <row r="64" spans="1:14">
      <c r="A64" s="27" t="s">
        <v>131</v>
      </c>
      <c r="B64" s="13" t="s">
        <v>117</v>
      </c>
      <c r="C64" s="14" t="s">
        <v>25</v>
      </c>
      <c r="D64" s="14" t="s">
        <v>21</v>
      </c>
      <c r="E64" s="21" t="s">
        <v>132</v>
      </c>
      <c r="F64" s="14" t="s">
        <v>26</v>
      </c>
      <c r="G64" s="14" t="s">
        <v>28</v>
      </c>
      <c r="H64" s="14" t="s">
        <v>113</v>
      </c>
      <c r="I64" s="15">
        <f t="shared" ref="I64:K65" si="25">I65</f>
        <v>45000</v>
      </c>
      <c r="J64" s="15">
        <f t="shared" si="25"/>
        <v>35000</v>
      </c>
      <c r="K64" s="15">
        <f t="shared" si="25"/>
        <v>35000</v>
      </c>
      <c r="L64" s="11"/>
      <c r="M64" s="11"/>
      <c r="N64" s="11"/>
    </row>
    <row r="65" spans="1:11" ht="38.25">
      <c r="A65" s="12" t="s">
        <v>133</v>
      </c>
      <c r="B65" s="13" t="s">
        <v>117</v>
      </c>
      <c r="C65" s="14" t="s">
        <v>25</v>
      </c>
      <c r="D65" s="14" t="s">
        <v>21</v>
      </c>
      <c r="E65" s="21" t="s">
        <v>134</v>
      </c>
      <c r="F65" s="14" t="s">
        <v>26</v>
      </c>
      <c r="G65" s="14" t="s">
        <v>28</v>
      </c>
      <c r="H65" s="14" t="s">
        <v>113</v>
      </c>
      <c r="I65" s="15">
        <f t="shared" si="25"/>
        <v>45000</v>
      </c>
      <c r="J65" s="15">
        <f t="shared" si="25"/>
        <v>35000</v>
      </c>
      <c r="K65" s="15">
        <f t="shared" si="25"/>
        <v>35000</v>
      </c>
    </row>
    <row r="66" spans="1:11" ht="38.25">
      <c r="A66" s="12" t="s">
        <v>135</v>
      </c>
      <c r="B66" s="13" t="s">
        <v>117</v>
      </c>
      <c r="C66" s="14" t="s">
        <v>25</v>
      </c>
      <c r="D66" s="14" t="s">
        <v>21</v>
      </c>
      <c r="E66" s="21" t="s">
        <v>136</v>
      </c>
      <c r="F66" s="14" t="s">
        <v>72</v>
      </c>
      <c r="G66" s="14" t="s">
        <v>28</v>
      </c>
      <c r="H66" s="14" t="s">
        <v>113</v>
      </c>
      <c r="I66" s="16">
        <v>45000</v>
      </c>
      <c r="J66" s="16">
        <v>35000</v>
      </c>
      <c r="K66" s="16">
        <v>35000</v>
      </c>
    </row>
    <row r="67" spans="1:11" ht="63.75">
      <c r="A67" s="19" t="s">
        <v>137</v>
      </c>
      <c r="B67" s="13" t="s">
        <v>117</v>
      </c>
      <c r="C67" s="14" t="s">
        <v>25</v>
      </c>
      <c r="D67" s="14" t="s">
        <v>21</v>
      </c>
      <c r="E67" s="21" t="s">
        <v>138</v>
      </c>
      <c r="F67" s="14" t="s">
        <v>72</v>
      </c>
      <c r="G67" s="14" t="s">
        <v>28</v>
      </c>
      <c r="H67" s="14" t="s">
        <v>113</v>
      </c>
      <c r="I67" s="15">
        <f>I70+I68</f>
        <v>792610</v>
      </c>
      <c r="J67" s="15">
        <f t="shared" ref="J67:K67" si="26">J70+J68</f>
        <v>825670</v>
      </c>
      <c r="K67" s="15">
        <f t="shared" si="26"/>
        <v>854540</v>
      </c>
    </row>
    <row r="68" spans="1:11" ht="63.75">
      <c r="A68" s="19" t="s">
        <v>139</v>
      </c>
      <c r="B68" s="13" t="s">
        <v>24</v>
      </c>
      <c r="C68" s="14" t="s">
        <v>25</v>
      </c>
      <c r="D68" s="14" t="s">
        <v>21</v>
      </c>
      <c r="E68" s="21" t="s">
        <v>140</v>
      </c>
      <c r="F68" s="14" t="s">
        <v>26</v>
      </c>
      <c r="G68" s="14" t="s">
        <v>28</v>
      </c>
      <c r="H68" s="14" t="s">
        <v>113</v>
      </c>
      <c r="I68" s="15">
        <f>I69</f>
        <v>688800</v>
      </c>
      <c r="J68" s="15">
        <f t="shared" ref="J68:K68" si="27">J69</f>
        <v>721860</v>
      </c>
      <c r="K68" s="15">
        <f t="shared" si="27"/>
        <v>750730</v>
      </c>
    </row>
    <row r="69" spans="1:11" ht="63.75">
      <c r="A69" s="19" t="s">
        <v>141</v>
      </c>
      <c r="B69" s="13" t="s">
        <v>117</v>
      </c>
      <c r="C69" s="14" t="s">
        <v>25</v>
      </c>
      <c r="D69" s="14" t="s">
        <v>21</v>
      </c>
      <c r="E69" s="21" t="s">
        <v>142</v>
      </c>
      <c r="F69" s="14" t="s">
        <v>72</v>
      </c>
      <c r="G69" s="14" t="s">
        <v>28</v>
      </c>
      <c r="H69" s="14" t="s">
        <v>113</v>
      </c>
      <c r="I69" s="15">
        <v>688800</v>
      </c>
      <c r="J69" s="15">
        <v>721860</v>
      </c>
      <c r="K69" s="15">
        <v>750730</v>
      </c>
    </row>
    <row r="70" spans="1:11" ht="76.5">
      <c r="A70" s="19" t="s">
        <v>143</v>
      </c>
      <c r="B70" s="13" t="s">
        <v>24</v>
      </c>
      <c r="C70" s="14" t="s">
        <v>25</v>
      </c>
      <c r="D70" s="14" t="s">
        <v>21</v>
      </c>
      <c r="E70" s="21" t="s">
        <v>144</v>
      </c>
      <c r="F70" s="14" t="s">
        <v>26</v>
      </c>
      <c r="G70" s="14" t="s">
        <v>28</v>
      </c>
      <c r="H70" s="14" t="s">
        <v>113</v>
      </c>
      <c r="I70" s="15">
        <f t="shared" ref="I70:K70" si="28">I71</f>
        <v>103810</v>
      </c>
      <c r="J70" s="15">
        <f t="shared" si="28"/>
        <v>103810</v>
      </c>
      <c r="K70" s="15">
        <f t="shared" si="28"/>
        <v>103810</v>
      </c>
    </row>
    <row r="71" spans="1:11" ht="76.5">
      <c r="A71" s="19" t="s">
        <v>145</v>
      </c>
      <c r="B71" s="13" t="s">
        <v>117</v>
      </c>
      <c r="C71" s="14" t="s">
        <v>25</v>
      </c>
      <c r="D71" s="14" t="s">
        <v>21</v>
      </c>
      <c r="E71" s="21" t="s">
        <v>144</v>
      </c>
      <c r="F71" s="14" t="s">
        <v>72</v>
      </c>
      <c r="G71" s="14" t="s">
        <v>28</v>
      </c>
      <c r="H71" s="14" t="s">
        <v>113</v>
      </c>
      <c r="I71" s="16">
        <v>103810</v>
      </c>
      <c r="J71" s="16">
        <v>103810</v>
      </c>
      <c r="K71" s="16">
        <v>103810</v>
      </c>
    </row>
    <row r="72" spans="1:11">
      <c r="A72" s="12" t="s">
        <v>146</v>
      </c>
      <c r="B72" s="13" t="s">
        <v>147</v>
      </c>
      <c r="C72" s="14" t="s">
        <v>25</v>
      </c>
      <c r="D72" s="14" t="s">
        <v>22</v>
      </c>
      <c r="E72" s="21" t="s">
        <v>27</v>
      </c>
      <c r="F72" s="14" t="s">
        <v>26</v>
      </c>
      <c r="G72" s="14" t="s">
        <v>28</v>
      </c>
      <c r="H72" s="14" t="s">
        <v>24</v>
      </c>
      <c r="I72" s="15">
        <f t="shared" ref="I72:K72" si="29">I73</f>
        <v>3111653</v>
      </c>
      <c r="J72" s="15">
        <f t="shared" si="29"/>
        <v>3236119</v>
      </c>
      <c r="K72" s="15">
        <f t="shared" si="29"/>
        <v>3365564</v>
      </c>
    </row>
    <row r="73" spans="1:11">
      <c r="A73" s="12" t="s">
        <v>148</v>
      </c>
      <c r="B73" s="13" t="s">
        <v>147</v>
      </c>
      <c r="C73" s="14" t="s">
        <v>25</v>
      </c>
      <c r="D73" s="14" t="s">
        <v>22</v>
      </c>
      <c r="E73" s="21" t="s">
        <v>33</v>
      </c>
      <c r="F73" s="14" t="s">
        <v>31</v>
      </c>
      <c r="G73" s="14" t="s">
        <v>28</v>
      </c>
      <c r="H73" s="14" t="s">
        <v>113</v>
      </c>
      <c r="I73" s="16">
        <f t="shared" ref="I73:K73" si="30">I74+I75+I76</f>
        <v>3111653</v>
      </c>
      <c r="J73" s="16">
        <f t="shared" si="30"/>
        <v>3236119</v>
      </c>
      <c r="K73" s="16">
        <f t="shared" si="30"/>
        <v>3365564</v>
      </c>
    </row>
    <row r="74" spans="1:11" ht="25.5">
      <c r="A74" s="12" t="s">
        <v>149</v>
      </c>
      <c r="B74" s="13" t="s">
        <v>147</v>
      </c>
      <c r="C74" s="14" t="s">
        <v>25</v>
      </c>
      <c r="D74" s="14" t="s">
        <v>22</v>
      </c>
      <c r="E74" s="21" t="s">
        <v>36</v>
      </c>
      <c r="F74" s="14" t="s">
        <v>31</v>
      </c>
      <c r="G74" s="14" t="s">
        <v>28</v>
      </c>
      <c r="H74" s="14" t="s">
        <v>113</v>
      </c>
      <c r="I74" s="16">
        <v>2014312</v>
      </c>
      <c r="J74" s="16">
        <v>2094884</v>
      </c>
      <c r="K74" s="16">
        <v>2178680</v>
      </c>
    </row>
    <row r="75" spans="1:11">
      <c r="A75" s="12" t="s">
        <v>150</v>
      </c>
      <c r="B75" s="13" t="s">
        <v>147</v>
      </c>
      <c r="C75" s="14" t="s">
        <v>25</v>
      </c>
      <c r="D75" s="14" t="s">
        <v>22</v>
      </c>
      <c r="E75" s="21" t="s">
        <v>92</v>
      </c>
      <c r="F75" s="14" t="s">
        <v>31</v>
      </c>
      <c r="G75" s="14" t="s">
        <v>28</v>
      </c>
      <c r="H75" s="14" t="s">
        <v>113</v>
      </c>
      <c r="I75" s="16">
        <v>86949</v>
      </c>
      <c r="J75" s="16">
        <v>90427</v>
      </c>
      <c r="K75" s="16">
        <v>94044</v>
      </c>
    </row>
    <row r="76" spans="1:11">
      <c r="A76" s="12" t="s">
        <v>151</v>
      </c>
      <c r="B76" s="13" t="s">
        <v>147</v>
      </c>
      <c r="C76" s="14" t="s">
        <v>25</v>
      </c>
      <c r="D76" s="14" t="s">
        <v>22</v>
      </c>
      <c r="E76" s="21" t="s">
        <v>152</v>
      </c>
      <c r="F76" s="14" t="s">
        <v>31</v>
      </c>
      <c r="G76" s="14" t="s">
        <v>28</v>
      </c>
      <c r="H76" s="14" t="s">
        <v>113</v>
      </c>
      <c r="I76" s="16">
        <f t="shared" ref="I76:K76" si="31">I77+I78</f>
        <v>1010392</v>
      </c>
      <c r="J76" s="16">
        <f t="shared" si="31"/>
        <v>1050808</v>
      </c>
      <c r="K76" s="16">
        <f t="shared" si="31"/>
        <v>1092840</v>
      </c>
    </row>
    <row r="77" spans="1:11">
      <c r="A77" s="12" t="s">
        <v>153</v>
      </c>
      <c r="B77" s="13" t="s">
        <v>147</v>
      </c>
      <c r="C77" s="14" t="s">
        <v>25</v>
      </c>
      <c r="D77" s="14" t="s">
        <v>22</v>
      </c>
      <c r="E77" s="21" t="s">
        <v>154</v>
      </c>
      <c r="F77" s="14" t="s">
        <v>31</v>
      </c>
      <c r="G77" s="14" t="s">
        <v>28</v>
      </c>
      <c r="H77" s="14" t="s">
        <v>113</v>
      </c>
      <c r="I77" s="16">
        <v>1002777</v>
      </c>
      <c r="J77" s="16">
        <v>1042888</v>
      </c>
      <c r="K77" s="16">
        <v>1084604</v>
      </c>
    </row>
    <row r="78" spans="1:11">
      <c r="A78" s="12" t="s">
        <v>155</v>
      </c>
      <c r="B78" s="13" t="s">
        <v>147</v>
      </c>
      <c r="C78" s="14" t="s">
        <v>25</v>
      </c>
      <c r="D78" s="14" t="s">
        <v>22</v>
      </c>
      <c r="E78" s="21" t="s">
        <v>156</v>
      </c>
      <c r="F78" s="14" t="s">
        <v>31</v>
      </c>
      <c r="G78" s="14" t="s">
        <v>28</v>
      </c>
      <c r="H78" s="14" t="s">
        <v>113</v>
      </c>
      <c r="I78" s="16">
        <v>7615</v>
      </c>
      <c r="J78" s="16">
        <v>7920</v>
      </c>
      <c r="K78" s="16">
        <v>8236</v>
      </c>
    </row>
    <row r="79" spans="1:11" ht="25.5">
      <c r="A79" s="12" t="s">
        <v>157</v>
      </c>
      <c r="B79" s="13" t="s">
        <v>24</v>
      </c>
      <c r="C79" s="14" t="s">
        <v>25</v>
      </c>
      <c r="D79" s="14" t="s">
        <v>158</v>
      </c>
      <c r="E79" s="21" t="s">
        <v>27</v>
      </c>
      <c r="F79" s="14" t="s">
        <v>26</v>
      </c>
      <c r="G79" s="14" t="s">
        <v>28</v>
      </c>
      <c r="H79" s="14" t="s">
        <v>24</v>
      </c>
      <c r="I79" s="15">
        <f>I82+I86</f>
        <v>34943086</v>
      </c>
      <c r="J79" s="15">
        <f>J82+J86</f>
        <v>33280286</v>
      </c>
      <c r="K79" s="15">
        <f>K82+K86</f>
        <v>33280286</v>
      </c>
    </row>
    <row r="80" spans="1:11">
      <c r="A80" s="12" t="s">
        <v>159</v>
      </c>
      <c r="B80" s="13" t="s">
        <v>24</v>
      </c>
      <c r="C80" s="14" t="s">
        <v>25</v>
      </c>
      <c r="D80" s="14" t="s">
        <v>158</v>
      </c>
      <c r="E80" s="21" t="s">
        <v>33</v>
      </c>
      <c r="F80" s="14" t="s">
        <v>26</v>
      </c>
      <c r="G80" s="14" t="s">
        <v>28</v>
      </c>
      <c r="H80" s="14" t="s">
        <v>160</v>
      </c>
      <c r="I80" s="15">
        <f t="shared" ref="I80:K81" si="32">I81</f>
        <v>33205700</v>
      </c>
      <c r="J80" s="15">
        <f t="shared" si="32"/>
        <v>31942900</v>
      </c>
      <c r="K80" s="15">
        <f t="shared" si="32"/>
        <v>31942900</v>
      </c>
    </row>
    <row r="81" spans="1:11">
      <c r="A81" s="12" t="s">
        <v>161</v>
      </c>
      <c r="B81" s="13" t="s">
        <v>24</v>
      </c>
      <c r="C81" s="14" t="s">
        <v>25</v>
      </c>
      <c r="D81" s="14" t="s">
        <v>158</v>
      </c>
      <c r="E81" s="21" t="s">
        <v>162</v>
      </c>
      <c r="F81" s="14" t="s">
        <v>26</v>
      </c>
      <c r="G81" s="14" t="s">
        <v>28</v>
      </c>
      <c r="H81" s="14" t="s">
        <v>160</v>
      </c>
      <c r="I81" s="15">
        <f t="shared" si="32"/>
        <v>33205700</v>
      </c>
      <c r="J81" s="15">
        <f t="shared" si="32"/>
        <v>31942900</v>
      </c>
      <c r="K81" s="15">
        <f t="shared" si="32"/>
        <v>31942900</v>
      </c>
    </row>
    <row r="82" spans="1:11" ht="25.5">
      <c r="A82" s="12" t="s">
        <v>163</v>
      </c>
      <c r="B82" s="13" t="s">
        <v>24</v>
      </c>
      <c r="C82" s="14" t="s">
        <v>25</v>
      </c>
      <c r="D82" s="14" t="s">
        <v>158</v>
      </c>
      <c r="E82" s="21" t="s">
        <v>164</v>
      </c>
      <c r="F82" s="14" t="s">
        <v>72</v>
      </c>
      <c r="G82" s="14" t="s">
        <v>28</v>
      </c>
      <c r="H82" s="14" t="s">
        <v>160</v>
      </c>
      <c r="I82" s="15">
        <f t="shared" ref="I82:K82" si="33">I84+I85+I83</f>
        <v>33205700</v>
      </c>
      <c r="J82" s="15">
        <f t="shared" si="33"/>
        <v>31942900</v>
      </c>
      <c r="K82" s="15">
        <f t="shared" si="33"/>
        <v>31942900</v>
      </c>
    </row>
    <row r="83" spans="1:11" ht="25.5">
      <c r="A83" s="12" t="s">
        <v>165</v>
      </c>
      <c r="B83" s="13" t="s">
        <v>108</v>
      </c>
      <c r="C83" s="14" t="s">
        <v>25</v>
      </c>
      <c r="D83" s="14" t="s">
        <v>158</v>
      </c>
      <c r="E83" s="21" t="s">
        <v>164</v>
      </c>
      <c r="F83" s="14" t="s">
        <v>72</v>
      </c>
      <c r="G83" s="14" t="s">
        <v>28</v>
      </c>
      <c r="H83" s="14" t="s">
        <v>160</v>
      </c>
      <c r="I83" s="16">
        <v>1900</v>
      </c>
      <c r="J83" s="16">
        <v>1900</v>
      </c>
      <c r="K83" s="16">
        <v>1900</v>
      </c>
    </row>
    <row r="84" spans="1:11" ht="25.5">
      <c r="A84" s="22" t="s">
        <v>165</v>
      </c>
      <c r="B84" s="13" t="s">
        <v>166</v>
      </c>
      <c r="C84" s="14" t="s">
        <v>25</v>
      </c>
      <c r="D84" s="14" t="s">
        <v>158</v>
      </c>
      <c r="E84" s="21" t="s">
        <v>164</v>
      </c>
      <c r="F84" s="14" t="s">
        <v>72</v>
      </c>
      <c r="G84" s="14" t="s">
        <v>167</v>
      </c>
      <c r="H84" s="14" t="s">
        <v>160</v>
      </c>
      <c r="I84" s="16">
        <v>25223000</v>
      </c>
      <c r="J84" s="16">
        <v>25223000</v>
      </c>
      <c r="K84" s="16">
        <v>25223000</v>
      </c>
    </row>
    <row r="85" spans="1:11" ht="38.25">
      <c r="A85" s="19" t="s">
        <v>168</v>
      </c>
      <c r="B85" s="13" t="s">
        <v>166</v>
      </c>
      <c r="C85" s="14" t="s">
        <v>25</v>
      </c>
      <c r="D85" s="14" t="s">
        <v>158</v>
      </c>
      <c r="E85" s="21" t="s">
        <v>164</v>
      </c>
      <c r="F85" s="14" t="s">
        <v>72</v>
      </c>
      <c r="G85" s="14" t="s">
        <v>169</v>
      </c>
      <c r="H85" s="14" t="s">
        <v>160</v>
      </c>
      <c r="I85" s="16">
        <f>6718000+1262800</f>
        <v>7980800</v>
      </c>
      <c r="J85" s="16">
        <v>6718000</v>
      </c>
      <c r="K85" s="16">
        <v>6718000</v>
      </c>
    </row>
    <row r="86" spans="1:11">
      <c r="A86" s="19" t="s">
        <v>170</v>
      </c>
      <c r="B86" s="13" t="s">
        <v>24</v>
      </c>
      <c r="C86" s="14" t="s">
        <v>25</v>
      </c>
      <c r="D86" s="14" t="s">
        <v>158</v>
      </c>
      <c r="E86" s="21" t="s">
        <v>41</v>
      </c>
      <c r="F86" s="14" t="s">
        <v>26</v>
      </c>
      <c r="G86" s="14" t="s">
        <v>28</v>
      </c>
      <c r="H86" s="14" t="s">
        <v>160</v>
      </c>
      <c r="I86" s="16">
        <f>I87+I90</f>
        <v>1737386</v>
      </c>
      <c r="J86" s="16">
        <f t="shared" ref="I86:K88" si="34">J87</f>
        <v>1337386</v>
      </c>
      <c r="K86" s="16">
        <f t="shared" si="34"/>
        <v>1337386</v>
      </c>
    </row>
    <row r="87" spans="1:11" ht="25.5">
      <c r="A87" s="19" t="s">
        <v>171</v>
      </c>
      <c r="B87" s="23" t="s">
        <v>24</v>
      </c>
      <c r="C87" s="24" t="s">
        <v>25</v>
      </c>
      <c r="D87" s="24" t="s">
        <v>158</v>
      </c>
      <c r="E87" s="25" t="s">
        <v>172</v>
      </c>
      <c r="F87" s="24" t="s">
        <v>26</v>
      </c>
      <c r="G87" s="24" t="s">
        <v>28</v>
      </c>
      <c r="H87" s="24" t="s">
        <v>160</v>
      </c>
      <c r="I87" s="16">
        <f t="shared" si="34"/>
        <v>1337386</v>
      </c>
      <c r="J87" s="16">
        <f t="shared" si="34"/>
        <v>1337386</v>
      </c>
      <c r="K87" s="16">
        <f t="shared" si="34"/>
        <v>1337386</v>
      </c>
    </row>
    <row r="88" spans="1:11" ht="25.5">
      <c r="A88" s="19" t="s">
        <v>173</v>
      </c>
      <c r="B88" s="13" t="s">
        <v>24</v>
      </c>
      <c r="C88" s="14" t="s">
        <v>25</v>
      </c>
      <c r="D88" s="14" t="s">
        <v>158</v>
      </c>
      <c r="E88" s="21" t="s">
        <v>174</v>
      </c>
      <c r="F88" s="14" t="s">
        <v>72</v>
      </c>
      <c r="G88" s="14" t="s">
        <v>28</v>
      </c>
      <c r="H88" s="14" t="s">
        <v>160</v>
      </c>
      <c r="I88" s="16">
        <f t="shared" si="34"/>
        <v>1337386</v>
      </c>
      <c r="J88" s="16">
        <f t="shared" si="34"/>
        <v>1337386</v>
      </c>
      <c r="K88" s="16">
        <f t="shared" si="34"/>
        <v>1337386</v>
      </c>
    </row>
    <row r="89" spans="1:11" ht="25.5">
      <c r="A89" s="12" t="s">
        <v>173</v>
      </c>
      <c r="B89" s="13" t="s">
        <v>108</v>
      </c>
      <c r="C89" s="14" t="s">
        <v>25</v>
      </c>
      <c r="D89" s="14" t="s">
        <v>158</v>
      </c>
      <c r="E89" s="21" t="s">
        <v>174</v>
      </c>
      <c r="F89" s="14" t="s">
        <v>72</v>
      </c>
      <c r="G89" s="14" t="s">
        <v>28</v>
      </c>
      <c r="H89" s="14" t="s">
        <v>160</v>
      </c>
      <c r="I89" s="16">
        <v>1337386</v>
      </c>
      <c r="J89" s="16">
        <v>1337386</v>
      </c>
      <c r="K89" s="16">
        <v>1337386</v>
      </c>
    </row>
    <row r="90" spans="1:11">
      <c r="A90" s="12" t="s">
        <v>175</v>
      </c>
      <c r="B90" s="13" t="s">
        <v>24</v>
      </c>
      <c r="C90" s="14" t="s">
        <v>25</v>
      </c>
      <c r="D90" s="14" t="s">
        <v>158</v>
      </c>
      <c r="E90" s="21" t="s">
        <v>176</v>
      </c>
      <c r="F90" s="14" t="s">
        <v>26</v>
      </c>
      <c r="G90" s="14" t="s">
        <v>28</v>
      </c>
      <c r="H90" s="14" t="s">
        <v>160</v>
      </c>
      <c r="I90" s="16">
        <f>I91</f>
        <v>400000</v>
      </c>
      <c r="J90" s="16"/>
      <c r="K90" s="16"/>
    </row>
    <row r="91" spans="1:11" ht="25.5">
      <c r="A91" s="12" t="s">
        <v>177</v>
      </c>
      <c r="B91" s="13" t="s">
        <v>108</v>
      </c>
      <c r="C91" s="14" t="s">
        <v>25</v>
      </c>
      <c r="D91" s="14" t="s">
        <v>158</v>
      </c>
      <c r="E91" s="21" t="s">
        <v>178</v>
      </c>
      <c r="F91" s="14" t="s">
        <v>72</v>
      </c>
      <c r="G91" s="14" t="s">
        <v>28</v>
      </c>
      <c r="H91" s="14" t="s">
        <v>160</v>
      </c>
      <c r="I91" s="16">
        <v>400000</v>
      </c>
      <c r="J91" s="16"/>
      <c r="K91" s="16"/>
    </row>
    <row r="92" spans="1:11" ht="25.5">
      <c r="A92" s="19" t="s">
        <v>179</v>
      </c>
      <c r="B92" s="23" t="s">
        <v>117</v>
      </c>
      <c r="C92" s="24" t="s">
        <v>25</v>
      </c>
      <c r="D92" s="24" t="s">
        <v>180</v>
      </c>
      <c r="E92" s="25" t="s">
        <v>27</v>
      </c>
      <c r="F92" s="24" t="s">
        <v>26</v>
      </c>
      <c r="G92" s="24" t="s">
        <v>28</v>
      </c>
      <c r="H92" s="24" t="s">
        <v>24</v>
      </c>
      <c r="I92" s="15">
        <f t="shared" ref="I92:K92" si="35">I93+I96</f>
        <v>11575000</v>
      </c>
      <c r="J92" s="15">
        <f t="shared" si="35"/>
        <v>6000000</v>
      </c>
      <c r="K92" s="15">
        <f t="shared" si="35"/>
        <v>5700000</v>
      </c>
    </row>
    <row r="93" spans="1:11" ht="63.75">
      <c r="A93" s="19" t="s">
        <v>181</v>
      </c>
      <c r="B93" s="23" t="s">
        <v>24</v>
      </c>
      <c r="C93" s="24" t="s">
        <v>25</v>
      </c>
      <c r="D93" s="24" t="s">
        <v>180</v>
      </c>
      <c r="E93" s="25" t="s">
        <v>41</v>
      </c>
      <c r="F93" s="24" t="s">
        <v>26</v>
      </c>
      <c r="G93" s="24" t="s">
        <v>28</v>
      </c>
      <c r="H93" s="24" t="s">
        <v>24</v>
      </c>
      <c r="I93" s="15">
        <f t="shared" ref="I93:K94" si="36">I94</f>
        <v>6575000</v>
      </c>
      <c r="J93" s="15">
        <f t="shared" si="36"/>
        <v>1000000</v>
      </c>
      <c r="K93" s="15">
        <f t="shared" si="36"/>
        <v>700000</v>
      </c>
    </row>
    <row r="94" spans="1:11" ht="76.5">
      <c r="A94" s="19" t="s">
        <v>182</v>
      </c>
      <c r="B94" s="23" t="s">
        <v>24</v>
      </c>
      <c r="C94" s="24" t="s">
        <v>25</v>
      </c>
      <c r="D94" s="24" t="s">
        <v>180</v>
      </c>
      <c r="E94" s="25" t="s">
        <v>183</v>
      </c>
      <c r="F94" s="24" t="s">
        <v>72</v>
      </c>
      <c r="G94" s="24" t="s">
        <v>28</v>
      </c>
      <c r="H94" s="24" t="s">
        <v>184</v>
      </c>
      <c r="I94" s="15">
        <f t="shared" si="36"/>
        <v>6575000</v>
      </c>
      <c r="J94" s="15">
        <f t="shared" si="36"/>
        <v>1000000</v>
      </c>
      <c r="K94" s="15">
        <f t="shared" si="36"/>
        <v>700000</v>
      </c>
    </row>
    <row r="95" spans="1:11" ht="76.5">
      <c r="A95" s="19" t="s">
        <v>185</v>
      </c>
      <c r="B95" s="23" t="s">
        <v>117</v>
      </c>
      <c r="C95" s="24" t="s">
        <v>25</v>
      </c>
      <c r="D95" s="24" t="s">
        <v>180</v>
      </c>
      <c r="E95" s="25" t="s">
        <v>186</v>
      </c>
      <c r="F95" s="24" t="s">
        <v>72</v>
      </c>
      <c r="G95" s="24" t="s">
        <v>28</v>
      </c>
      <c r="H95" s="24" t="s">
        <v>184</v>
      </c>
      <c r="I95" s="16">
        <f>1200000+1010000+4365000</f>
        <v>6575000</v>
      </c>
      <c r="J95" s="16">
        <v>1000000</v>
      </c>
      <c r="K95" s="16">
        <v>700000</v>
      </c>
    </row>
    <row r="96" spans="1:11" ht="25.5">
      <c r="A96" s="19" t="s">
        <v>187</v>
      </c>
      <c r="B96" s="23" t="s">
        <v>24</v>
      </c>
      <c r="C96" s="24" t="s">
        <v>25</v>
      </c>
      <c r="D96" s="24" t="s">
        <v>180</v>
      </c>
      <c r="E96" s="25" t="s">
        <v>94</v>
      </c>
      <c r="F96" s="24" t="s">
        <v>26</v>
      </c>
      <c r="G96" s="24" t="s">
        <v>28</v>
      </c>
      <c r="H96" s="24" t="s">
        <v>188</v>
      </c>
      <c r="I96" s="15">
        <f>I97</f>
        <v>5000000</v>
      </c>
      <c r="J96" s="15">
        <f t="shared" ref="J96:K96" si="37">J97</f>
        <v>5000000</v>
      </c>
      <c r="K96" s="15">
        <f t="shared" si="37"/>
        <v>5000000</v>
      </c>
    </row>
    <row r="97" spans="1:11" ht="25.5">
      <c r="A97" s="28" t="s">
        <v>189</v>
      </c>
      <c r="B97" s="13" t="s">
        <v>24</v>
      </c>
      <c r="C97" s="14" t="s">
        <v>25</v>
      </c>
      <c r="D97" s="14" t="s">
        <v>180</v>
      </c>
      <c r="E97" s="21" t="s">
        <v>190</v>
      </c>
      <c r="F97" s="14" t="s">
        <v>26</v>
      </c>
      <c r="G97" s="14" t="s">
        <v>28</v>
      </c>
      <c r="H97" s="14" t="s">
        <v>188</v>
      </c>
      <c r="I97" s="15">
        <f t="shared" ref="I97:K97" si="38">+I98</f>
        <v>5000000</v>
      </c>
      <c r="J97" s="15">
        <f t="shared" si="38"/>
        <v>5000000</v>
      </c>
      <c r="K97" s="15">
        <f t="shared" si="38"/>
        <v>5000000</v>
      </c>
    </row>
    <row r="98" spans="1:11" ht="51">
      <c r="A98" s="26" t="s">
        <v>191</v>
      </c>
      <c r="B98" s="13" t="s">
        <v>117</v>
      </c>
      <c r="C98" s="14" t="s">
        <v>25</v>
      </c>
      <c r="D98" s="14" t="s">
        <v>180</v>
      </c>
      <c r="E98" s="21" t="s">
        <v>192</v>
      </c>
      <c r="F98" s="14" t="s">
        <v>72</v>
      </c>
      <c r="G98" s="14" t="s">
        <v>28</v>
      </c>
      <c r="H98" s="14" t="s">
        <v>188</v>
      </c>
      <c r="I98" s="16">
        <f>5000000</f>
        <v>5000000</v>
      </c>
      <c r="J98" s="16">
        <v>5000000</v>
      </c>
      <c r="K98" s="16">
        <v>5000000</v>
      </c>
    </row>
    <row r="99" spans="1:11">
      <c r="A99" s="28" t="s">
        <v>193</v>
      </c>
      <c r="B99" s="13" t="s">
        <v>24</v>
      </c>
      <c r="C99" s="14" t="s">
        <v>25</v>
      </c>
      <c r="D99" s="14" t="s">
        <v>194</v>
      </c>
      <c r="E99" s="21" t="s">
        <v>27</v>
      </c>
      <c r="F99" s="14" t="s">
        <v>26</v>
      </c>
      <c r="G99" s="14" t="s">
        <v>28</v>
      </c>
      <c r="H99" s="14" t="s">
        <v>24</v>
      </c>
      <c r="I99" s="15">
        <f>I100+I136+I147</f>
        <v>5543706</v>
      </c>
      <c r="J99" s="15">
        <f t="shared" ref="J99:K99" si="39">J100+J136+J147</f>
        <v>5543706</v>
      </c>
      <c r="K99" s="15">
        <f t="shared" si="39"/>
        <v>5606039</v>
      </c>
    </row>
    <row r="100" spans="1:11" ht="25.5">
      <c r="A100" s="26" t="s">
        <v>195</v>
      </c>
      <c r="B100" s="13" t="s">
        <v>24</v>
      </c>
      <c r="C100" s="14" t="s">
        <v>25</v>
      </c>
      <c r="D100" s="14" t="s">
        <v>194</v>
      </c>
      <c r="E100" s="21" t="s">
        <v>33</v>
      </c>
      <c r="F100" s="14" t="s">
        <v>31</v>
      </c>
      <c r="G100" s="14" t="s">
        <v>28</v>
      </c>
      <c r="H100" s="14" t="s">
        <v>196</v>
      </c>
      <c r="I100" s="15">
        <f>I101+I105+I109+I113+I119+I122+I125+I128+I132+I116</f>
        <v>3657500</v>
      </c>
      <c r="J100" s="15">
        <f t="shared" ref="J100:K100" si="40">J101+J105+J109+J113+J119+J122+J125+J128+J132+J116</f>
        <v>3657500</v>
      </c>
      <c r="K100" s="15">
        <f t="shared" si="40"/>
        <v>3657500</v>
      </c>
    </row>
    <row r="101" spans="1:11" ht="38.25">
      <c r="A101" s="28" t="s">
        <v>197</v>
      </c>
      <c r="B101" s="13" t="s">
        <v>24</v>
      </c>
      <c r="C101" s="14" t="s">
        <v>25</v>
      </c>
      <c r="D101" s="14" t="s">
        <v>194</v>
      </c>
      <c r="E101" s="21" t="s">
        <v>198</v>
      </c>
      <c r="F101" s="14" t="s">
        <v>31</v>
      </c>
      <c r="G101" s="14" t="s">
        <v>28</v>
      </c>
      <c r="H101" s="14" t="s">
        <v>196</v>
      </c>
      <c r="I101" s="15">
        <f t="shared" ref="I101:K101" si="41">I102</f>
        <v>63450</v>
      </c>
      <c r="J101" s="15">
        <f t="shared" si="41"/>
        <v>63450</v>
      </c>
      <c r="K101" s="15">
        <f t="shared" si="41"/>
        <v>63450</v>
      </c>
    </row>
    <row r="102" spans="1:11" ht="63.75">
      <c r="A102" s="26" t="s">
        <v>199</v>
      </c>
      <c r="B102" s="13" t="s">
        <v>24</v>
      </c>
      <c r="C102" s="14" t="s">
        <v>25</v>
      </c>
      <c r="D102" s="14" t="s">
        <v>194</v>
      </c>
      <c r="E102" s="21" t="s">
        <v>200</v>
      </c>
      <c r="F102" s="14" t="s">
        <v>31</v>
      </c>
      <c r="G102" s="14" t="s">
        <v>28</v>
      </c>
      <c r="H102" s="14" t="s">
        <v>196</v>
      </c>
      <c r="I102" s="15">
        <f>I103+I104</f>
        <v>63450</v>
      </c>
      <c r="J102" s="15">
        <f t="shared" ref="J102:K102" si="42">J103+J104</f>
        <v>63450</v>
      </c>
      <c r="K102" s="15">
        <f t="shared" si="42"/>
        <v>63450</v>
      </c>
    </row>
    <row r="103" spans="1:11" ht="63.75">
      <c r="A103" s="26" t="s">
        <v>199</v>
      </c>
      <c r="B103" s="13" t="s">
        <v>201</v>
      </c>
      <c r="C103" s="14" t="s">
        <v>25</v>
      </c>
      <c r="D103" s="14" t="s">
        <v>194</v>
      </c>
      <c r="E103" s="21" t="s">
        <v>200</v>
      </c>
      <c r="F103" s="14" t="s">
        <v>31</v>
      </c>
      <c r="G103" s="14" t="s">
        <v>28</v>
      </c>
      <c r="H103" s="14" t="s">
        <v>196</v>
      </c>
      <c r="I103" s="15">
        <v>9250</v>
      </c>
      <c r="J103" s="15">
        <v>9250</v>
      </c>
      <c r="K103" s="15">
        <v>9250</v>
      </c>
    </row>
    <row r="104" spans="1:11" ht="63.75">
      <c r="A104" s="26" t="s">
        <v>199</v>
      </c>
      <c r="B104" s="13" t="s">
        <v>202</v>
      </c>
      <c r="C104" s="14" t="s">
        <v>25</v>
      </c>
      <c r="D104" s="14" t="s">
        <v>194</v>
      </c>
      <c r="E104" s="21" t="s">
        <v>200</v>
      </c>
      <c r="F104" s="14" t="s">
        <v>31</v>
      </c>
      <c r="G104" s="14" t="s">
        <v>28</v>
      </c>
      <c r="H104" s="14" t="s">
        <v>196</v>
      </c>
      <c r="I104" s="15">
        <v>54200</v>
      </c>
      <c r="J104" s="15">
        <v>54200</v>
      </c>
      <c r="K104" s="15">
        <v>54200</v>
      </c>
    </row>
    <row r="105" spans="1:11" ht="63.75">
      <c r="A105" s="28" t="s">
        <v>203</v>
      </c>
      <c r="B105" s="13" t="s">
        <v>24</v>
      </c>
      <c r="C105" s="14" t="s">
        <v>25</v>
      </c>
      <c r="D105" s="14" t="s">
        <v>194</v>
      </c>
      <c r="E105" s="21" t="s">
        <v>204</v>
      </c>
      <c r="F105" s="14" t="s">
        <v>31</v>
      </c>
      <c r="G105" s="14" t="s">
        <v>28</v>
      </c>
      <c r="H105" s="14" t="s">
        <v>196</v>
      </c>
      <c r="I105" s="16">
        <f t="shared" ref="I105:K105" si="43">I106</f>
        <v>185700</v>
      </c>
      <c r="J105" s="16">
        <f t="shared" si="43"/>
        <v>185700</v>
      </c>
      <c r="K105" s="16">
        <f t="shared" si="43"/>
        <v>185700</v>
      </c>
    </row>
    <row r="106" spans="1:11" ht="76.5">
      <c r="A106" s="26" t="s">
        <v>205</v>
      </c>
      <c r="B106" s="13" t="s">
        <v>24</v>
      </c>
      <c r="C106" s="14" t="s">
        <v>25</v>
      </c>
      <c r="D106" s="14" t="s">
        <v>194</v>
      </c>
      <c r="E106" s="21" t="s">
        <v>206</v>
      </c>
      <c r="F106" s="14" t="s">
        <v>31</v>
      </c>
      <c r="G106" s="14" t="s">
        <v>28</v>
      </c>
      <c r="H106" s="14" t="s">
        <v>196</v>
      </c>
      <c r="I106" s="15">
        <f>I107+I108</f>
        <v>185700</v>
      </c>
      <c r="J106" s="15">
        <f t="shared" ref="J106:K106" si="44">J107+J108</f>
        <v>185700</v>
      </c>
      <c r="K106" s="15">
        <f t="shared" si="44"/>
        <v>185700</v>
      </c>
    </row>
    <row r="107" spans="1:11" ht="76.5">
      <c r="A107" s="26" t="s">
        <v>205</v>
      </c>
      <c r="B107" s="13" t="s">
        <v>201</v>
      </c>
      <c r="C107" s="14" t="s">
        <v>25</v>
      </c>
      <c r="D107" s="14" t="s">
        <v>194</v>
      </c>
      <c r="E107" s="21" t="s">
        <v>206</v>
      </c>
      <c r="F107" s="14" t="s">
        <v>31</v>
      </c>
      <c r="G107" s="14" t="s">
        <v>28</v>
      </c>
      <c r="H107" s="14" t="s">
        <v>196</v>
      </c>
      <c r="I107" s="15">
        <v>22500</v>
      </c>
      <c r="J107" s="15">
        <v>22500</v>
      </c>
      <c r="K107" s="15">
        <v>22500</v>
      </c>
    </row>
    <row r="108" spans="1:11" ht="76.5">
      <c r="A108" s="26" t="s">
        <v>205</v>
      </c>
      <c r="B108" s="13" t="s">
        <v>202</v>
      </c>
      <c r="C108" s="14" t="s">
        <v>25</v>
      </c>
      <c r="D108" s="14" t="s">
        <v>194</v>
      </c>
      <c r="E108" s="21" t="s">
        <v>206</v>
      </c>
      <c r="F108" s="14" t="s">
        <v>31</v>
      </c>
      <c r="G108" s="14" t="s">
        <v>28</v>
      </c>
      <c r="H108" s="14" t="s">
        <v>196</v>
      </c>
      <c r="I108" s="15">
        <v>163200</v>
      </c>
      <c r="J108" s="15">
        <v>163200</v>
      </c>
      <c r="K108" s="15">
        <v>163200</v>
      </c>
    </row>
    <row r="109" spans="1:11" ht="38.25">
      <c r="A109" s="12" t="s">
        <v>207</v>
      </c>
      <c r="B109" s="13" t="s">
        <v>24</v>
      </c>
      <c r="C109" s="14" t="s">
        <v>25</v>
      </c>
      <c r="D109" s="14" t="s">
        <v>194</v>
      </c>
      <c r="E109" s="21" t="s">
        <v>208</v>
      </c>
      <c r="F109" s="14" t="s">
        <v>31</v>
      </c>
      <c r="G109" s="14" t="s">
        <v>28</v>
      </c>
      <c r="H109" s="14" t="s">
        <v>196</v>
      </c>
      <c r="I109" s="16">
        <f t="shared" ref="I109:K109" si="45">I110</f>
        <v>19100</v>
      </c>
      <c r="J109" s="16">
        <f t="shared" si="45"/>
        <v>19100</v>
      </c>
      <c r="K109" s="16">
        <f t="shared" si="45"/>
        <v>19100</v>
      </c>
    </row>
    <row r="110" spans="1:11" ht="63.75">
      <c r="A110" s="19" t="s">
        <v>209</v>
      </c>
      <c r="B110" s="13" t="s">
        <v>24</v>
      </c>
      <c r="C110" s="14" t="s">
        <v>25</v>
      </c>
      <c r="D110" s="14" t="s">
        <v>194</v>
      </c>
      <c r="E110" s="21" t="s">
        <v>210</v>
      </c>
      <c r="F110" s="14" t="s">
        <v>31</v>
      </c>
      <c r="G110" s="14" t="s">
        <v>28</v>
      </c>
      <c r="H110" s="14" t="s">
        <v>196</v>
      </c>
      <c r="I110" s="15">
        <f>I111+I112</f>
        <v>19100</v>
      </c>
      <c r="J110" s="15">
        <f t="shared" ref="J110:K110" si="46">J111+J112</f>
        <v>19100</v>
      </c>
      <c r="K110" s="15">
        <f t="shared" si="46"/>
        <v>19100</v>
      </c>
    </row>
    <row r="111" spans="1:11" ht="63.75">
      <c r="A111" s="19" t="s">
        <v>209</v>
      </c>
      <c r="B111" s="13" t="s">
        <v>201</v>
      </c>
      <c r="C111" s="14" t="s">
        <v>25</v>
      </c>
      <c r="D111" s="14" t="s">
        <v>194</v>
      </c>
      <c r="E111" s="21" t="s">
        <v>210</v>
      </c>
      <c r="F111" s="14" t="s">
        <v>31</v>
      </c>
      <c r="G111" s="14" t="s">
        <v>28</v>
      </c>
      <c r="H111" s="14" t="s">
        <v>196</v>
      </c>
      <c r="I111" s="15">
        <v>1500</v>
      </c>
      <c r="J111" s="15">
        <v>1500</v>
      </c>
      <c r="K111" s="15">
        <v>1500</v>
      </c>
    </row>
    <row r="112" spans="1:11" ht="63.75">
      <c r="A112" s="19" t="s">
        <v>209</v>
      </c>
      <c r="B112" s="13" t="s">
        <v>202</v>
      </c>
      <c r="C112" s="14" t="s">
        <v>25</v>
      </c>
      <c r="D112" s="14" t="s">
        <v>194</v>
      </c>
      <c r="E112" s="21" t="s">
        <v>210</v>
      </c>
      <c r="F112" s="14" t="s">
        <v>31</v>
      </c>
      <c r="G112" s="14" t="s">
        <v>28</v>
      </c>
      <c r="H112" s="14" t="s">
        <v>196</v>
      </c>
      <c r="I112" s="15">
        <v>17600</v>
      </c>
      <c r="J112" s="15">
        <v>17600</v>
      </c>
      <c r="K112" s="15">
        <v>17600</v>
      </c>
    </row>
    <row r="113" spans="1:11" ht="51">
      <c r="A113" s="22" t="s">
        <v>211</v>
      </c>
      <c r="B113" s="29" t="s">
        <v>24</v>
      </c>
      <c r="C113" s="30" t="s">
        <v>25</v>
      </c>
      <c r="D113" s="30" t="s">
        <v>194</v>
      </c>
      <c r="E113" s="31" t="s">
        <v>212</v>
      </c>
      <c r="F113" s="30" t="s">
        <v>31</v>
      </c>
      <c r="G113" s="30" t="s">
        <v>28</v>
      </c>
      <c r="H113" s="30" t="s">
        <v>196</v>
      </c>
      <c r="I113" s="15">
        <f t="shared" ref="I113:K114" si="47">I114</f>
        <v>2060000</v>
      </c>
      <c r="J113" s="15">
        <f t="shared" si="47"/>
        <v>2060000</v>
      </c>
      <c r="K113" s="15">
        <f t="shared" si="47"/>
        <v>2060000</v>
      </c>
    </row>
    <row r="114" spans="1:11" ht="63.75">
      <c r="A114" s="32" t="s">
        <v>213</v>
      </c>
      <c r="B114" s="29" t="s">
        <v>24</v>
      </c>
      <c r="C114" s="30" t="s">
        <v>25</v>
      </c>
      <c r="D114" s="30" t="s">
        <v>194</v>
      </c>
      <c r="E114" s="31" t="s">
        <v>214</v>
      </c>
      <c r="F114" s="30" t="s">
        <v>31</v>
      </c>
      <c r="G114" s="30" t="s">
        <v>28</v>
      </c>
      <c r="H114" s="30" t="s">
        <v>196</v>
      </c>
      <c r="I114" s="15">
        <f>I115</f>
        <v>2060000</v>
      </c>
      <c r="J114" s="15">
        <f t="shared" si="47"/>
        <v>2060000</v>
      </c>
      <c r="K114" s="15">
        <f t="shared" si="47"/>
        <v>2060000</v>
      </c>
    </row>
    <row r="115" spans="1:11" ht="63.75">
      <c r="A115" s="32" t="s">
        <v>213</v>
      </c>
      <c r="B115" s="29" t="s">
        <v>202</v>
      </c>
      <c r="C115" s="30" t="s">
        <v>25</v>
      </c>
      <c r="D115" s="30" t="s">
        <v>194</v>
      </c>
      <c r="E115" s="31" t="s">
        <v>214</v>
      </c>
      <c r="F115" s="30" t="s">
        <v>31</v>
      </c>
      <c r="G115" s="30" t="s">
        <v>28</v>
      </c>
      <c r="H115" s="30" t="s">
        <v>196</v>
      </c>
      <c r="I115" s="15">
        <v>2060000</v>
      </c>
      <c r="J115" s="15">
        <v>2060000</v>
      </c>
      <c r="K115" s="15">
        <v>2060000</v>
      </c>
    </row>
    <row r="116" spans="1:11" ht="38.25">
      <c r="A116" s="32" t="s">
        <v>215</v>
      </c>
      <c r="B116" s="29" t="s">
        <v>24</v>
      </c>
      <c r="C116" s="30" t="s">
        <v>25</v>
      </c>
      <c r="D116" s="30" t="s">
        <v>194</v>
      </c>
      <c r="E116" s="31" t="s">
        <v>216</v>
      </c>
      <c r="F116" s="30" t="s">
        <v>31</v>
      </c>
      <c r="G116" s="30" t="s">
        <v>28</v>
      </c>
      <c r="H116" s="30" t="s">
        <v>196</v>
      </c>
      <c r="I116" s="15">
        <f>I117</f>
        <v>1500</v>
      </c>
      <c r="J116" s="15">
        <f t="shared" ref="J116:K117" si="48">J117</f>
        <v>1500</v>
      </c>
      <c r="K116" s="15">
        <f t="shared" si="48"/>
        <v>1500</v>
      </c>
    </row>
    <row r="117" spans="1:11" ht="63.75">
      <c r="A117" s="32" t="s">
        <v>217</v>
      </c>
      <c r="B117" s="29" t="s">
        <v>24</v>
      </c>
      <c r="C117" s="30" t="s">
        <v>25</v>
      </c>
      <c r="D117" s="30" t="s">
        <v>194</v>
      </c>
      <c r="E117" s="31" t="s">
        <v>218</v>
      </c>
      <c r="F117" s="30" t="s">
        <v>31</v>
      </c>
      <c r="G117" s="30" t="s">
        <v>28</v>
      </c>
      <c r="H117" s="30" t="s">
        <v>196</v>
      </c>
      <c r="I117" s="15">
        <f>I118</f>
        <v>1500</v>
      </c>
      <c r="J117" s="15">
        <f t="shared" si="48"/>
        <v>1500</v>
      </c>
      <c r="K117" s="15">
        <f t="shared" si="48"/>
        <v>1500</v>
      </c>
    </row>
    <row r="118" spans="1:11" ht="63.75">
      <c r="A118" s="32" t="s">
        <v>217</v>
      </c>
      <c r="B118" s="29" t="s">
        <v>202</v>
      </c>
      <c r="C118" s="30" t="s">
        <v>25</v>
      </c>
      <c r="D118" s="30" t="s">
        <v>194</v>
      </c>
      <c r="E118" s="31" t="s">
        <v>218</v>
      </c>
      <c r="F118" s="30" t="s">
        <v>31</v>
      </c>
      <c r="G118" s="30" t="s">
        <v>28</v>
      </c>
      <c r="H118" s="30" t="s">
        <v>196</v>
      </c>
      <c r="I118" s="15">
        <v>1500</v>
      </c>
      <c r="J118" s="15">
        <v>1500</v>
      </c>
      <c r="K118" s="15">
        <v>1500</v>
      </c>
    </row>
    <row r="119" spans="1:11" ht="51">
      <c r="A119" s="22" t="s">
        <v>219</v>
      </c>
      <c r="B119" s="29" t="s">
        <v>24</v>
      </c>
      <c r="C119" s="30" t="s">
        <v>25</v>
      </c>
      <c r="D119" s="30" t="s">
        <v>194</v>
      </c>
      <c r="E119" s="31" t="s">
        <v>220</v>
      </c>
      <c r="F119" s="30" t="s">
        <v>31</v>
      </c>
      <c r="G119" s="30" t="s">
        <v>28</v>
      </c>
      <c r="H119" s="30" t="s">
        <v>196</v>
      </c>
      <c r="I119" s="16">
        <f t="shared" ref="I119:K120" si="49">I120</f>
        <v>242500</v>
      </c>
      <c r="J119" s="16">
        <f t="shared" si="49"/>
        <v>242500</v>
      </c>
      <c r="K119" s="16">
        <f t="shared" si="49"/>
        <v>242500</v>
      </c>
    </row>
    <row r="120" spans="1:11" ht="76.5">
      <c r="A120" s="32" t="s">
        <v>221</v>
      </c>
      <c r="B120" s="29" t="s">
        <v>24</v>
      </c>
      <c r="C120" s="30" t="s">
        <v>25</v>
      </c>
      <c r="D120" s="30" t="s">
        <v>194</v>
      </c>
      <c r="E120" s="31" t="s">
        <v>222</v>
      </c>
      <c r="F120" s="30" t="s">
        <v>31</v>
      </c>
      <c r="G120" s="30" t="s">
        <v>28</v>
      </c>
      <c r="H120" s="30" t="s">
        <v>196</v>
      </c>
      <c r="I120" s="15">
        <f>I121</f>
        <v>242500</v>
      </c>
      <c r="J120" s="15">
        <f t="shared" si="49"/>
        <v>242500</v>
      </c>
      <c r="K120" s="15">
        <f t="shared" si="49"/>
        <v>242500</v>
      </c>
    </row>
    <row r="121" spans="1:11" ht="76.5">
      <c r="A121" s="32" t="s">
        <v>221</v>
      </c>
      <c r="B121" s="29" t="s">
        <v>202</v>
      </c>
      <c r="C121" s="30" t="s">
        <v>25</v>
      </c>
      <c r="D121" s="30" t="s">
        <v>194</v>
      </c>
      <c r="E121" s="31" t="s">
        <v>222</v>
      </c>
      <c r="F121" s="30" t="s">
        <v>31</v>
      </c>
      <c r="G121" s="30" t="s">
        <v>28</v>
      </c>
      <c r="H121" s="30" t="s">
        <v>196</v>
      </c>
      <c r="I121" s="15">
        <v>242500</v>
      </c>
      <c r="J121" s="15">
        <v>242500</v>
      </c>
      <c r="K121" s="15">
        <v>242500</v>
      </c>
    </row>
    <row r="122" spans="1:11" ht="51">
      <c r="A122" s="28" t="s">
        <v>223</v>
      </c>
      <c r="B122" s="29" t="s">
        <v>24</v>
      </c>
      <c r="C122" s="30" t="s">
        <v>25</v>
      </c>
      <c r="D122" s="30" t="s">
        <v>194</v>
      </c>
      <c r="E122" s="31" t="s">
        <v>224</v>
      </c>
      <c r="F122" s="30" t="s">
        <v>26</v>
      </c>
      <c r="G122" s="30" t="s">
        <v>28</v>
      </c>
      <c r="H122" s="30" t="s">
        <v>196</v>
      </c>
      <c r="I122" s="16">
        <f t="shared" ref="I122:K123" si="50">I123</f>
        <v>25800</v>
      </c>
      <c r="J122" s="16">
        <f t="shared" si="50"/>
        <v>25800</v>
      </c>
      <c r="K122" s="16">
        <f t="shared" si="50"/>
        <v>25800</v>
      </c>
    </row>
    <row r="123" spans="1:11" ht="89.25">
      <c r="A123" s="33" t="s">
        <v>225</v>
      </c>
      <c r="B123" s="29" t="s">
        <v>24</v>
      </c>
      <c r="C123" s="30" t="s">
        <v>25</v>
      </c>
      <c r="D123" s="30" t="s">
        <v>194</v>
      </c>
      <c r="E123" s="31" t="s">
        <v>226</v>
      </c>
      <c r="F123" s="30" t="s">
        <v>31</v>
      </c>
      <c r="G123" s="30" t="s">
        <v>28</v>
      </c>
      <c r="H123" s="30" t="s">
        <v>196</v>
      </c>
      <c r="I123" s="16">
        <f>I124</f>
        <v>25800</v>
      </c>
      <c r="J123" s="16">
        <f t="shared" si="50"/>
        <v>25800</v>
      </c>
      <c r="K123" s="16">
        <f t="shared" si="50"/>
        <v>25800</v>
      </c>
    </row>
    <row r="124" spans="1:11" ht="89.25">
      <c r="A124" s="33" t="s">
        <v>225</v>
      </c>
      <c r="B124" s="29" t="s">
        <v>202</v>
      </c>
      <c r="C124" s="30" t="s">
        <v>25</v>
      </c>
      <c r="D124" s="30" t="s">
        <v>194</v>
      </c>
      <c r="E124" s="31" t="s">
        <v>226</v>
      </c>
      <c r="F124" s="30" t="s">
        <v>31</v>
      </c>
      <c r="G124" s="30" t="s">
        <v>28</v>
      </c>
      <c r="H124" s="30" t="s">
        <v>196</v>
      </c>
      <c r="I124" s="16">
        <v>25800</v>
      </c>
      <c r="J124" s="16">
        <v>25800</v>
      </c>
      <c r="K124" s="16">
        <v>25800</v>
      </c>
    </row>
    <row r="125" spans="1:11" ht="51">
      <c r="A125" s="33" t="s">
        <v>227</v>
      </c>
      <c r="B125" s="29" t="s">
        <v>24</v>
      </c>
      <c r="C125" s="30" t="s">
        <v>25</v>
      </c>
      <c r="D125" s="30" t="s">
        <v>194</v>
      </c>
      <c r="E125" s="31" t="s">
        <v>228</v>
      </c>
      <c r="F125" s="30" t="s">
        <v>31</v>
      </c>
      <c r="G125" s="30" t="s">
        <v>28</v>
      </c>
      <c r="H125" s="30" t="s">
        <v>196</v>
      </c>
      <c r="I125" s="16">
        <f t="shared" ref="I125:K126" si="51">I126</f>
        <v>2500</v>
      </c>
      <c r="J125" s="16">
        <f t="shared" si="51"/>
        <v>2500</v>
      </c>
      <c r="K125" s="16">
        <f t="shared" si="51"/>
        <v>2500</v>
      </c>
    </row>
    <row r="126" spans="1:11" ht="63.75">
      <c r="A126" s="33" t="s">
        <v>229</v>
      </c>
      <c r="B126" s="29" t="s">
        <v>24</v>
      </c>
      <c r="C126" s="30" t="s">
        <v>25</v>
      </c>
      <c r="D126" s="30" t="s">
        <v>194</v>
      </c>
      <c r="E126" s="31" t="s">
        <v>230</v>
      </c>
      <c r="F126" s="30" t="s">
        <v>31</v>
      </c>
      <c r="G126" s="30" t="s">
        <v>28</v>
      </c>
      <c r="H126" s="30" t="s">
        <v>196</v>
      </c>
      <c r="I126" s="16">
        <f>I127</f>
        <v>2500</v>
      </c>
      <c r="J126" s="16">
        <f t="shared" si="51"/>
        <v>2500</v>
      </c>
      <c r="K126" s="16">
        <f t="shared" si="51"/>
        <v>2500</v>
      </c>
    </row>
    <row r="127" spans="1:11" ht="63.75">
      <c r="A127" s="33" t="s">
        <v>229</v>
      </c>
      <c r="B127" s="29" t="s">
        <v>202</v>
      </c>
      <c r="C127" s="30" t="s">
        <v>25</v>
      </c>
      <c r="D127" s="30" t="s">
        <v>194</v>
      </c>
      <c r="E127" s="31" t="s">
        <v>230</v>
      </c>
      <c r="F127" s="30" t="s">
        <v>31</v>
      </c>
      <c r="G127" s="30" t="s">
        <v>28</v>
      </c>
      <c r="H127" s="30" t="s">
        <v>196</v>
      </c>
      <c r="I127" s="16">
        <v>2500</v>
      </c>
      <c r="J127" s="16">
        <v>2500</v>
      </c>
      <c r="K127" s="16">
        <v>2500</v>
      </c>
    </row>
    <row r="128" spans="1:11" ht="38.25">
      <c r="A128" s="33" t="s">
        <v>231</v>
      </c>
      <c r="B128" s="29" t="s">
        <v>24</v>
      </c>
      <c r="C128" s="30" t="s">
        <v>25</v>
      </c>
      <c r="D128" s="30" t="s">
        <v>194</v>
      </c>
      <c r="E128" s="31" t="s">
        <v>232</v>
      </c>
      <c r="F128" s="30" t="s">
        <v>31</v>
      </c>
      <c r="G128" s="30" t="s">
        <v>28</v>
      </c>
      <c r="H128" s="30" t="s">
        <v>196</v>
      </c>
      <c r="I128" s="16">
        <f t="shared" ref="I128:K128" si="52">I129</f>
        <v>176450</v>
      </c>
      <c r="J128" s="16">
        <f t="shared" si="52"/>
        <v>176450</v>
      </c>
      <c r="K128" s="16">
        <f t="shared" si="52"/>
        <v>176450</v>
      </c>
    </row>
    <row r="129" spans="1:11" ht="63.75">
      <c r="A129" s="33" t="s">
        <v>233</v>
      </c>
      <c r="B129" s="29" t="s">
        <v>24</v>
      </c>
      <c r="C129" s="30" t="s">
        <v>25</v>
      </c>
      <c r="D129" s="30" t="s">
        <v>194</v>
      </c>
      <c r="E129" s="31" t="s">
        <v>234</v>
      </c>
      <c r="F129" s="30" t="s">
        <v>31</v>
      </c>
      <c r="G129" s="30" t="s">
        <v>28</v>
      </c>
      <c r="H129" s="30" t="s">
        <v>196</v>
      </c>
      <c r="I129" s="16">
        <f>I130+I131</f>
        <v>176450</v>
      </c>
      <c r="J129" s="16">
        <f t="shared" ref="J129:K129" si="53">J130+J131</f>
        <v>176450</v>
      </c>
      <c r="K129" s="16">
        <f t="shared" si="53"/>
        <v>176450</v>
      </c>
    </row>
    <row r="130" spans="1:11" ht="63.75">
      <c r="A130" s="33" t="s">
        <v>233</v>
      </c>
      <c r="B130" s="29" t="s">
        <v>201</v>
      </c>
      <c r="C130" s="30" t="s">
        <v>25</v>
      </c>
      <c r="D130" s="30" t="s">
        <v>194</v>
      </c>
      <c r="E130" s="31" t="s">
        <v>234</v>
      </c>
      <c r="F130" s="30" t="s">
        <v>31</v>
      </c>
      <c r="G130" s="30" t="s">
        <v>28</v>
      </c>
      <c r="H130" s="30" t="s">
        <v>196</v>
      </c>
      <c r="I130" s="16">
        <v>1750</v>
      </c>
      <c r="J130" s="16">
        <v>1750</v>
      </c>
      <c r="K130" s="16">
        <v>1750</v>
      </c>
    </row>
    <row r="131" spans="1:11" ht="63.75">
      <c r="A131" s="33" t="s">
        <v>233</v>
      </c>
      <c r="B131" s="29" t="s">
        <v>202</v>
      </c>
      <c r="C131" s="30" t="s">
        <v>25</v>
      </c>
      <c r="D131" s="30" t="s">
        <v>194</v>
      </c>
      <c r="E131" s="31" t="s">
        <v>234</v>
      </c>
      <c r="F131" s="30" t="s">
        <v>31</v>
      </c>
      <c r="G131" s="30" t="s">
        <v>28</v>
      </c>
      <c r="H131" s="30" t="s">
        <v>196</v>
      </c>
      <c r="I131" s="16">
        <v>174700</v>
      </c>
      <c r="J131" s="16">
        <v>174700</v>
      </c>
      <c r="K131" s="16">
        <v>174700</v>
      </c>
    </row>
    <row r="132" spans="1:11" ht="51">
      <c r="A132" s="33" t="s">
        <v>235</v>
      </c>
      <c r="B132" s="29" t="s">
        <v>24</v>
      </c>
      <c r="C132" s="30" t="s">
        <v>25</v>
      </c>
      <c r="D132" s="30" t="s">
        <v>194</v>
      </c>
      <c r="E132" s="31" t="s">
        <v>236</v>
      </c>
      <c r="F132" s="30" t="s">
        <v>31</v>
      </c>
      <c r="G132" s="30" t="s">
        <v>28</v>
      </c>
      <c r="H132" s="30" t="s">
        <v>196</v>
      </c>
      <c r="I132" s="16">
        <f t="shared" ref="I132:K132" si="54">I133</f>
        <v>880500</v>
      </c>
      <c r="J132" s="16">
        <f t="shared" si="54"/>
        <v>880500</v>
      </c>
      <c r="K132" s="16">
        <f t="shared" si="54"/>
        <v>880500</v>
      </c>
    </row>
    <row r="133" spans="1:11" ht="76.5">
      <c r="A133" s="33" t="s">
        <v>237</v>
      </c>
      <c r="B133" s="29" t="s">
        <v>24</v>
      </c>
      <c r="C133" s="30" t="s">
        <v>25</v>
      </c>
      <c r="D133" s="30" t="s">
        <v>194</v>
      </c>
      <c r="E133" s="31" t="s">
        <v>238</v>
      </c>
      <c r="F133" s="30" t="s">
        <v>31</v>
      </c>
      <c r="G133" s="30" t="s">
        <v>28</v>
      </c>
      <c r="H133" s="30" t="s">
        <v>196</v>
      </c>
      <c r="I133" s="16">
        <f>I134+I135</f>
        <v>880500</v>
      </c>
      <c r="J133" s="16">
        <f t="shared" ref="J133:K133" si="55">J134+J135</f>
        <v>880500</v>
      </c>
      <c r="K133" s="16">
        <f t="shared" si="55"/>
        <v>880500</v>
      </c>
    </row>
    <row r="134" spans="1:11" ht="76.5">
      <c r="A134" s="33" t="s">
        <v>237</v>
      </c>
      <c r="B134" s="29" t="s">
        <v>201</v>
      </c>
      <c r="C134" s="30" t="s">
        <v>25</v>
      </c>
      <c r="D134" s="30" t="s">
        <v>194</v>
      </c>
      <c r="E134" s="31" t="s">
        <v>238</v>
      </c>
      <c r="F134" s="30" t="s">
        <v>31</v>
      </c>
      <c r="G134" s="30" t="s">
        <v>28</v>
      </c>
      <c r="H134" s="30" t="s">
        <v>196</v>
      </c>
      <c r="I134" s="16">
        <v>10000</v>
      </c>
      <c r="J134" s="16">
        <v>10000</v>
      </c>
      <c r="K134" s="16">
        <v>10000</v>
      </c>
    </row>
    <row r="135" spans="1:11" ht="76.5">
      <c r="A135" s="33" t="s">
        <v>237</v>
      </c>
      <c r="B135" s="29" t="s">
        <v>202</v>
      </c>
      <c r="C135" s="30" t="s">
        <v>25</v>
      </c>
      <c r="D135" s="30" t="s">
        <v>194</v>
      </c>
      <c r="E135" s="31" t="s">
        <v>238</v>
      </c>
      <c r="F135" s="30" t="s">
        <v>31</v>
      </c>
      <c r="G135" s="30" t="s">
        <v>28</v>
      </c>
      <c r="H135" s="30" t="s">
        <v>196</v>
      </c>
      <c r="I135" s="16">
        <v>870500</v>
      </c>
      <c r="J135" s="16">
        <v>870500</v>
      </c>
      <c r="K135" s="16">
        <v>870500</v>
      </c>
    </row>
    <row r="136" spans="1:11">
      <c r="A136" s="32" t="s">
        <v>239</v>
      </c>
      <c r="B136" s="29" t="s">
        <v>24</v>
      </c>
      <c r="C136" s="30" t="s">
        <v>25</v>
      </c>
      <c r="D136" s="30" t="s">
        <v>194</v>
      </c>
      <c r="E136" s="31" t="s">
        <v>240</v>
      </c>
      <c r="F136" s="30" t="s">
        <v>26</v>
      </c>
      <c r="G136" s="30" t="s">
        <v>28</v>
      </c>
      <c r="H136" s="30" t="s">
        <v>196</v>
      </c>
      <c r="I136" s="16">
        <f>I140+I142+I137</f>
        <v>732106</v>
      </c>
      <c r="J136" s="16">
        <f t="shared" ref="J136:K136" si="56">J140+J142+J137</f>
        <v>732106</v>
      </c>
      <c r="K136" s="16">
        <f t="shared" si="56"/>
        <v>794439</v>
      </c>
    </row>
    <row r="137" spans="1:11" ht="63.75">
      <c r="A137" s="32" t="s">
        <v>241</v>
      </c>
      <c r="B137" s="29" t="s">
        <v>24</v>
      </c>
      <c r="C137" s="30" t="s">
        <v>25</v>
      </c>
      <c r="D137" s="30" t="s">
        <v>194</v>
      </c>
      <c r="E137" s="31" t="s">
        <v>242</v>
      </c>
      <c r="F137" s="30" t="s">
        <v>72</v>
      </c>
      <c r="G137" s="30" t="s">
        <v>28</v>
      </c>
      <c r="H137" s="30" t="s">
        <v>196</v>
      </c>
      <c r="I137" s="16">
        <f t="shared" ref="I137:K138" si="57">I138</f>
        <v>381396</v>
      </c>
      <c r="J137" s="16">
        <f t="shared" si="57"/>
        <v>381396</v>
      </c>
      <c r="K137" s="16">
        <f t="shared" si="57"/>
        <v>381396</v>
      </c>
    </row>
    <row r="138" spans="1:11" ht="51">
      <c r="A138" s="34" t="s">
        <v>243</v>
      </c>
      <c r="B138" s="29" t="s">
        <v>24</v>
      </c>
      <c r="C138" s="30" t="s">
        <v>25</v>
      </c>
      <c r="D138" s="30" t="s">
        <v>194</v>
      </c>
      <c r="E138" s="31" t="s">
        <v>244</v>
      </c>
      <c r="F138" s="30" t="s">
        <v>72</v>
      </c>
      <c r="G138" s="30" t="s">
        <v>28</v>
      </c>
      <c r="H138" s="30" t="s">
        <v>196</v>
      </c>
      <c r="I138" s="16">
        <f>I139</f>
        <v>381396</v>
      </c>
      <c r="J138" s="16">
        <f t="shared" si="57"/>
        <v>381396</v>
      </c>
      <c r="K138" s="16">
        <f t="shared" si="57"/>
        <v>381396</v>
      </c>
    </row>
    <row r="139" spans="1:11" ht="51">
      <c r="A139" s="34" t="s">
        <v>243</v>
      </c>
      <c r="B139" s="29" t="s">
        <v>108</v>
      </c>
      <c r="C139" s="30" t="s">
        <v>25</v>
      </c>
      <c r="D139" s="30" t="s">
        <v>194</v>
      </c>
      <c r="E139" s="31" t="s">
        <v>244</v>
      </c>
      <c r="F139" s="30" t="s">
        <v>72</v>
      </c>
      <c r="G139" s="30" t="s">
        <v>28</v>
      </c>
      <c r="H139" s="30" t="s">
        <v>196</v>
      </c>
      <c r="I139" s="16">
        <v>381396</v>
      </c>
      <c r="J139" s="16">
        <v>381396</v>
      </c>
      <c r="K139" s="16">
        <v>381396</v>
      </c>
    </row>
    <row r="140" spans="1:11" ht="38.25">
      <c r="A140" s="34" t="s">
        <v>245</v>
      </c>
      <c r="B140" s="29" t="s">
        <v>24</v>
      </c>
      <c r="C140" s="30" t="s">
        <v>25</v>
      </c>
      <c r="D140" s="30" t="s">
        <v>194</v>
      </c>
      <c r="E140" s="31" t="s">
        <v>246</v>
      </c>
      <c r="F140" s="30" t="s">
        <v>26</v>
      </c>
      <c r="G140" s="30" t="s">
        <v>28</v>
      </c>
      <c r="H140" s="30" t="s">
        <v>196</v>
      </c>
      <c r="I140" s="15">
        <f t="shared" ref="I140:K140" si="58">I141</f>
        <v>193500</v>
      </c>
      <c r="J140" s="15">
        <f t="shared" si="58"/>
        <v>193500</v>
      </c>
      <c r="K140" s="15">
        <f t="shared" si="58"/>
        <v>193500</v>
      </c>
    </row>
    <row r="141" spans="1:11" ht="38.25">
      <c r="A141" s="34" t="s">
        <v>247</v>
      </c>
      <c r="B141" s="29" t="s">
        <v>248</v>
      </c>
      <c r="C141" s="30" t="s">
        <v>25</v>
      </c>
      <c r="D141" s="30" t="s">
        <v>194</v>
      </c>
      <c r="E141" s="31" t="s">
        <v>246</v>
      </c>
      <c r="F141" s="30" t="s">
        <v>72</v>
      </c>
      <c r="G141" s="30" t="s">
        <v>28</v>
      </c>
      <c r="H141" s="30" t="s">
        <v>196</v>
      </c>
      <c r="I141" s="15">
        <v>193500</v>
      </c>
      <c r="J141" s="15">
        <v>193500</v>
      </c>
      <c r="K141" s="15">
        <v>193500</v>
      </c>
    </row>
    <row r="142" spans="1:11" ht="51">
      <c r="A142" s="34" t="s">
        <v>249</v>
      </c>
      <c r="B142" s="29" t="s">
        <v>24</v>
      </c>
      <c r="C142" s="30" t="s">
        <v>25</v>
      </c>
      <c r="D142" s="30" t="s">
        <v>194</v>
      </c>
      <c r="E142" s="31" t="s">
        <v>250</v>
      </c>
      <c r="F142" s="30" t="s">
        <v>26</v>
      </c>
      <c r="G142" s="30" t="s">
        <v>28</v>
      </c>
      <c r="H142" s="30" t="s">
        <v>196</v>
      </c>
      <c r="I142" s="15">
        <f>I143</f>
        <v>157210</v>
      </c>
      <c r="J142" s="15">
        <f t="shared" ref="J142:K142" si="59">J143</f>
        <v>157210</v>
      </c>
      <c r="K142" s="15">
        <f t="shared" si="59"/>
        <v>219543</v>
      </c>
    </row>
    <row r="143" spans="1:11" ht="51">
      <c r="A143" s="34" t="s">
        <v>251</v>
      </c>
      <c r="B143" s="29" t="s">
        <v>24</v>
      </c>
      <c r="C143" s="30" t="s">
        <v>25</v>
      </c>
      <c r="D143" s="30" t="s">
        <v>194</v>
      </c>
      <c r="E143" s="31" t="s">
        <v>252</v>
      </c>
      <c r="F143" s="30" t="s">
        <v>31</v>
      </c>
      <c r="G143" s="30" t="s">
        <v>28</v>
      </c>
      <c r="H143" s="30" t="s">
        <v>196</v>
      </c>
      <c r="I143" s="15">
        <f>SUM(I144:I146)</f>
        <v>157210</v>
      </c>
      <c r="J143" s="15">
        <f t="shared" ref="J143:K143" si="60">SUM(J144:J146)</f>
        <v>157210</v>
      </c>
      <c r="K143" s="15">
        <f t="shared" si="60"/>
        <v>219543</v>
      </c>
    </row>
    <row r="144" spans="1:11" ht="51">
      <c r="A144" s="34" t="s">
        <v>251</v>
      </c>
      <c r="B144" s="29" t="s">
        <v>108</v>
      </c>
      <c r="C144" s="30" t="s">
        <v>25</v>
      </c>
      <c r="D144" s="30" t="s">
        <v>194</v>
      </c>
      <c r="E144" s="31" t="s">
        <v>252</v>
      </c>
      <c r="F144" s="30" t="s">
        <v>31</v>
      </c>
      <c r="G144" s="30" t="s">
        <v>28</v>
      </c>
      <c r="H144" s="30" t="s">
        <v>196</v>
      </c>
      <c r="I144" s="15">
        <v>16043</v>
      </c>
      <c r="J144" s="15">
        <v>16043</v>
      </c>
      <c r="K144" s="15">
        <v>16043</v>
      </c>
    </row>
    <row r="145" spans="1:11" ht="51">
      <c r="A145" s="34" t="s">
        <v>251</v>
      </c>
      <c r="B145" s="29" t="s">
        <v>253</v>
      </c>
      <c r="C145" s="30" t="s">
        <v>25</v>
      </c>
      <c r="D145" s="30" t="s">
        <v>194</v>
      </c>
      <c r="E145" s="31" t="s">
        <v>252</v>
      </c>
      <c r="F145" s="30" t="s">
        <v>31</v>
      </c>
      <c r="G145" s="30" t="s">
        <v>28</v>
      </c>
      <c r="H145" s="30" t="s">
        <v>196</v>
      </c>
      <c r="I145" s="15">
        <v>110000</v>
      </c>
      <c r="J145" s="15">
        <v>110000</v>
      </c>
      <c r="K145" s="15">
        <v>110000</v>
      </c>
    </row>
    <row r="146" spans="1:11" ht="51">
      <c r="A146" s="34" t="s">
        <v>251</v>
      </c>
      <c r="B146" s="29" t="s">
        <v>254</v>
      </c>
      <c r="C146" s="30" t="s">
        <v>25</v>
      </c>
      <c r="D146" s="30" t="s">
        <v>194</v>
      </c>
      <c r="E146" s="31" t="s">
        <v>252</v>
      </c>
      <c r="F146" s="30" t="s">
        <v>31</v>
      </c>
      <c r="G146" s="30" t="s">
        <v>28</v>
      </c>
      <c r="H146" s="30" t="s">
        <v>196</v>
      </c>
      <c r="I146" s="15">
        <v>31167</v>
      </c>
      <c r="J146" s="15">
        <v>31167</v>
      </c>
      <c r="K146" s="15">
        <v>93500</v>
      </c>
    </row>
    <row r="147" spans="1:11">
      <c r="A147" s="34" t="s">
        <v>255</v>
      </c>
      <c r="B147" s="29" t="s">
        <v>24</v>
      </c>
      <c r="C147" s="30" t="s">
        <v>25</v>
      </c>
      <c r="D147" s="30" t="s">
        <v>194</v>
      </c>
      <c r="E147" s="31" t="s">
        <v>256</v>
      </c>
      <c r="F147" s="30" t="s">
        <v>31</v>
      </c>
      <c r="G147" s="30" t="s">
        <v>28</v>
      </c>
      <c r="H147" s="30" t="s">
        <v>196</v>
      </c>
      <c r="I147" s="16">
        <f t="shared" ref="I147:K147" si="61">I148</f>
        <v>1154100</v>
      </c>
      <c r="J147" s="16">
        <f t="shared" si="61"/>
        <v>1154100</v>
      </c>
      <c r="K147" s="16">
        <f t="shared" si="61"/>
        <v>1154100</v>
      </c>
    </row>
    <row r="148" spans="1:11" ht="89.25">
      <c r="A148" s="34" t="s">
        <v>257</v>
      </c>
      <c r="B148" s="29" t="s">
        <v>24</v>
      </c>
      <c r="C148" s="30" t="s">
        <v>25</v>
      </c>
      <c r="D148" s="30" t="s">
        <v>194</v>
      </c>
      <c r="E148" s="31" t="s">
        <v>258</v>
      </c>
      <c r="F148" s="30" t="s">
        <v>31</v>
      </c>
      <c r="G148" s="30" t="s">
        <v>28</v>
      </c>
      <c r="H148" s="30" t="s">
        <v>196</v>
      </c>
      <c r="I148" s="15">
        <f>I149+I150</f>
        <v>1154100</v>
      </c>
      <c r="J148" s="15">
        <f t="shared" ref="J148:K148" si="62">J149+J150</f>
        <v>1154100</v>
      </c>
      <c r="K148" s="15">
        <f t="shared" si="62"/>
        <v>1154100</v>
      </c>
    </row>
    <row r="149" spans="1:11" ht="89.25">
      <c r="A149" s="34" t="s">
        <v>257</v>
      </c>
      <c r="B149" s="29" t="s">
        <v>259</v>
      </c>
      <c r="C149" s="30" t="s">
        <v>25</v>
      </c>
      <c r="D149" s="30" t="s">
        <v>194</v>
      </c>
      <c r="E149" s="31" t="s">
        <v>258</v>
      </c>
      <c r="F149" s="30" t="s">
        <v>31</v>
      </c>
      <c r="G149" s="30" t="s">
        <v>28</v>
      </c>
      <c r="H149" s="30" t="s">
        <v>196</v>
      </c>
      <c r="I149" s="15">
        <v>572492</v>
      </c>
      <c r="J149" s="15">
        <v>572492</v>
      </c>
      <c r="K149" s="15">
        <v>572492</v>
      </c>
    </row>
    <row r="150" spans="1:11" ht="89.25">
      <c r="A150" s="34" t="s">
        <v>257</v>
      </c>
      <c r="B150" s="29" t="s">
        <v>254</v>
      </c>
      <c r="C150" s="30" t="s">
        <v>25</v>
      </c>
      <c r="D150" s="30" t="s">
        <v>194</v>
      </c>
      <c r="E150" s="31" t="s">
        <v>258</v>
      </c>
      <c r="F150" s="30" t="s">
        <v>31</v>
      </c>
      <c r="G150" s="30" t="s">
        <v>28</v>
      </c>
      <c r="H150" s="30" t="s">
        <v>196</v>
      </c>
      <c r="I150" s="15">
        <v>581608</v>
      </c>
      <c r="J150" s="15">
        <v>581608</v>
      </c>
      <c r="K150" s="15">
        <v>581608</v>
      </c>
    </row>
    <row r="151" spans="1:11">
      <c r="A151" s="34" t="s">
        <v>260</v>
      </c>
      <c r="B151" s="29" t="s">
        <v>261</v>
      </c>
      <c r="C151" s="30" t="s">
        <v>13</v>
      </c>
      <c r="D151" s="30" t="s">
        <v>26</v>
      </c>
      <c r="E151" s="31" t="s">
        <v>27</v>
      </c>
      <c r="F151" s="30" t="s">
        <v>26</v>
      </c>
      <c r="G151" s="30" t="s">
        <v>28</v>
      </c>
      <c r="H151" s="30" t="s">
        <v>24</v>
      </c>
      <c r="I151" s="15">
        <f>I152+I259+I269+I284+I265</f>
        <v>2317387931.4900002</v>
      </c>
      <c r="J151" s="15">
        <f>J152+J259+J269+J284+J265</f>
        <v>1964633864.03</v>
      </c>
      <c r="K151" s="15">
        <f>K152+K259+K269+K284+K265</f>
        <v>1878985145.78</v>
      </c>
    </row>
    <row r="152" spans="1:11" ht="25.5">
      <c r="A152" s="34" t="s">
        <v>262</v>
      </c>
      <c r="B152" s="29" t="s">
        <v>261</v>
      </c>
      <c r="C152" s="30" t="s">
        <v>13</v>
      </c>
      <c r="D152" s="30" t="s">
        <v>39</v>
      </c>
      <c r="E152" s="31" t="s">
        <v>27</v>
      </c>
      <c r="F152" s="30" t="s">
        <v>26</v>
      </c>
      <c r="G152" s="30" t="s">
        <v>28</v>
      </c>
      <c r="H152" s="30" t="s">
        <v>24</v>
      </c>
      <c r="I152" s="15">
        <f>I153+I162+I199+I232</f>
        <v>2346612016.73</v>
      </c>
      <c r="J152" s="15">
        <f t="shared" ref="J152:K152" si="63">J153+J162+J199+J232</f>
        <v>1929575864.03</v>
      </c>
      <c r="K152" s="15">
        <f t="shared" si="63"/>
        <v>1876377145.78</v>
      </c>
    </row>
    <row r="153" spans="1:11">
      <c r="A153" s="35" t="s">
        <v>263</v>
      </c>
      <c r="B153" s="29" t="s">
        <v>261</v>
      </c>
      <c r="C153" s="30" t="s">
        <v>13</v>
      </c>
      <c r="D153" s="30" t="s">
        <v>39</v>
      </c>
      <c r="E153" s="31" t="s">
        <v>240</v>
      </c>
      <c r="F153" s="30" t="s">
        <v>26</v>
      </c>
      <c r="G153" s="30" t="s">
        <v>28</v>
      </c>
      <c r="H153" s="30" t="s">
        <v>264</v>
      </c>
      <c r="I153" s="15">
        <f>I154+I157+I159</f>
        <v>807781400</v>
      </c>
      <c r="J153" s="15">
        <f t="shared" ref="J153:K153" si="64">J154+J157+J159</f>
        <v>611238900</v>
      </c>
      <c r="K153" s="15">
        <f t="shared" si="64"/>
        <v>611238900</v>
      </c>
    </row>
    <row r="154" spans="1:11" ht="18" customHeight="1">
      <c r="A154" s="32" t="s">
        <v>265</v>
      </c>
      <c r="B154" s="29" t="s">
        <v>261</v>
      </c>
      <c r="C154" s="30" t="s">
        <v>13</v>
      </c>
      <c r="D154" s="30" t="s">
        <v>39</v>
      </c>
      <c r="E154" s="31" t="s">
        <v>266</v>
      </c>
      <c r="F154" s="30" t="s">
        <v>26</v>
      </c>
      <c r="G154" s="30" t="s">
        <v>28</v>
      </c>
      <c r="H154" s="30" t="s">
        <v>264</v>
      </c>
      <c r="I154" s="15">
        <f t="shared" ref="I154:K155" si="65">I155</f>
        <v>764048600</v>
      </c>
      <c r="J154" s="15">
        <f t="shared" si="65"/>
        <v>611238900</v>
      </c>
      <c r="K154" s="15">
        <f t="shared" si="65"/>
        <v>611238900</v>
      </c>
    </row>
    <row r="155" spans="1:11">
      <c r="A155" s="36" t="s">
        <v>265</v>
      </c>
      <c r="B155" s="29" t="s">
        <v>261</v>
      </c>
      <c r="C155" s="30" t="s">
        <v>13</v>
      </c>
      <c r="D155" s="30" t="s">
        <v>39</v>
      </c>
      <c r="E155" s="31" t="s">
        <v>266</v>
      </c>
      <c r="F155" s="30" t="s">
        <v>26</v>
      </c>
      <c r="G155" s="30" t="s">
        <v>28</v>
      </c>
      <c r="H155" s="30" t="s">
        <v>264</v>
      </c>
      <c r="I155" s="15">
        <f t="shared" si="65"/>
        <v>764048600</v>
      </c>
      <c r="J155" s="15">
        <f t="shared" si="65"/>
        <v>611238900</v>
      </c>
      <c r="K155" s="15">
        <f t="shared" si="65"/>
        <v>611238900</v>
      </c>
    </row>
    <row r="156" spans="1:11" ht="33" customHeight="1">
      <c r="A156" s="34" t="s">
        <v>267</v>
      </c>
      <c r="B156" s="29" t="s">
        <v>261</v>
      </c>
      <c r="C156" s="30" t="s">
        <v>13</v>
      </c>
      <c r="D156" s="30" t="s">
        <v>39</v>
      </c>
      <c r="E156" s="37" t="s">
        <v>266</v>
      </c>
      <c r="F156" s="30" t="s">
        <v>72</v>
      </c>
      <c r="G156" s="30" t="s">
        <v>28</v>
      </c>
      <c r="H156" s="30" t="s">
        <v>264</v>
      </c>
      <c r="I156" s="15">
        <v>764048600</v>
      </c>
      <c r="J156" s="38">
        <v>611238900</v>
      </c>
      <c r="K156" s="16">
        <v>611238900</v>
      </c>
    </row>
    <row r="157" spans="1:11" ht="25.5" hidden="1">
      <c r="A157" s="34" t="s">
        <v>268</v>
      </c>
      <c r="B157" s="29" t="s">
        <v>261</v>
      </c>
      <c r="C157" s="30" t="s">
        <v>13</v>
      </c>
      <c r="D157" s="30" t="s">
        <v>39</v>
      </c>
      <c r="E157" s="37" t="s">
        <v>269</v>
      </c>
      <c r="F157" s="30" t="s">
        <v>26</v>
      </c>
      <c r="G157" s="30" t="s">
        <v>28</v>
      </c>
      <c r="H157" s="30" t="s">
        <v>264</v>
      </c>
      <c r="I157" s="15">
        <f>I158</f>
        <v>0</v>
      </c>
      <c r="J157" s="15">
        <f t="shared" ref="J157:K157" si="66">J158</f>
        <v>0</v>
      </c>
      <c r="K157" s="15">
        <f t="shared" si="66"/>
        <v>0</v>
      </c>
    </row>
    <row r="158" spans="1:11" ht="25.5" hidden="1">
      <c r="A158" s="34" t="s">
        <v>270</v>
      </c>
      <c r="B158" s="39" t="s">
        <v>261</v>
      </c>
      <c r="C158" s="31" t="s">
        <v>13</v>
      </c>
      <c r="D158" s="30" t="s">
        <v>39</v>
      </c>
      <c r="E158" s="31" t="s">
        <v>269</v>
      </c>
      <c r="F158" s="31" t="s">
        <v>72</v>
      </c>
      <c r="G158" s="31" t="s">
        <v>28</v>
      </c>
      <c r="H158" s="30" t="s">
        <v>264</v>
      </c>
      <c r="I158" s="15">
        <v>0</v>
      </c>
      <c r="J158" s="38">
        <v>0</v>
      </c>
      <c r="K158" s="16">
        <v>0</v>
      </c>
    </row>
    <row r="159" spans="1:11">
      <c r="A159" s="22" t="s">
        <v>271</v>
      </c>
      <c r="B159" s="30" t="s">
        <v>261</v>
      </c>
      <c r="C159" s="30" t="s">
        <v>13</v>
      </c>
      <c r="D159" s="30" t="s">
        <v>39</v>
      </c>
      <c r="E159" s="31" t="s">
        <v>272</v>
      </c>
      <c r="F159" s="30" t="s">
        <v>26</v>
      </c>
      <c r="G159" s="30" t="s">
        <v>28</v>
      </c>
      <c r="H159" s="30" t="s">
        <v>264</v>
      </c>
      <c r="I159" s="15">
        <f>I160</f>
        <v>43732800</v>
      </c>
      <c r="J159" s="15">
        <f t="shared" ref="J159:K160" si="67">J160</f>
        <v>0</v>
      </c>
      <c r="K159" s="15">
        <f t="shared" si="67"/>
        <v>0</v>
      </c>
    </row>
    <row r="160" spans="1:11">
      <c r="A160" s="22" t="s">
        <v>273</v>
      </c>
      <c r="B160" s="30" t="s">
        <v>261</v>
      </c>
      <c r="C160" s="30" t="s">
        <v>13</v>
      </c>
      <c r="D160" s="30" t="s">
        <v>39</v>
      </c>
      <c r="E160" s="31" t="s">
        <v>272</v>
      </c>
      <c r="F160" s="30" t="s">
        <v>72</v>
      </c>
      <c r="G160" s="30" t="s">
        <v>28</v>
      </c>
      <c r="H160" s="30" t="s">
        <v>264</v>
      </c>
      <c r="I160" s="15">
        <f>I161</f>
        <v>43732800</v>
      </c>
      <c r="J160" s="15">
        <f t="shared" si="67"/>
        <v>0</v>
      </c>
      <c r="K160" s="15">
        <f t="shared" si="67"/>
        <v>0</v>
      </c>
    </row>
    <row r="161" spans="1:11" ht="38.25">
      <c r="A161" s="40" t="s">
        <v>274</v>
      </c>
      <c r="B161" s="30" t="s">
        <v>261</v>
      </c>
      <c r="C161" s="30" t="s">
        <v>13</v>
      </c>
      <c r="D161" s="30" t="s">
        <v>39</v>
      </c>
      <c r="E161" s="31" t="s">
        <v>272</v>
      </c>
      <c r="F161" s="30" t="s">
        <v>72</v>
      </c>
      <c r="G161" s="30" t="s">
        <v>275</v>
      </c>
      <c r="H161" s="30" t="s">
        <v>264</v>
      </c>
      <c r="I161" s="15">
        <f>29577700+14155100</f>
        <v>43732800</v>
      </c>
      <c r="J161" s="38">
        <v>0</v>
      </c>
      <c r="K161" s="16">
        <v>0</v>
      </c>
    </row>
    <row r="162" spans="1:11" ht="25.5">
      <c r="A162" s="34" t="s">
        <v>276</v>
      </c>
      <c r="B162" s="39" t="s">
        <v>261</v>
      </c>
      <c r="C162" s="31" t="s">
        <v>13</v>
      </c>
      <c r="D162" s="30" t="s">
        <v>39</v>
      </c>
      <c r="E162" s="31" t="s">
        <v>277</v>
      </c>
      <c r="F162" s="31" t="s">
        <v>26</v>
      </c>
      <c r="G162" s="31" t="s">
        <v>28</v>
      </c>
      <c r="H162" s="30" t="s">
        <v>264</v>
      </c>
      <c r="I162" s="15">
        <f>I163+I167+I175+I173+I171+I169+I165</f>
        <v>104031439.64</v>
      </c>
      <c r="J162" s="15">
        <f t="shared" ref="J162:K162" si="68">J163+J167+J175+J173+J171+J169+J165</f>
        <v>52984994.030000001</v>
      </c>
      <c r="K162" s="15">
        <f t="shared" si="68"/>
        <v>46040375.780000001</v>
      </c>
    </row>
    <row r="163" spans="1:11" ht="51" hidden="1">
      <c r="A163" s="34" t="s">
        <v>278</v>
      </c>
      <c r="B163" s="31" t="s">
        <v>261</v>
      </c>
      <c r="C163" s="31" t="s">
        <v>13</v>
      </c>
      <c r="D163" s="30" t="s">
        <v>39</v>
      </c>
      <c r="E163" s="31" t="s">
        <v>279</v>
      </c>
      <c r="F163" s="31" t="s">
        <v>26</v>
      </c>
      <c r="G163" s="31" t="s">
        <v>28</v>
      </c>
      <c r="H163" s="30" t="s">
        <v>264</v>
      </c>
      <c r="I163" s="15">
        <f t="shared" ref="I163:K163" si="69">I164</f>
        <v>0</v>
      </c>
      <c r="J163" s="15">
        <f t="shared" si="69"/>
        <v>0</v>
      </c>
      <c r="K163" s="15">
        <f t="shared" si="69"/>
        <v>0</v>
      </c>
    </row>
    <row r="164" spans="1:11" ht="51" hidden="1">
      <c r="A164" s="34" t="s">
        <v>280</v>
      </c>
      <c r="B164" s="31" t="s">
        <v>261</v>
      </c>
      <c r="C164" s="31" t="s">
        <v>13</v>
      </c>
      <c r="D164" s="30" t="s">
        <v>39</v>
      </c>
      <c r="E164" s="31" t="s">
        <v>279</v>
      </c>
      <c r="F164" s="31" t="s">
        <v>72</v>
      </c>
      <c r="G164" s="31" t="s">
        <v>28</v>
      </c>
      <c r="H164" s="30" t="s">
        <v>264</v>
      </c>
      <c r="I164" s="15">
        <f>15035000-15035000</f>
        <v>0</v>
      </c>
      <c r="J164" s="15">
        <f>6424800-6424800</f>
        <v>0</v>
      </c>
      <c r="K164" s="15">
        <v>0</v>
      </c>
    </row>
    <row r="165" spans="1:11" ht="65.25" customHeight="1">
      <c r="A165" s="34" t="s">
        <v>281</v>
      </c>
      <c r="B165" s="31" t="s">
        <v>261</v>
      </c>
      <c r="C165" s="31" t="s">
        <v>13</v>
      </c>
      <c r="D165" s="30" t="s">
        <v>39</v>
      </c>
      <c r="E165" s="31" t="s">
        <v>282</v>
      </c>
      <c r="F165" s="31" t="s">
        <v>26</v>
      </c>
      <c r="G165" s="31" t="s">
        <v>28</v>
      </c>
      <c r="H165" s="30" t="s">
        <v>264</v>
      </c>
      <c r="I165" s="15">
        <f>I166</f>
        <v>13855800</v>
      </c>
      <c r="J165" s="15">
        <f t="shared" ref="J165:K165" si="70">J166</f>
        <v>6910500</v>
      </c>
      <c r="K165" s="15">
        <f t="shared" si="70"/>
        <v>0</v>
      </c>
    </row>
    <row r="166" spans="1:11" ht="70.5" customHeight="1">
      <c r="A166" s="34" t="s">
        <v>283</v>
      </c>
      <c r="B166" s="31" t="s">
        <v>261</v>
      </c>
      <c r="C166" s="31" t="s">
        <v>13</v>
      </c>
      <c r="D166" s="30" t="s">
        <v>39</v>
      </c>
      <c r="E166" s="31" t="s">
        <v>282</v>
      </c>
      <c r="F166" s="31" t="s">
        <v>72</v>
      </c>
      <c r="G166" s="31" t="s">
        <v>28</v>
      </c>
      <c r="H166" s="30" t="s">
        <v>264</v>
      </c>
      <c r="I166" s="15">
        <v>13855800</v>
      </c>
      <c r="J166" s="15">
        <v>6910500</v>
      </c>
      <c r="K166" s="15"/>
    </row>
    <row r="167" spans="1:11" ht="38.25">
      <c r="A167" s="34" t="s">
        <v>284</v>
      </c>
      <c r="B167" s="31" t="s">
        <v>261</v>
      </c>
      <c r="C167" s="31" t="s">
        <v>13</v>
      </c>
      <c r="D167" s="30" t="s">
        <v>39</v>
      </c>
      <c r="E167" s="31" t="s">
        <v>285</v>
      </c>
      <c r="F167" s="31" t="s">
        <v>26</v>
      </c>
      <c r="G167" s="31" t="s">
        <v>28</v>
      </c>
      <c r="H167" s="30" t="s">
        <v>264</v>
      </c>
      <c r="I167" s="16">
        <f t="shared" ref="I167:K167" si="71">I168</f>
        <v>33118200</v>
      </c>
      <c r="J167" s="16">
        <f t="shared" si="71"/>
        <v>33328500</v>
      </c>
      <c r="K167" s="16">
        <f t="shared" si="71"/>
        <v>33326200</v>
      </c>
    </row>
    <row r="168" spans="1:11" ht="51">
      <c r="A168" s="12" t="s">
        <v>286</v>
      </c>
      <c r="B168" s="30" t="s">
        <v>261</v>
      </c>
      <c r="C168" s="30" t="s">
        <v>13</v>
      </c>
      <c r="D168" s="30" t="s">
        <v>39</v>
      </c>
      <c r="E168" s="31" t="s">
        <v>285</v>
      </c>
      <c r="F168" s="30" t="s">
        <v>72</v>
      </c>
      <c r="G168" s="30" t="s">
        <v>28</v>
      </c>
      <c r="H168" s="30" t="s">
        <v>264</v>
      </c>
      <c r="I168" s="15">
        <f>29623300+3494900</f>
        <v>33118200</v>
      </c>
      <c r="J168" s="15">
        <f>30857600+2470900</f>
        <v>33328500</v>
      </c>
      <c r="K168" s="15">
        <f>9051600+24274600</f>
        <v>33326200</v>
      </c>
    </row>
    <row r="169" spans="1:11" ht="49.5" hidden="1" customHeight="1">
      <c r="A169" s="12" t="s">
        <v>287</v>
      </c>
      <c r="B169" s="30" t="s">
        <v>261</v>
      </c>
      <c r="C169" s="30" t="s">
        <v>13</v>
      </c>
      <c r="D169" s="30" t="s">
        <v>39</v>
      </c>
      <c r="E169" s="31" t="s">
        <v>288</v>
      </c>
      <c r="F169" s="30" t="s">
        <v>26</v>
      </c>
      <c r="G169" s="30" t="s">
        <v>28</v>
      </c>
      <c r="H169" s="30" t="s">
        <v>264</v>
      </c>
      <c r="I169" s="15">
        <v>0</v>
      </c>
      <c r="J169" s="15">
        <f t="shared" ref="J169:K169" si="72">J170</f>
        <v>0</v>
      </c>
      <c r="K169" s="15">
        <f t="shared" si="72"/>
        <v>0</v>
      </c>
    </row>
    <row r="170" spans="1:11" ht="39" hidden="1" customHeight="1">
      <c r="A170" s="12" t="s">
        <v>289</v>
      </c>
      <c r="B170" s="30" t="s">
        <v>261</v>
      </c>
      <c r="C170" s="30" t="s">
        <v>13</v>
      </c>
      <c r="D170" s="30" t="s">
        <v>39</v>
      </c>
      <c r="E170" s="31" t="s">
        <v>288</v>
      </c>
      <c r="F170" s="30" t="s">
        <v>72</v>
      </c>
      <c r="G170" s="30" t="s">
        <v>28</v>
      </c>
      <c r="H170" s="30" t="s">
        <v>264</v>
      </c>
      <c r="I170" s="15">
        <v>0</v>
      </c>
      <c r="J170" s="15">
        <v>0</v>
      </c>
      <c r="K170" s="15">
        <v>0</v>
      </c>
    </row>
    <row r="171" spans="1:11" ht="25.5" customHeight="1">
      <c r="A171" s="12" t="s">
        <v>290</v>
      </c>
      <c r="B171" s="30" t="s">
        <v>261</v>
      </c>
      <c r="C171" s="30" t="s">
        <v>13</v>
      </c>
      <c r="D171" s="30" t="s">
        <v>39</v>
      </c>
      <c r="E171" s="31" t="s">
        <v>291</v>
      </c>
      <c r="F171" s="30" t="s">
        <v>26</v>
      </c>
      <c r="G171" s="30" t="s">
        <v>28</v>
      </c>
      <c r="H171" s="30" t="s">
        <v>264</v>
      </c>
      <c r="I171" s="15">
        <f>I172</f>
        <v>1537972</v>
      </c>
      <c r="J171" s="15">
        <f t="shared" ref="J171:K171" si="73">J172</f>
        <v>1907294.03</v>
      </c>
      <c r="K171" s="15">
        <f t="shared" si="73"/>
        <v>1975175.78</v>
      </c>
    </row>
    <row r="172" spans="1:11" ht="25.5" customHeight="1">
      <c r="A172" s="12" t="s">
        <v>292</v>
      </c>
      <c r="B172" s="30" t="s">
        <v>261</v>
      </c>
      <c r="C172" s="30" t="s">
        <v>13</v>
      </c>
      <c r="D172" s="30" t="s">
        <v>39</v>
      </c>
      <c r="E172" s="31" t="s">
        <v>291</v>
      </c>
      <c r="F172" s="30" t="s">
        <v>72</v>
      </c>
      <c r="G172" s="30" t="s">
        <v>28</v>
      </c>
      <c r="H172" s="30" t="s">
        <v>264</v>
      </c>
      <c r="I172" s="15">
        <v>1537972</v>
      </c>
      <c r="J172" s="15">
        <v>1907294.03</v>
      </c>
      <c r="K172" s="15">
        <v>1975175.78</v>
      </c>
    </row>
    <row r="173" spans="1:11">
      <c r="A173" s="33" t="s">
        <v>293</v>
      </c>
      <c r="B173" s="30" t="s">
        <v>261</v>
      </c>
      <c r="C173" s="30" t="s">
        <v>13</v>
      </c>
      <c r="D173" s="30" t="s">
        <v>39</v>
      </c>
      <c r="E173" s="31" t="s">
        <v>294</v>
      </c>
      <c r="F173" s="30" t="s">
        <v>26</v>
      </c>
      <c r="G173" s="30" t="s">
        <v>28</v>
      </c>
      <c r="H173" s="30" t="s">
        <v>264</v>
      </c>
      <c r="I173" s="15">
        <f>I174</f>
        <v>306100</v>
      </c>
      <c r="J173" s="15">
        <f t="shared" ref="J173:K173" si="74">J174</f>
        <v>306100</v>
      </c>
      <c r="K173" s="15">
        <f t="shared" si="74"/>
        <v>306400</v>
      </c>
    </row>
    <row r="174" spans="1:11" ht="25.5">
      <c r="A174" s="33" t="s">
        <v>295</v>
      </c>
      <c r="B174" s="30" t="s">
        <v>261</v>
      </c>
      <c r="C174" s="30" t="s">
        <v>13</v>
      </c>
      <c r="D174" s="30" t="s">
        <v>39</v>
      </c>
      <c r="E174" s="31" t="s">
        <v>294</v>
      </c>
      <c r="F174" s="30" t="s">
        <v>72</v>
      </c>
      <c r="G174" s="30" t="s">
        <v>28</v>
      </c>
      <c r="H174" s="30" t="s">
        <v>264</v>
      </c>
      <c r="I174" s="15">
        <f>339600-33500</f>
        <v>306100</v>
      </c>
      <c r="J174" s="15">
        <f>339600-33500</f>
        <v>306100</v>
      </c>
      <c r="K174" s="15">
        <f>98500+207900</f>
        <v>306400</v>
      </c>
    </row>
    <row r="175" spans="1:11">
      <c r="A175" s="19" t="s">
        <v>296</v>
      </c>
      <c r="B175" s="41" t="s">
        <v>261</v>
      </c>
      <c r="C175" s="41" t="s">
        <v>13</v>
      </c>
      <c r="D175" s="30" t="s">
        <v>39</v>
      </c>
      <c r="E175" s="41" t="s">
        <v>297</v>
      </c>
      <c r="F175" s="41" t="s">
        <v>26</v>
      </c>
      <c r="G175" s="41" t="s">
        <v>28</v>
      </c>
      <c r="H175" s="30" t="s">
        <v>264</v>
      </c>
      <c r="I175" s="15">
        <f t="shared" ref="I175:K175" si="75">I176</f>
        <v>55213367.640000001</v>
      </c>
      <c r="J175" s="15">
        <f t="shared" si="75"/>
        <v>10532600</v>
      </c>
      <c r="K175" s="15">
        <f t="shared" si="75"/>
        <v>10432600</v>
      </c>
    </row>
    <row r="176" spans="1:11">
      <c r="A176" s="12" t="s">
        <v>298</v>
      </c>
      <c r="B176" s="41" t="s">
        <v>261</v>
      </c>
      <c r="C176" s="41" t="s">
        <v>13</v>
      </c>
      <c r="D176" s="30" t="s">
        <v>39</v>
      </c>
      <c r="E176" s="41" t="s">
        <v>297</v>
      </c>
      <c r="F176" s="41" t="s">
        <v>72</v>
      </c>
      <c r="G176" s="41" t="s">
        <v>28</v>
      </c>
      <c r="H176" s="30" t="s">
        <v>264</v>
      </c>
      <c r="I176" s="15">
        <f>SUM(I177:I198)</f>
        <v>55213367.640000001</v>
      </c>
      <c r="J176" s="15">
        <f>SUM(J177:J195)</f>
        <v>10532600</v>
      </c>
      <c r="K176" s="15">
        <f>SUM(K177:K195)</f>
        <v>10432600</v>
      </c>
    </row>
    <row r="177" spans="1:11" ht="38.25" hidden="1">
      <c r="A177" s="12" t="s">
        <v>299</v>
      </c>
      <c r="B177" s="41" t="s">
        <v>261</v>
      </c>
      <c r="C177" s="41" t="s">
        <v>13</v>
      </c>
      <c r="D177" s="30" t="s">
        <v>39</v>
      </c>
      <c r="E177" s="41" t="s">
        <v>297</v>
      </c>
      <c r="F177" s="41" t="s">
        <v>72</v>
      </c>
      <c r="G177" s="41" t="s">
        <v>300</v>
      </c>
      <c r="H177" s="30" t="s">
        <v>264</v>
      </c>
      <c r="I177" s="15">
        <f>358900-358900</f>
        <v>0</v>
      </c>
      <c r="J177" s="38">
        <f>358900-358900</f>
        <v>0</v>
      </c>
      <c r="K177" s="15">
        <f>358900-358900</f>
        <v>0</v>
      </c>
    </row>
    <row r="178" spans="1:11" ht="77.25" customHeight="1">
      <c r="A178" s="19" t="s">
        <v>301</v>
      </c>
      <c r="B178" s="41" t="s">
        <v>261</v>
      </c>
      <c r="C178" s="41" t="s">
        <v>13</v>
      </c>
      <c r="D178" s="30" t="s">
        <v>39</v>
      </c>
      <c r="E178" s="41" t="s">
        <v>297</v>
      </c>
      <c r="F178" s="41" t="s">
        <v>72</v>
      </c>
      <c r="G178" s="41" t="s">
        <v>302</v>
      </c>
      <c r="H178" s="30" t="s">
        <v>264</v>
      </c>
      <c r="I178" s="15">
        <v>6692600</v>
      </c>
      <c r="J178" s="38"/>
      <c r="K178" s="15"/>
    </row>
    <row r="179" spans="1:11" ht="63.75" hidden="1">
      <c r="A179" s="19" t="s">
        <v>303</v>
      </c>
      <c r="B179" s="41" t="s">
        <v>261</v>
      </c>
      <c r="C179" s="41" t="s">
        <v>13</v>
      </c>
      <c r="D179" s="30" t="s">
        <v>39</v>
      </c>
      <c r="E179" s="41" t="s">
        <v>297</v>
      </c>
      <c r="F179" s="41" t="s">
        <v>72</v>
      </c>
      <c r="G179" s="41" t="s">
        <v>304</v>
      </c>
      <c r="H179" s="30" t="s">
        <v>264</v>
      </c>
      <c r="I179" s="15">
        <f>6164400-6164400</f>
        <v>0</v>
      </c>
      <c r="J179" s="38">
        <v>0</v>
      </c>
      <c r="K179" s="15">
        <v>0</v>
      </c>
    </row>
    <row r="180" spans="1:11" ht="25.5">
      <c r="A180" s="19" t="s">
        <v>305</v>
      </c>
      <c r="B180" s="41" t="s">
        <v>261</v>
      </c>
      <c r="C180" s="41" t="s">
        <v>13</v>
      </c>
      <c r="D180" s="30" t="s">
        <v>39</v>
      </c>
      <c r="E180" s="41" t="s">
        <v>297</v>
      </c>
      <c r="F180" s="41" t="s">
        <v>72</v>
      </c>
      <c r="G180" s="41" t="s">
        <v>306</v>
      </c>
      <c r="H180" s="30" t="s">
        <v>264</v>
      </c>
      <c r="I180" s="15">
        <v>417400</v>
      </c>
      <c r="J180" s="38">
        <v>0</v>
      </c>
      <c r="K180" s="15">
        <v>0</v>
      </c>
    </row>
    <row r="181" spans="1:11" ht="114.75">
      <c r="A181" s="19" t="s">
        <v>307</v>
      </c>
      <c r="B181" s="41" t="s">
        <v>261</v>
      </c>
      <c r="C181" s="41" t="s">
        <v>13</v>
      </c>
      <c r="D181" s="30" t="s">
        <v>39</v>
      </c>
      <c r="E181" s="41" t="s">
        <v>297</v>
      </c>
      <c r="F181" s="41" t="s">
        <v>72</v>
      </c>
      <c r="G181" s="41" t="s">
        <v>308</v>
      </c>
      <c r="H181" s="30" t="s">
        <v>264</v>
      </c>
      <c r="I181" s="15">
        <v>282800</v>
      </c>
      <c r="J181" s="38">
        <v>282800</v>
      </c>
      <c r="K181" s="38">
        <v>282800</v>
      </c>
    </row>
    <row r="182" spans="1:11" ht="38.25" hidden="1">
      <c r="A182" s="19" t="s">
        <v>309</v>
      </c>
      <c r="B182" s="41" t="s">
        <v>261</v>
      </c>
      <c r="C182" s="41" t="s">
        <v>13</v>
      </c>
      <c r="D182" s="30" t="s">
        <v>39</v>
      </c>
      <c r="E182" s="41" t="s">
        <v>297</v>
      </c>
      <c r="F182" s="41" t="s">
        <v>72</v>
      </c>
      <c r="G182" s="41" t="s">
        <v>310</v>
      </c>
      <c r="H182" s="30" t="s">
        <v>264</v>
      </c>
      <c r="I182" s="15">
        <v>0</v>
      </c>
      <c r="J182" s="38"/>
      <c r="K182" s="38"/>
    </row>
    <row r="183" spans="1:11" ht="51">
      <c r="A183" s="12" t="s">
        <v>311</v>
      </c>
      <c r="B183" s="41" t="s">
        <v>261</v>
      </c>
      <c r="C183" s="41" t="s">
        <v>13</v>
      </c>
      <c r="D183" s="30" t="s">
        <v>39</v>
      </c>
      <c r="E183" s="41" t="s">
        <v>297</v>
      </c>
      <c r="F183" s="41" t="s">
        <v>72</v>
      </c>
      <c r="G183" s="41" t="s">
        <v>312</v>
      </c>
      <c r="H183" s="30" t="s">
        <v>264</v>
      </c>
      <c r="I183" s="15">
        <v>0</v>
      </c>
      <c r="J183" s="38">
        <v>100000</v>
      </c>
      <c r="K183" s="38">
        <v>0</v>
      </c>
    </row>
    <row r="184" spans="1:11" ht="63.75">
      <c r="A184" s="12" t="s">
        <v>313</v>
      </c>
      <c r="B184" s="41" t="s">
        <v>261</v>
      </c>
      <c r="C184" s="41" t="s">
        <v>13</v>
      </c>
      <c r="D184" s="30" t="s">
        <v>39</v>
      </c>
      <c r="E184" s="41" t="s">
        <v>297</v>
      </c>
      <c r="F184" s="41" t="s">
        <v>72</v>
      </c>
      <c r="G184" s="41" t="s">
        <v>314</v>
      </c>
      <c r="H184" s="30" t="s">
        <v>264</v>
      </c>
      <c r="I184" s="15">
        <v>10000000</v>
      </c>
      <c r="J184" s="38">
        <v>0</v>
      </c>
      <c r="K184" s="38">
        <v>0</v>
      </c>
    </row>
    <row r="185" spans="1:11" ht="63.75">
      <c r="A185" s="19" t="s">
        <v>315</v>
      </c>
      <c r="B185" s="41" t="s">
        <v>261</v>
      </c>
      <c r="C185" s="41" t="s">
        <v>13</v>
      </c>
      <c r="D185" s="30" t="s">
        <v>39</v>
      </c>
      <c r="E185" s="41" t="s">
        <v>297</v>
      </c>
      <c r="F185" s="41" t="s">
        <v>72</v>
      </c>
      <c r="G185" s="41" t="s">
        <v>316</v>
      </c>
      <c r="H185" s="30" t="s">
        <v>264</v>
      </c>
      <c r="I185" s="15">
        <v>1453300</v>
      </c>
      <c r="J185" s="38">
        <v>1031600</v>
      </c>
      <c r="K185" s="38">
        <v>1031600</v>
      </c>
    </row>
    <row r="186" spans="1:11" ht="38.25">
      <c r="A186" s="19" t="s">
        <v>317</v>
      </c>
      <c r="B186" s="41" t="s">
        <v>261</v>
      </c>
      <c r="C186" s="41" t="s">
        <v>13</v>
      </c>
      <c r="D186" s="30" t="s">
        <v>39</v>
      </c>
      <c r="E186" s="41" t="s">
        <v>297</v>
      </c>
      <c r="F186" s="41" t="s">
        <v>72</v>
      </c>
      <c r="G186" s="41" t="s">
        <v>318</v>
      </c>
      <c r="H186" s="30" t="s">
        <v>264</v>
      </c>
      <c r="I186" s="15">
        <v>3123400</v>
      </c>
      <c r="J186" s="38">
        <v>0</v>
      </c>
      <c r="K186" s="38">
        <v>0</v>
      </c>
    </row>
    <row r="187" spans="1:11" ht="29.25" customHeight="1">
      <c r="A187" s="19" t="s">
        <v>319</v>
      </c>
      <c r="B187" s="41" t="s">
        <v>261</v>
      </c>
      <c r="C187" s="41" t="s">
        <v>13</v>
      </c>
      <c r="D187" s="30" t="s">
        <v>39</v>
      </c>
      <c r="E187" s="41" t="s">
        <v>297</v>
      </c>
      <c r="F187" s="41" t="s">
        <v>72</v>
      </c>
      <c r="G187" s="41" t="s">
        <v>320</v>
      </c>
      <c r="H187" s="30" t="s">
        <v>264</v>
      </c>
      <c r="I187" s="15">
        <v>367297</v>
      </c>
      <c r="J187" s="38">
        <v>0</v>
      </c>
      <c r="K187" s="38">
        <v>0</v>
      </c>
    </row>
    <row r="188" spans="1:11" ht="78" customHeight="1">
      <c r="A188" s="19" t="s">
        <v>321</v>
      </c>
      <c r="B188" s="41" t="s">
        <v>261</v>
      </c>
      <c r="C188" s="41" t="s">
        <v>13</v>
      </c>
      <c r="D188" s="30" t="s">
        <v>39</v>
      </c>
      <c r="E188" s="41" t="s">
        <v>297</v>
      </c>
      <c r="F188" s="41" t="s">
        <v>72</v>
      </c>
      <c r="G188" s="41" t="s">
        <v>322</v>
      </c>
      <c r="H188" s="30" t="s">
        <v>264</v>
      </c>
      <c r="I188" s="15">
        <v>170000</v>
      </c>
      <c r="J188" s="38"/>
      <c r="K188" s="38"/>
    </row>
    <row r="189" spans="1:11" ht="33" customHeight="1">
      <c r="A189" s="12" t="s">
        <v>323</v>
      </c>
      <c r="B189" s="41" t="s">
        <v>261</v>
      </c>
      <c r="C189" s="41" t="s">
        <v>13</v>
      </c>
      <c r="D189" s="30" t="s">
        <v>39</v>
      </c>
      <c r="E189" s="41" t="s">
        <v>297</v>
      </c>
      <c r="F189" s="41" t="s">
        <v>72</v>
      </c>
      <c r="G189" s="41" t="s">
        <v>324</v>
      </c>
      <c r="H189" s="30" t="s">
        <v>264</v>
      </c>
      <c r="I189" s="15">
        <v>1807400</v>
      </c>
      <c r="J189" s="38"/>
      <c r="K189" s="38"/>
    </row>
    <row r="190" spans="1:11" ht="38.25">
      <c r="A190" s="12" t="s">
        <v>325</v>
      </c>
      <c r="B190" s="41" t="s">
        <v>261</v>
      </c>
      <c r="C190" s="41" t="s">
        <v>13</v>
      </c>
      <c r="D190" s="30" t="s">
        <v>39</v>
      </c>
      <c r="E190" s="41" t="s">
        <v>297</v>
      </c>
      <c r="F190" s="41" t="s">
        <v>72</v>
      </c>
      <c r="G190" s="41" t="s">
        <v>326</v>
      </c>
      <c r="H190" s="30" t="s">
        <v>264</v>
      </c>
      <c r="I190" s="38">
        <v>351700</v>
      </c>
      <c r="J190" s="38">
        <v>351700</v>
      </c>
      <c r="K190" s="38">
        <v>351700</v>
      </c>
    </row>
    <row r="191" spans="1:11" ht="38.25" hidden="1">
      <c r="A191" s="19" t="s">
        <v>327</v>
      </c>
      <c r="B191" s="41" t="s">
        <v>261</v>
      </c>
      <c r="C191" s="41" t="s">
        <v>13</v>
      </c>
      <c r="D191" s="30" t="s">
        <v>39</v>
      </c>
      <c r="E191" s="41" t="s">
        <v>297</v>
      </c>
      <c r="F191" s="41" t="s">
        <v>72</v>
      </c>
      <c r="G191" s="41" t="s">
        <v>328</v>
      </c>
      <c r="H191" s="30" t="s">
        <v>264</v>
      </c>
      <c r="I191" s="38">
        <f>26230200-26230200</f>
        <v>0</v>
      </c>
      <c r="J191" s="38">
        <f>26230200-26230200</f>
        <v>0</v>
      </c>
      <c r="K191" s="38">
        <f>26230200-26230200</f>
        <v>0</v>
      </c>
    </row>
    <row r="192" spans="1:11" ht="52.5" customHeight="1">
      <c r="A192" s="19" t="s">
        <v>329</v>
      </c>
      <c r="B192" s="41" t="s">
        <v>261</v>
      </c>
      <c r="C192" s="41" t="s">
        <v>13</v>
      </c>
      <c r="D192" s="30" t="s">
        <v>39</v>
      </c>
      <c r="E192" s="41" t="s">
        <v>297</v>
      </c>
      <c r="F192" s="41" t="s">
        <v>72</v>
      </c>
      <c r="G192" s="41" t="s">
        <v>330</v>
      </c>
      <c r="H192" s="30" t="s">
        <v>264</v>
      </c>
      <c r="I192" s="38">
        <v>4636400</v>
      </c>
      <c r="J192" s="38">
        <v>0</v>
      </c>
      <c r="K192" s="38">
        <v>0</v>
      </c>
    </row>
    <row r="193" spans="1:11" ht="52.5" customHeight="1">
      <c r="A193" s="19" t="s">
        <v>331</v>
      </c>
      <c r="B193" s="41" t="s">
        <v>261</v>
      </c>
      <c r="C193" s="41" t="s">
        <v>13</v>
      </c>
      <c r="D193" s="30" t="s">
        <v>39</v>
      </c>
      <c r="E193" s="41" t="s">
        <v>297</v>
      </c>
      <c r="F193" s="41" t="s">
        <v>72</v>
      </c>
      <c r="G193" s="41" t="s">
        <v>332</v>
      </c>
      <c r="H193" s="30" t="s">
        <v>264</v>
      </c>
      <c r="I193" s="38">
        <v>4055070.64</v>
      </c>
      <c r="J193" s="38"/>
      <c r="K193" s="38"/>
    </row>
    <row r="194" spans="1:11" ht="38.25">
      <c r="A194" s="19" t="s">
        <v>333</v>
      </c>
      <c r="B194" s="41" t="s">
        <v>261</v>
      </c>
      <c r="C194" s="41" t="s">
        <v>13</v>
      </c>
      <c r="D194" s="30" t="s">
        <v>39</v>
      </c>
      <c r="E194" s="41" t="s">
        <v>297</v>
      </c>
      <c r="F194" s="41" t="s">
        <v>72</v>
      </c>
      <c r="G194" s="41" t="s">
        <v>334</v>
      </c>
      <c r="H194" s="30" t="s">
        <v>264</v>
      </c>
      <c r="I194" s="38">
        <f>7186000+1796500</f>
        <v>8982500</v>
      </c>
      <c r="J194" s="38">
        <v>7186000</v>
      </c>
      <c r="K194" s="38">
        <v>7186000</v>
      </c>
    </row>
    <row r="195" spans="1:11" ht="38.25">
      <c r="A195" s="19" t="s">
        <v>335</v>
      </c>
      <c r="B195" s="41" t="s">
        <v>261</v>
      </c>
      <c r="C195" s="41" t="s">
        <v>13</v>
      </c>
      <c r="D195" s="30" t="s">
        <v>39</v>
      </c>
      <c r="E195" s="41" t="s">
        <v>297</v>
      </c>
      <c r="F195" s="41" t="s">
        <v>72</v>
      </c>
      <c r="G195" s="41" t="s">
        <v>336</v>
      </c>
      <c r="H195" s="30" t="s">
        <v>264</v>
      </c>
      <c r="I195" s="38">
        <v>1580500</v>
      </c>
      <c r="J195" s="38">
        <v>1580500</v>
      </c>
      <c r="K195" s="16">
        <v>1580500</v>
      </c>
    </row>
    <row r="196" spans="1:11" ht="42" customHeight="1">
      <c r="A196" s="19" t="s">
        <v>337</v>
      </c>
      <c r="B196" s="41" t="s">
        <v>261</v>
      </c>
      <c r="C196" s="41" t="s">
        <v>13</v>
      </c>
      <c r="D196" s="30" t="s">
        <v>39</v>
      </c>
      <c r="E196" s="41" t="s">
        <v>297</v>
      </c>
      <c r="F196" s="41" t="s">
        <v>72</v>
      </c>
      <c r="G196" s="41" t="s">
        <v>338</v>
      </c>
      <c r="H196" s="30" t="s">
        <v>264</v>
      </c>
      <c r="I196" s="38">
        <v>7142000</v>
      </c>
      <c r="J196" s="38"/>
      <c r="K196" s="16"/>
    </row>
    <row r="197" spans="1:11" ht="57" hidden="1" customHeight="1">
      <c r="A197" s="19" t="s">
        <v>339</v>
      </c>
      <c r="B197" s="41" t="s">
        <v>261</v>
      </c>
      <c r="C197" s="41" t="s">
        <v>13</v>
      </c>
      <c r="D197" s="30" t="s">
        <v>39</v>
      </c>
      <c r="E197" s="41" t="s">
        <v>297</v>
      </c>
      <c r="F197" s="41" t="s">
        <v>72</v>
      </c>
      <c r="G197" s="41" t="s">
        <v>340</v>
      </c>
      <c r="H197" s="30" t="s">
        <v>264</v>
      </c>
      <c r="I197" s="38">
        <v>0</v>
      </c>
      <c r="J197" s="38"/>
      <c r="K197" s="16"/>
    </row>
    <row r="198" spans="1:11" ht="57" customHeight="1">
      <c r="A198" s="19" t="s">
        <v>341</v>
      </c>
      <c r="B198" s="41" t="s">
        <v>261</v>
      </c>
      <c r="C198" s="41" t="s">
        <v>13</v>
      </c>
      <c r="D198" s="30" t="s">
        <v>39</v>
      </c>
      <c r="E198" s="41" t="s">
        <v>297</v>
      </c>
      <c r="F198" s="41" t="s">
        <v>72</v>
      </c>
      <c r="G198" s="41" t="s">
        <v>342</v>
      </c>
      <c r="H198" s="30" t="s">
        <v>264</v>
      </c>
      <c r="I198" s="38">
        <v>4151000</v>
      </c>
      <c r="J198" s="38">
        <v>0</v>
      </c>
      <c r="K198" s="16">
        <v>0</v>
      </c>
    </row>
    <row r="199" spans="1:11">
      <c r="A199" s="12" t="s">
        <v>343</v>
      </c>
      <c r="B199" s="41" t="s">
        <v>261</v>
      </c>
      <c r="C199" s="41" t="s">
        <v>13</v>
      </c>
      <c r="D199" s="30" t="s">
        <v>39</v>
      </c>
      <c r="E199" s="41" t="s">
        <v>344</v>
      </c>
      <c r="F199" s="41" t="s">
        <v>26</v>
      </c>
      <c r="G199" s="41" t="s">
        <v>28</v>
      </c>
      <c r="H199" s="30" t="s">
        <v>264</v>
      </c>
      <c r="I199" s="16">
        <f>I200+I224+I228+I230+I226</f>
        <v>1243258211.6499999</v>
      </c>
      <c r="J199" s="16">
        <f t="shared" ref="J199:K199" si="76">J200+J224+J228+J230+J226</f>
        <v>1202865900</v>
      </c>
      <c r="K199" s="16">
        <f t="shared" si="76"/>
        <v>1203107100</v>
      </c>
    </row>
    <row r="200" spans="1:11" ht="25.5">
      <c r="A200" s="12" t="s">
        <v>345</v>
      </c>
      <c r="B200" s="41" t="s">
        <v>261</v>
      </c>
      <c r="C200" s="41" t="s">
        <v>13</v>
      </c>
      <c r="D200" s="30" t="s">
        <v>39</v>
      </c>
      <c r="E200" s="41" t="s">
        <v>346</v>
      </c>
      <c r="F200" s="41" t="s">
        <v>26</v>
      </c>
      <c r="G200" s="41" t="s">
        <v>28</v>
      </c>
      <c r="H200" s="30" t="s">
        <v>264</v>
      </c>
      <c r="I200" s="38">
        <f t="shared" ref="I200:K200" si="77">I201</f>
        <v>1229898121.8299999</v>
      </c>
      <c r="J200" s="38">
        <f t="shared" si="77"/>
        <v>1186618500</v>
      </c>
      <c r="K200" s="38">
        <f t="shared" si="77"/>
        <v>1189230400</v>
      </c>
    </row>
    <row r="201" spans="1:11" ht="25.5">
      <c r="A201" s="19" t="s">
        <v>347</v>
      </c>
      <c r="B201" s="41" t="s">
        <v>261</v>
      </c>
      <c r="C201" s="41" t="s">
        <v>13</v>
      </c>
      <c r="D201" s="30" t="s">
        <v>39</v>
      </c>
      <c r="E201" s="41" t="s">
        <v>346</v>
      </c>
      <c r="F201" s="41" t="s">
        <v>72</v>
      </c>
      <c r="G201" s="41" t="s">
        <v>28</v>
      </c>
      <c r="H201" s="30" t="s">
        <v>264</v>
      </c>
      <c r="I201" s="38">
        <f t="shared" ref="I201:K201" si="78">SUM(I202:I223)</f>
        <v>1229898121.8299999</v>
      </c>
      <c r="J201" s="38">
        <f t="shared" si="78"/>
        <v>1186618500</v>
      </c>
      <c r="K201" s="38">
        <f t="shared" si="78"/>
        <v>1189230400</v>
      </c>
    </row>
    <row r="202" spans="1:11" ht="76.5">
      <c r="A202" s="19" t="s">
        <v>348</v>
      </c>
      <c r="B202" s="41" t="s">
        <v>261</v>
      </c>
      <c r="C202" s="41" t="s">
        <v>13</v>
      </c>
      <c r="D202" s="30" t="s">
        <v>39</v>
      </c>
      <c r="E202" s="41" t="s">
        <v>346</v>
      </c>
      <c r="F202" s="41" t="s">
        <v>72</v>
      </c>
      <c r="G202" s="41" t="s">
        <v>349</v>
      </c>
      <c r="H202" s="30" t="s">
        <v>264</v>
      </c>
      <c r="I202" s="38">
        <f>1069800+29245</f>
        <v>1099045</v>
      </c>
      <c r="J202" s="38">
        <v>1069800</v>
      </c>
      <c r="K202" s="16">
        <v>1069800</v>
      </c>
    </row>
    <row r="203" spans="1:11" ht="153">
      <c r="A203" s="19" t="s">
        <v>350</v>
      </c>
      <c r="B203" s="41" t="s">
        <v>261</v>
      </c>
      <c r="C203" s="41" t="s">
        <v>13</v>
      </c>
      <c r="D203" s="30" t="s">
        <v>39</v>
      </c>
      <c r="E203" s="41" t="s">
        <v>346</v>
      </c>
      <c r="F203" s="41" t="s">
        <v>72</v>
      </c>
      <c r="G203" s="41" t="s">
        <v>351</v>
      </c>
      <c r="H203" s="30" t="s">
        <v>264</v>
      </c>
      <c r="I203" s="38">
        <f>114568700+2315400+839200+139950.8</f>
        <v>117863250.8</v>
      </c>
      <c r="J203" s="38">
        <v>114568700</v>
      </c>
      <c r="K203" s="38">
        <v>114568700</v>
      </c>
    </row>
    <row r="204" spans="1:11" ht="153">
      <c r="A204" s="19" t="s">
        <v>352</v>
      </c>
      <c r="B204" s="41" t="s">
        <v>261</v>
      </c>
      <c r="C204" s="41" t="s">
        <v>13</v>
      </c>
      <c r="D204" s="30" t="s">
        <v>39</v>
      </c>
      <c r="E204" s="41" t="s">
        <v>346</v>
      </c>
      <c r="F204" s="41" t="s">
        <v>72</v>
      </c>
      <c r="G204" s="41" t="s">
        <v>353</v>
      </c>
      <c r="H204" s="30" t="s">
        <v>264</v>
      </c>
      <c r="I204" s="38">
        <f>110468900+74500+580600+74900-1566800+2266000</f>
        <v>111898100</v>
      </c>
      <c r="J204" s="38">
        <v>110468900</v>
      </c>
      <c r="K204" s="38">
        <v>110468900</v>
      </c>
    </row>
    <row r="205" spans="1:11" ht="51">
      <c r="A205" s="12" t="s">
        <v>354</v>
      </c>
      <c r="B205" s="41" t="s">
        <v>261</v>
      </c>
      <c r="C205" s="41" t="s">
        <v>13</v>
      </c>
      <c r="D205" s="30" t="s">
        <v>39</v>
      </c>
      <c r="E205" s="41" t="s">
        <v>346</v>
      </c>
      <c r="F205" s="41" t="s">
        <v>72</v>
      </c>
      <c r="G205" s="41" t="s">
        <v>355</v>
      </c>
      <c r="H205" s="30" t="s">
        <v>264</v>
      </c>
      <c r="I205" s="38">
        <f>96300+3000</f>
        <v>99300</v>
      </c>
      <c r="J205" s="38">
        <v>96300</v>
      </c>
      <c r="K205" s="38">
        <v>96300</v>
      </c>
    </row>
    <row r="206" spans="1:11" ht="63.75">
      <c r="A206" s="12" t="s">
        <v>356</v>
      </c>
      <c r="B206" s="41" t="s">
        <v>261</v>
      </c>
      <c r="C206" s="41" t="s">
        <v>13</v>
      </c>
      <c r="D206" s="30" t="s">
        <v>39</v>
      </c>
      <c r="E206" s="41" t="s">
        <v>346</v>
      </c>
      <c r="F206" s="41" t="s">
        <v>72</v>
      </c>
      <c r="G206" s="41" t="s">
        <v>357</v>
      </c>
      <c r="H206" s="30" t="s">
        <v>264</v>
      </c>
      <c r="I206" s="38">
        <f>2328100+63030</f>
        <v>2391130</v>
      </c>
      <c r="J206" s="38">
        <v>2224400</v>
      </c>
      <c r="K206" s="38">
        <v>2224400</v>
      </c>
    </row>
    <row r="207" spans="1:11" ht="63.75">
      <c r="A207" s="19" t="s">
        <v>358</v>
      </c>
      <c r="B207" s="41" t="s">
        <v>261</v>
      </c>
      <c r="C207" s="41" t="s">
        <v>13</v>
      </c>
      <c r="D207" s="30" t="s">
        <v>39</v>
      </c>
      <c r="E207" s="41" t="s">
        <v>346</v>
      </c>
      <c r="F207" s="41" t="s">
        <v>72</v>
      </c>
      <c r="G207" s="41" t="s">
        <v>359</v>
      </c>
      <c r="H207" s="30" t="s">
        <v>264</v>
      </c>
      <c r="I207" s="38">
        <f>982200+29200</f>
        <v>1011400</v>
      </c>
      <c r="J207" s="38">
        <v>982200</v>
      </c>
      <c r="K207" s="38">
        <v>982200</v>
      </c>
    </row>
    <row r="208" spans="1:11" ht="51">
      <c r="A208" s="19" t="s">
        <v>360</v>
      </c>
      <c r="B208" s="41" t="s">
        <v>261</v>
      </c>
      <c r="C208" s="41" t="s">
        <v>13</v>
      </c>
      <c r="D208" s="30" t="s">
        <v>39</v>
      </c>
      <c r="E208" s="41" t="s">
        <v>346</v>
      </c>
      <c r="F208" s="41" t="s">
        <v>72</v>
      </c>
      <c r="G208" s="41" t="s">
        <v>361</v>
      </c>
      <c r="H208" s="30" t="s">
        <v>264</v>
      </c>
      <c r="I208" s="38">
        <f>323100+7200</f>
        <v>330300</v>
      </c>
      <c r="J208" s="38">
        <v>323100</v>
      </c>
      <c r="K208" s="16">
        <v>323100</v>
      </c>
    </row>
    <row r="209" spans="1:11" ht="38.25">
      <c r="A209" s="19" t="s">
        <v>362</v>
      </c>
      <c r="B209" s="41" t="s">
        <v>261</v>
      </c>
      <c r="C209" s="41" t="s">
        <v>13</v>
      </c>
      <c r="D209" s="30" t="s">
        <v>39</v>
      </c>
      <c r="E209" s="41" t="s">
        <v>346</v>
      </c>
      <c r="F209" s="41" t="s">
        <v>72</v>
      </c>
      <c r="G209" s="41" t="s">
        <v>363</v>
      </c>
      <c r="H209" s="30" t="s">
        <v>264</v>
      </c>
      <c r="I209" s="38">
        <f>2054600+58486</f>
        <v>2113086</v>
      </c>
      <c r="J209" s="38">
        <v>2054600</v>
      </c>
      <c r="K209" s="16">
        <v>2054600</v>
      </c>
    </row>
    <row r="210" spans="1:11" ht="51">
      <c r="A210" s="12" t="s">
        <v>364</v>
      </c>
      <c r="B210" s="41" t="s">
        <v>261</v>
      </c>
      <c r="C210" s="41" t="s">
        <v>13</v>
      </c>
      <c r="D210" s="30" t="s">
        <v>39</v>
      </c>
      <c r="E210" s="41" t="s">
        <v>346</v>
      </c>
      <c r="F210" s="41" t="s">
        <v>72</v>
      </c>
      <c r="G210" s="41" t="s">
        <v>365</v>
      </c>
      <c r="H210" s="30" t="s">
        <v>264</v>
      </c>
      <c r="I210" s="38">
        <f>1550300+2925</f>
        <v>1553225</v>
      </c>
      <c r="J210" s="38">
        <v>836500</v>
      </c>
      <c r="K210" s="16">
        <v>836500</v>
      </c>
    </row>
    <row r="211" spans="1:11" ht="51">
      <c r="A211" s="19" t="s">
        <v>366</v>
      </c>
      <c r="B211" s="41" t="s">
        <v>261</v>
      </c>
      <c r="C211" s="41" t="s">
        <v>13</v>
      </c>
      <c r="D211" s="30" t="s">
        <v>39</v>
      </c>
      <c r="E211" s="41" t="s">
        <v>346</v>
      </c>
      <c r="F211" s="41" t="s">
        <v>72</v>
      </c>
      <c r="G211" s="41" t="s">
        <v>367</v>
      </c>
      <c r="H211" s="30" t="s">
        <v>264</v>
      </c>
      <c r="I211" s="38">
        <f>156800+4180</f>
        <v>160980</v>
      </c>
      <c r="J211" s="38">
        <v>156800</v>
      </c>
      <c r="K211" s="16">
        <v>156800</v>
      </c>
    </row>
    <row r="212" spans="1:11" ht="51">
      <c r="A212" s="19" t="s">
        <v>368</v>
      </c>
      <c r="B212" s="41" t="s">
        <v>261</v>
      </c>
      <c r="C212" s="41" t="s">
        <v>13</v>
      </c>
      <c r="D212" s="30" t="s">
        <v>39</v>
      </c>
      <c r="E212" s="41" t="s">
        <v>346</v>
      </c>
      <c r="F212" s="41" t="s">
        <v>72</v>
      </c>
      <c r="G212" s="41" t="s">
        <v>369</v>
      </c>
      <c r="H212" s="30" t="s">
        <v>264</v>
      </c>
      <c r="I212" s="38">
        <f>7084500+590400+204700</f>
        <v>7879600</v>
      </c>
      <c r="J212" s="38">
        <v>7084500</v>
      </c>
      <c r="K212" s="16">
        <v>7084500</v>
      </c>
    </row>
    <row r="213" spans="1:11" ht="102">
      <c r="A213" s="19" t="s">
        <v>370</v>
      </c>
      <c r="B213" s="41" t="s">
        <v>261</v>
      </c>
      <c r="C213" s="41" t="s">
        <v>13</v>
      </c>
      <c r="D213" s="30" t="s">
        <v>39</v>
      </c>
      <c r="E213" s="41" t="s">
        <v>346</v>
      </c>
      <c r="F213" s="41" t="s">
        <v>72</v>
      </c>
      <c r="G213" s="41" t="s">
        <v>371</v>
      </c>
      <c r="H213" s="30" t="s">
        <v>264</v>
      </c>
      <c r="I213" s="38">
        <v>888000</v>
      </c>
      <c r="J213" s="38">
        <v>888000</v>
      </c>
      <c r="K213" s="16">
        <v>888000</v>
      </c>
    </row>
    <row r="214" spans="1:11" ht="114.75">
      <c r="A214" s="19" t="s">
        <v>372</v>
      </c>
      <c r="B214" s="41" t="s">
        <v>261</v>
      </c>
      <c r="C214" s="41" t="s">
        <v>13</v>
      </c>
      <c r="D214" s="30" t="s">
        <v>39</v>
      </c>
      <c r="E214" s="41" t="s">
        <v>346</v>
      </c>
      <c r="F214" s="41" t="s">
        <v>72</v>
      </c>
      <c r="G214" s="41" t="s">
        <v>373</v>
      </c>
      <c r="H214" s="30" t="s">
        <v>264</v>
      </c>
      <c r="I214" s="38">
        <f>447107400+8419900+4272900+209900+4157800+211100-7548600+7350533.42+12566300+628200</f>
        <v>477375433.42000002</v>
      </c>
      <c r="J214" s="38">
        <f>447107400+8419900</f>
        <v>455527300</v>
      </c>
      <c r="K214" s="16">
        <f>447107400+8419900</f>
        <v>455527300</v>
      </c>
    </row>
    <row r="215" spans="1:11" ht="76.5">
      <c r="A215" s="19" t="s">
        <v>374</v>
      </c>
      <c r="B215" s="41" t="s">
        <v>261</v>
      </c>
      <c r="C215" s="41" t="s">
        <v>13</v>
      </c>
      <c r="D215" s="30" t="s">
        <v>39</v>
      </c>
      <c r="E215" s="41" t="s">
        <v>346</v>
      </c>
      <c r="F215" s="41" t="s">
        <v>72</v>
      </c>
      <c r="G215" s="41" t="s">
        <v>375</v>
      </c>
      <c r="H215" s="30" t="s">
        <v>264</v>
      </c>
      <c r="I215" s="38">
        <v>28243400</v>
      </c>
      <c r="J215" s="38">
        <v>27884400</v>
      </c>
      <c r="K215" s="16">
        <v>27884400</v>
      </c>
    </row>
    <row r="216" spans="1:11" ht="51">
      <c r="A216" s="12" t="s">
        <v>376</v>
      </c>
      <c r="B216" s="41" t="s">
        <v>261</v>
      </c>
      <c r="C216" s="41" t="s">
        <v>13</v>
      </c>
      <c r="D216" s="30" t="s">
        <v>39</v>
      </c>
      <c r="E216" s="41" t="s">
        <v>346</v>
      </c>
      <c r="F216" s="41" t="s">
        <v>72</v>
      </c>
      <c r="G216" s="41" t="s">
        <v>377</v>
      </c>
      <c r="H216" s="30" t="s">
        <v>264</v>
      </c>
      <c r="I216" s="38">
        <v>218139700</v>
      </c>
      <c r="J216" s="38">
        <v>218139700</v>
      </c>
      <c r="K216" s="16">
        <v>218139700</v>
      </c>
    </row>
    <row r="217" spans="1:11" ht="76.5">
      <c r="A217" s="19" t="s">
        <v>378</v>
      </c>
      <c r="B217" s="41" t="s">
        <v>261</v>
      </c>
      <c r="C217" s="41" t="s">
        <v>13</v>
      </c>
      <c r="D217" s="30" t="s">
        <v>39</v>
      </c>
      <c r="E217" s="41" t="s">
        <v>346</v>
      </c>
      <c r="F217" s="41" t="s">
        <v>72</v>
      </c>
      <c r="G217" s="41" t="s">
        <v>379</v>
      </c>
      <c r="H217" s="30" t="s">
        <v>264</v>
      </c>
      <c r="I217" s="38">
        <f>17100500+1551800</f>
        <v>18652300</v>
      </c>
      <c r="J217" s="38">
        <v>17100500</v>
      </c>
      <c r="K217" s="16">
        <v>17100500</v>
      </c>
    </row>
    <row r="218" spans="1:11" ht="63.75">
      <c r="A218" s="19" t="s">
        <v>380</v>
      </c>
      <c r="B218" s="41" t="s">
        <v>261</v>
      </c>
      <c r="C218" s="41" t="s">
        <v>13</v>
      </c>
      <c r="D218" s="30" t="s">
        <v>39</v>
      </c>
      <c r="E218" s="41" t="s">
        <v>346</v>
      </c>
      <c r="F218" s="41" t="s">
        <v>72</v>
      </c>
      <c r="G218" s="41" t="s">
        <v>381</v>
      </c>
      <c r="H218" s="30" t="s">
        <v>264</v>
      </c>
      <c r="I218" s="38">
        <f>15980700-5224000+2528010.18+9431.43</f>
        <v>13294141.609999999</v>
      </c>
      <c r="J218" s="38">
        <f>13316900-5224000</f>
        <v>8092900</v>
      </c>
      <c r="K218" s="16">
        <f>13316900-2612100</f>
        <v>10704800</v>
      </c>
    </row>
    <row r="219" spans="1:11" ht="165.75">
      <c r="A219" s="19" t="s">
        <v>382</v>
      </c>
      <c r="B219" s="41" t="s">
        <v>261</v>
      </c>
      <c r="C219" s="41" t="s">
        <v>13</v>
      </c>
      <c r="D219" s="30" t="s">
        <v>39</v>
      </c>
      <c r="E219" s="41" t="s">
        <v>346</v>
      </c>
      <c r="F219" s="41" t="s">
        <v>72</v>
      </c>
      <c r="G219" s="41" t="s">
        <v>383</v>
      </c>
      <c r="H219" s="30" t="s">
        <v>264</v>
      </c>
      <c r="I219" s="38">
        <f>151339800+2277600-13537900+1791800+5013100</f>
        <v>146884400</v>
      </c>
      <c r="J219" s="38">
        <v>151339800</v>
      </c>
      <c r="K219" s="16">
        <v>151339800</v>
      </c>
    </row>
    <row r="220" spans="1:11" ht="51">
      <c r="A220" s="12" t="s">
        <v>384</v>
      </c>
      <c r="B220" s="41" t="s">
        <v>261</v>
      </c>
      <c r="C220" s="41" t="s">
        <v>13</v>
      </c>
      <c r="D220" s="30" t="s">
        <v>39</v>
      </c>
      <c r="E220" s="41" t="s">
        <v>346</v>
      </c>
      <c r="F220" s="41" t="s">
        <v>72</v>
      </c>
      <c r="G220" s="41" t="s">
        <v>385</v>
      </c>
      <c r="H220" s="30" t="s">
        <v>264</v>
      </c>
      <c r="I220" s="38">
        <v>59995900</v>
      </c>
      <c r="J220" s="38">
        <v>47996700</v>
      </c>
      <c r="K220" s="38">
        <v>47996700</v>
      </c>
    </row>
    <row r="221" spans="1:11" ht="51">
      <c r="A221" s="12" t="s">
        <v>386</v>
      </c>
      <c r="B221" s="41" t="s">
        <v>261</v>
      </c>
      <c r="C221" s="41" t="s">
        <v>13</v>
      </c>
      <c r="D221" s="30" t="s">
        <v>39</v>
      </c>
      <c r="E221" s="41" t="s">
        <v>346</v>
      </c>
      <c r="F221" s="41" t="s">
        <v>72</v>
      </c>
      <c r="G221" s="41" t="s">
        <v>387</v>
      </c>
      <c r="H221" s="30" t="s">
        <v>264</v>
      </c>
      <c r="I221" s="16">
        <f>2867200+87730</f>
        <v>2954930</v>
      </c>
      <c r="J221" s="38">
        <v>2867200</v>
      </c>
      <c r="K221" s="16">
        <v>2867200</v>
      </c>
    </row>
    <row r="222" spans="1:11" ht="38.25">
      <c r="A222" s="12" t="s">
        <v>388</v>
      </c>
      <c r="B222" s="41" t="s">
        <v>261</v>
      </c>
      <c r="C222" s="41" t="s">
        <v>13</v>
      </c>
      <c r="D222" s="30" t="s">
        <v>39</v>
      </c>
      <c r="E222" s="41" t="s">
        <v>346</v>
      </c>
      <c r="F222" s="41" t="s">
        <v>72</v>
      </c>
      <c r="G222" s="41" t="s">
        <v>389</v>
      </c>
      <c r="H222" s="30" t="s">
        <v>264</v>
      </c>
      <c r="I222" s="38">
        <f>16813400+151100</f>
        <v>16964500</v>
      </c>
      <c r="J222" s="38">
        <v>16813400</v>
      </c>
      <c r="K222" s="16">
        <v>16813400</v>
      </c>
    </row>
    <row r="223" spans="1:11" ht="89.25">
      <c r="A223" s="19" t="s">
        <v>390</v>
      </c>
      <c r="B223" s="41" t="s">
        <v>261</v>
      </c>
      <c r="C223" s="41" t="s">
        <v>13</v>
      </c>
      <c r="D223" s="30" t="s">
        <v>39</v>
      </c>
      <c r="E223" s="41" t="s">
        <v>346</v>
      </c>
      <c r="F223" s="41" t="s">
        <v>72</v>
      </c>
      <c r="G223" s="41" t="s">
        <v>391</v>
      </c>
      <c r="H223" s="30" t="s">
        <v>264</v>
      </c>
      <c r="I223" s="38">
        <f>102800+3200</f>
        <v>106000</v>
      </c>
      <c r="J223" s="38">
        <v>102800</v>
      </c>
      <c r="K223" s="16">
        <v>102800</v>
      </c>
    </row>
    <row r="224" spans="1:11" ht="51">
      <c r="A224" s="12" t="s">
        <v>392</v>
      </c>
      <c r="B224" s="41" t="s">
        <v>261</v>
      </c>
      <c r="C224" s="41" t="s">
        <v>13</v>
      </c>
      <c r="D224" s="30" t="s">
        <v>39</v>
      </c>
      <c r="E224" s="41" t="s">
        <v>393</v>
      </c>
      <c r="F224" s="41" t="s">
        <v>26</v>
      </c>
      <c r="G224" s="41" t="s">
        <v>28</v>
      </c>
      <c r="H224" s="30" t="s">
        <v>264</v>
      </c>
      <c r="I224" s="16">
        <f t="shared" ref="I224:K224" si="79">I225</f>
        <v>4373600</v>
      </c>
      <c r="J224" s="16">
        <f t="shared" si="79"/>
        <v>4373600</v>
      </c>
      <c r="K224" s="16">
        <f t="shared" si="79"/>
        <v>4373600</v>
      </c>
    </row>
    <row r="225" spans="1:11" ht="51">
      <c r="A225" s="12" t="s">
        <v>394</v>
      </c>
      <c r="B225" s="41" t="s">
        <v>261</v>
      </c>
      <c r="C225" s="41" t="s">
        <v>13</v>
      </c>
      <c r="D225" s="30" t="s">
        <v>39</v>
      </c>
      <c r="E225" s="41" t="s">
        <v>393</v>
      </c>
      <c r="F225" s="41" t="s">
        <v>72</v>
      </c>
      <c r="G225" s="41" t="s">
        <v>28</v>
      </c>
      <c r="H225" s="30" t="s">
        <v>264</v>
      </c>
      <c r="I225" s="38">
        <v>4373600</v>
      </c>
      <c r="J225" s="38">
        <v>4373600</v>
      </c>
      <c r="K225" s="38">
        <v>4373600</v>
      </c>
    </row>
    <row r="226" spans="1:11" ht="58.5" customHeight="1">
      <c r="A226" s="12" t="s">
        <v>395</v>
      </c>
      <c r="B226" s="41" t="s">
        <v>261</v>
      </c>
      <c r="C226" s="41" t="s">
        <v>13</v>
      </c>
      <c r="D226" s="30" t="s">
        <v>39</v>
      </c>
      <c r="E226" s="41" t="s">
        <v>396</v>
      </c>
      <c r="F226" s="41" t="s">
        <v>26</v>
      </c>
      <c r="G226" s="41" t="s">
        <v>28</v>
      </c>
      <c r="H226" s="30" t="s">
        <v>264</v>
      </c>
      <c r="I226" s="38">
        <f>I227</f>
        <v>2695989.82</v>
      </c>
      <c r="J226" s="38">
        <f t="shared" ref="J226:K226" si="80">J227</f>
        <v>5224000</v>
      </c>
      <c r="K226" s="38">
        <f t="shared" si="80"/>
        <v>2612000</v>
      </c>
    </row>
    <row r="227" spans="1:11" ht="51">
      <c r="A227" s="12" t="s">
        <v>397</v>
      </c>
      <c r="B227" s="41" t="s">
        <v>261</v>
      </c>
      <c r="C227" s="41" t="s">
        <v>13</v>
      </c>
      <c r="D227" s="30" t="s">
        <v>39</v>
      </c>
      <c r="E227" s="41" t="s">
        <v>396</v>
      </c>
      <c r="F227" s="41" t="s">
        <v>72</v>
      </c>
      <c r="G227" s="41" t="s">
        <v>28</v>
      </c>
      <c r="H227" s="30" t="s">
        <v>264</v>
      </c>
      <c r="I227" s="38">
        <f>5224000-2528010.18</f>
        <v>2695989.82</v>
      </c>
      <c r="J227" s="38">
        <v>5224000</v>
      </c>
      <c r="K227" s="38">
        <v>2612000</v>
      </c>
    </row>
    <row r="228" spans="1:11" ht="38.25">
      <c r="A228" s="12" t="s">
        <v>398</v>
      </c>
      <c r="B228" s="41" t="s">
        <v>261</v>
      </c>
      <c r="C228" s="41" t="s">
        <v>13</v>
      </c>
      <c r="D228" s="30" t="s">
        <v>39</v>
      </c>
      <c r="E228" s="41" t="s">
        <v>399</v>
      </c>
      <c r="F228" s="41" t="s">
        <v>26</v>
      </c>
      <c r="G228" s="41" t="s">
        <v>28</v>
      </c>
      <c r="H228" s="30" t="s">
        <v>264</v>
      </c>
      <c r="I228" s="16">
        <f t="shared" ref="I228:K228" si="81">I229</f>
        <v>6288000</v>
      </c>
      <c r="J228" s="16">
        <f t="shared" si="81"/>
        <v>6647100</v>
      </c>
      <c r="K228" s="16">
        <f t="shared" si="81"/>
        <v>6888700</v>
      </c>
    </row>
    <row r="229" spans="1:11" ht="38.25">
      <c r="A229" s="12" t="s">
        <v>400</v>
      </c>
      <c r="B229" s="41" t="s">
        <v>261</v>
      </c>
      <c r="C229" s="41" t="s">
        <v>13</v>
      </c>
      <c r="D229" s="30" t="s">
        <v>39</v>
      </c>
      <c r="E229" s="41" t="s">
        <v>399</v>
      </c>
      <c r="F229" s="41" t="s">
        <v>72</v>
      </c>
      <c r="G229" s="41" t="s">
        <v>28</v>
      </c>
      <c r="H229" s="30" t="s">
        <v>264</v>
      </c>
      <c r="I229" s="38">
        <f>5370200+917800</f>
        <v>6288000</v>
      </c>
      <c r="J229" s="38">
        <f>5569800+1077300</f>
        <v>6647100</v>
      </c>
      <c r="K229" s="38">
        <v>6888700</v>
      </c>
    </row>
    <row r="230" spans="1:11" ht="38.25">
      <c r="A230" s="12" t="s">
        <v>401</v>
      </c>
      <c r="B230" s="41" t="s">
        <v>24</v>
      </c>
      <c r="C230" s="41" t="s">
        <v>13</v>
      </c>
      <c r="D230" s="30" t="s">
        <v>39</v>
      </c>
      <c r="E230" s="41" t="s">
        <v>402</v>
      </c>
      <c r="F230" s="41" t="s">
        <v>26</v>
      </c>
      <c r="G230" s="41" t="s">
        <v>28</v>
      </c>
      <c r="H230" s="30" t="s">
        <v>264</v>
      </c>
      <c r="I230" s="38">
        <f t="shared" ref="I230:K230" si="82">I231</f>
        <v>2500</v>
      </c>
      <c r="J230" s="38">
        <f t="shared" si="82"/>
        <v>2700</v>
      </c>
      <c r="K230" s="38">
        <f t="shared" si="82"/>
        <v>2400</v>
      </c>
    </row>
    <row r="231" spans="1:11" ht="51">
      <c r="A231" s="12" t="s">
        <v>403</v>
      </c>
      <c r="B231" s="41" t="s">
        <v>261</v>
      </c>
      <c r="C231" s="41" t="s">
        <v>13</v>
      </c>
      <c r="D231" s="30" t="s">
        <v>39</v>
      </c>
      <c r="E231" s="41" t="s">
        <v>402</v>
      </c>
      <c r="F231" s="41" t="s">
        <v>72</v>
      </c>
      <c r="G231" s="41" t="s">
        <v>28</v>
      </c>
      <c r="H231" s="30" t="s">
        <v>264</v>
      </c>
      <c r="I231" s="38">
        <f>6500-4000</f>
        <v>2500</v>
      </c>
      <c r="J231" s="38">
        <f>5800-3100</f>
        <v>2700</v>
      </c>
      <c r="K231" s="38">
        <v>2400</v>
      </c>
    </row>
    <row r="232" spans="1:11">
      <c r="A232" s="12" t="s">
        <v>404</v>
      </c>
      <c r="B232" s="41" t="s">
        <v>261</v>
      </c>
      <c r="C232" s="41" t="s">
        <v>13</v>
      </c>
      <c r="D232" s="30" t="s">
        <v>39</v>
      </c>
      <c r="E232" s="41" t="s">
        <v>405</v>
      </c>
      <c r="F232" s="41" t="s">
        <v>26</v>
      </c>
      <c r="G232" s="41" t="s">
        <v>28</v>
      </c>
      <c r="H232" s="30" t="s">
        <v>264</v>
      </c>
      <c r="I232" s="16">
        <f>I233+I238+I242+I240+I236</f>
        <v>191540965.44000003</v>
      </c>
      <c r="J232" s="16">
        <f t="shared" ref="J232:K232" si="83">J233+J238+J242+J240+J236</f>
        <v>62486070</v>
      </c>
      <c r="K232" s="16">
        <f t="shared" si="83"/>
        <v>15990770</v>
      </c>
    </row>
    <row r="233" spans="1:11" ht="51">
      <c r="A233" s="12" t="s">
        <v>406</v>
      </c>
      <c r="B233" s="41" t="s">
        <v>261</v>
      </c>
      <c r="C233" s="41" t="s">
        <v>13</v>
      </c>
      <c r="D233" s="41" t="s">
        <v>39</v>
      </c>
      <c r="E233" s="41" t="s">
        <v>407</v>
      </c>
      <c r="F233" s="41" t="s">
        <v>26</v>
      </c>
      <c r="G233" s="41" t="s">
        <v>28</v>
      </c>
      <c r="H233" s="30" t="s">
        <v>264</v>
      </c>
      <c r="I233" s="16">
        <f>I234+I235</f>
        <v>87673282.100000009</v>
      </c>
      <c r="J233" s="16">
        <f t="shared" ref="J233:K233" si="84">J234</f>
        <v>2153200</v>
      </c>
      <c r="K233" s="16">
        <f t="shared" si="84"/>
        <v>2153200</v>
      </c>
    </row>
    <row r="234" spans="1:11" ht="51">
      <c r="A234" s="42" t="s">
        <v>408</v>
      </c>
      <c r="B234" s="42" t="s">
        <v>261</v>
      </c>
      <c r="C234" s="42" t="s">
        <v>13</v>
      </c>
      <c r="D234" s="42" t="s">
        <v>39</v>
      </c>
      <c r="E234" s="42" t="s">
        <v>407</v>
      </c>
      <c r="F234" s="42" t="s">
        <v>72</v>
      </c>
      <c r="G234" s="42" t="s">
        <v>409</v>
      </c>
      <c r="H234" s="43" t="s">
        <v>264</v>
      </c>
      <c r="I234" s="38">
        <f>2153200+460800+500000+584003.4+706687+224981.74+21496.96+297885.6</f>
        <v>4949054.7</v>
      </c>
      <c r="J234" s="38">
        <v>2153200</v>
      </c>
      <c r="K234" s="38">
        <v>2153200</v>
      </c>
    </row>
    <row r="235" spans="1:11" ht="51">
      <c r="A235" s="42" t="s">
        <v>408</v>
      </c>
      <c r="B235" s="42" t="s">
        <v>261</v>
      </c>
      <c r="C235" s="42" t="s">
        <v>13</v>
      </c>
      <c r="D235" s="42" t="s">
        <v>39</v>
      </c>
      <c r="E235" s="42" t="s">
        <v>407</v>
      </c>
      <c r="F235" s="42" t="s">
        <v>72</v>
      </c>
      <c r="G235" s="42" t="s">
        <v>410</v>
      </c>
      <c r="H235" s="43" t="s">
        <v>264</v>
      </c>
      <c r="I235" s="38">
        <f>39334923+43389304.4</f>
        <v>82724227.400000006</v>
      </c>
      <c r="J235" s="38"/>
      <c r="K235" s="38"/>
    </row>
    <row r="236" spans="1:11" ht="75">
      <c r="A236" s="44" t="s">
        <v>411</v>
      </c>
      <c r="B236" s="42" t="s">
        <v>261</v>
      </c>
      <c r="C236" s="42" t="s">
        <v>13</v>
      </c>
      <c r="D236" s="42" t="s">
        <v>39</v>
      </c>
      <c r="E236" s="42" t="s">
        <v>412</v>
      </c>
      <c r="F236" s="42" t="s">
        <v>26</v>
      </c>
      <c r="G236" s="42" t="s">
        <v>28</v>
      </c>
      <c r="H236" s="43" t="s">
        <v>264</v>
      </c>
      <c r="I236" s="38">
        <f>I237</f>
        <v>1006310</v>
      </c>
      <c r="J236" s="38">
        <f>J237</f>
        <v>7726770</v>
      </c>
      <c r="K236" s="38">
        <f>K237</f>
        <v>7726770</v>
      </c>
    </row>
    <row r="237" spans="1:11" ht="60.75" customHeight="1">
      <c r="A237" s="42" t="s">
        <v>413</v>
      </c>
      <c r="B237" s="42" t="s">
        <v>261</v>
      </c>
      <c r="C237" s="42" t="s">
        <v>13</v>
      </c>
      <c r="D237" s="42" t="s">
        <v>39</v>
      </c>
      <c r="E237" s="42" t="s">
        <v>412</v>
      </c>
      <c r="F237" s="42" t="s">
        <v>72</v>
      </c>
      <c r="G237" s="42" t="s">
        <v>28</v>
      </c>
      <c r="H237" s="43" t="s">
        <v>264</v>
      </c>
      <c r="I237" s="38">
        <v>1006310</v>
      </c>
      <c r="J237" s="38">
        <v>7726770</v>
      </c>
      <c r="K237" s="38">
        <v>7726770</v>
      </c>
    </row>
    <row r="238" spans="1:11" ht="38.25">
      <c r="A238" s="12" t="s">
        <v>414</v>
      </c>
      <c r="B238" s="31">
        <v>890</v>
      </c>
      <c r="C238" s="31" t="s">
        <v>13</v>
      </c>
      <c r="D238" s="31" t="s">
        <v>39</v>
      </c>
      <c r="E238" s="31" t="s">
        <v>415</v>
      </c>
      <c r="F238" s="31" t="s">
        <v>26</v>
      </c>
      <c r="G238" s="31" t="s">
        <v>28</v>
      </c>
      <c r="H238" s="30">
        <v>150</v>
      </c>
      <c r="I238" s="38">
        <f>I239</f>
        <v>47106400</v>
      </c>
      <c r="J238" s="38">
        <f t="shared" ref="J238:K238" si="85">J239</f>
        <v>47106400</v>
      </c>
      <c r="K238" s="38">
        <f t="shared" si="85"/>
        <v>0</v>
      </c>
    </row>
    <row r="239" spans="1:11" ht="51">
      <c r="A239" s="12" t="s">
        <v>416</v>
      </c>
      <c r="B239" s="31" t="s">
        <v>261</v>
      </c>
      <c r="C239" s="31" t="s">
        <v>13</v>
      </c>
      <c r="D239" s="31" t="s">
        <v>39</v>
      </c>
      <c r="E239" s="31" t="s">
        <v>415</v>
      </c>
      <c r="F239" s="31" t="s">
        <v>72</v>
      </c>
      <c r="G239" s="31" t="s">
        <v>28</v>
      </c>
      <c r="H239" s="30" t="s">
        <v>264</v>
      </c>
      <c r="I239" s="38">
        <v>47106400</v>
      </c>
      <c r="J239" s="38">
        <v>47106400</v>
      </c>
      <c r="K239" s="38">
        <v>0</v>
      </c>
    </row>
    <row r="240" spans="1:11" ht="25.5">
      <c r="A240" s="12" t="s">
        <v>417</v>
      </c>
      <c r="B240" s="31" t="s">
        <v>261</v>
      </c>
      <c r="C240" s="31" t="s">
        <v>13</v>
      </c>
      <c r="D240" s="31" t="s">
        <v>39</v>
      </c>
      <c r="E240" s="31" t="s">
        <v>418</v>
      </c>
      <c r="F240" s="31" t="s">
        <v>26</v>
      </c>
      <c r="G240" s="31" t="s">
        <v>28</v>
      </c>
      <c r="H240" s="30" t="s">
        <v>264</v>
      </c>
      <c r="I240" s="38">
        <f>I241</f>
        <v>50000</v>
      </c>
      <c r="J240" s="38">
        <f t="shared" ref="J240:K240" si="86">J241</f>
        <v>0</v>
      </c>
      <c r="K240" s="38">
        <f t="shared" si="86"/>
        <v>0</v>
      </c>
    </row>
    <row r="241" spans="1:11" ht="37.5" customHeight="1">
      <c r="A241" s="12" t="s">
        <v>419</v>
      </c>
      <c r="B241" s="31" t="s">
        <v>261</v>
      </c>
      <c r="C241" s="31" t="s">
        <v>13</v>
      </c>
      <c r="D241" s="31" t="s">
        <v>39</v>
      </c>
      <c r="E241" s="31" t="s">
        <v>418</v>
      </c>
      <c r="F241" s="31" t="s">
        <v>72</v>
      </c>
      <c r="G241" s="31" t="s">
        <v>28</v>
      </c>
      <c r="H241" s="30" t="s">
        <v>264</v>
      </c>
      <c r="I241" s="38">
        <v>50000</v>
      </c>
      <c r="J241" s="38">
        <v>0</v>
      </c>
      <c r="K241" s="38">
        <v>0</v>
      </c>
    </row>
    <row r="242" spans="1:11">
      <c r="A242" s="12" t="s">
        <v>420</v>
      </c>
      <c r="B242" s="31" t="s">
        <v>261</v>
      </c>
      <c r="C242" s="31" t="s">
        <v>13</v>
      </c>
      <c r="D242" s="31" t="s">
        <v>39</v>
      </c>
      <c r="E242" s="31" t="s">
        <v>421</v>
      </c>
      <c r="F242" s="31" t="s">
        <v>26</v>
      </c>
      <c r="G242" s="31" t="s">
        <v>28</v>
      </c>
      <c r="H242" s="30" t="s">
        <v>264</v>
      </c>
      <c r="I242" s="38">
        <f>I243</f>
        <v>55704973.340000004</v>
      </c>
      <c r="J242" s="38">
        <f t="shared" ref="J242:K242" si="87">J243</f>
        <v>5499700</v>
      </c>
      <c r="K242" s="38">
        <f t="shared" si="87"/>
        <v>6110800</v>
      </c>
    </row>
    <row r="243" spans="1:11" ht="25.5">
      <c r="A243" s="12" t="s">
        <v>422</v>
      </c>
      <c r="B243" s="31" t="s">
        <v>261</v>
      </c>
      <c r="C243" s="31" t="s">
        <v>13</v>
      </c>
      <c r="D243" s="31" t="s">
        <v>39</v>
      </c>
      <c r="E243" s="31" t="s">
        <v>421</v>
      </c>
      <c r="F243" s="31" t="s">
        <v>72</v>
      </c>
      <c r="G243" s="31" t="s">
        <v>28</v>
      </c>
      <c r="H243" s="30" t="s">
        <v>264</v>
      </c>
      <c r="I243" s="38">
        <f>SUM(I244:I258)</f>
        <v>55704973.340000004</v>
      </c>
      <c r="J243" s="38">
        <f t="shared" ref="J243:K243" si="88">SUM(J247:J255)</f>
        <v>5499700</v>
      </c>
      <c r="K243" s="38">
        <f t="shared" si="88"/>
        <v>6110800</v>
      </c>
    </row>
    <row r="244" spans="1:11" ht="63.75">
      <c r="A244" s="12" t="s">
        <v>423</v>
      </c>
      <c r="B244" s="31" t="s">
        <v>261</v>
      </c>
      <c r="C244" s="31" t="s">
        <v>13</v>
      </c>
      <c r="D244" s="31" t="s">
        <v>39</v>
      </c>
      <c r="E244" s="31" t="s">
        <v>421</v>
      </c>
      <c r="F244" s="31" t="s">
        <v>72</v>
      </c>
      <c r="G244" s="31" t="s">
        <v>424</v>
      </c>
      <c r="H244" s="30" t="s">
        <v>264</v>
      </c>
      <c r="I244" s="38">
        <v>912000</v>
      </c>
      <c r="J244" s="38"/>
      <c r="K244" s="38"/>
    </row>
    <row r="245" spans="1:11" ht="51">
      <c r="A245" s="12" t="s">
        <v>425</v>
      </c>
      <c r="B245" s="31" t="s">
        <v>261</v>
      </c>
      <c r="C245" s="31" t="s">
        <v>13</v>
      </c>
      <c r="D245" s="31" t="s">
        <v>39</v>
      </c>
      <c r="E245" s="31" t="s">
        <v>421</v>
      </c>
      <c r="F245" s="31" t="s">
        <v>72</v>
      </c>
      <c r="G245" s="31" t="s">
        <v>426</v>
      </c>
      <c r="H245" s="30" t="s">
        <v>264</v>
      </c>
      <c r="I245" s="38">
        <v>12167000</v>
      </c>
      <c r="J245" s="38">
        <v>0</v>
      </c>
      <c r="K245" s="38">
        <v>0</v>
      </c>
    </row>
    <row r="246" spans="1:11" ht="38.25">
      <c r="A246" s="12" t="s">
        <v>427</v>
      </c>
      <c r="B246" s="31" t="s">
        <v>261</v>
      </c>
      <c r="C246" s="31" t="s">
        <v>13</v>
      </c>
      <c r="D246" s="31" t="s">
        <v>39</v>
      </c>
      <c r="E246" s="31" t="s">
        <v>421</v>
      </c>
      <c r="F246" s="31" t="s">
        <v>72</v>
      </c>
      <c r="G246" s="31" t="s">
        <v>428</v>
      </c>
      <c r="H246" s="30" t="s">
        <v>264</v>
      </c>
      <c r="I246" s="38">
        <v>437000</v>
      </c>
      <c r="J246" s="38">
        <v>0</v>
      </c>
      <c r="K246" s="38">
        <v>0</v>
      </c>
    </row>
    <row r="247" spans="1:11" ht="38.25">
      <c r="A247" s="12" t="s">
        <v>429</v>
      </c>
      <c r="B247" s="31" t="s">
        <v>261</v>
      </c>
      <c r="C247" s="31" t="s">
        <v>13</v>
      </c>
      <c r="D247" s="31" t="s">
        <v>39</v>
      </c>
      <c r="E247" s="31" t="s">
        <v>421</v>
      </c>
      <c r="F247" s="31" t="s">
        <v>72</v>
      </c>
      <c r="G247" s="31" t="s">
        <v>430</v>
      </c>
      <c r="H247" s="30" t="s">
        <v>264</v>
      </c>
      <c r="I247" s="38">
        <v>9166200</v>
      </c>
      <c r="J247" s="38">
        <v>5499700</v>
      </c>
      <c r="K247" s="38">
        <v>6110800</v>
      </c>
    </row>
    <row r="248" spans="1:11" ht="38.25">
      <c r="A248" s="12" t="s">
        <v>431</v>
      </c>
      <c r="B248" s="31" t="s">
        <v>261</v>
      </c>
      <c r="C248" s="31" t="s">
        <v>13</v>
      </c>
      <c r="D248" s="31" t="s">
        <v>39</v>
      </c>
      <c r="E248" s="31" t="s">
        <v>421</v>
      </c>
      <c r="F248" s="31" t="s">
        <v>72</v>
      </c>
      <c r="G248" s="31" t="s">
        <v>432</v>
      </c>
      <c r="H248" s="30" t="s">
        <v>264</v>
      </c>
      <c r="I248" s="38">
        <v>216800</v>
      </c>
      <c r="J248" s="38">
        <v>0</v>
      </c>
      <c r="K248" s="38">
        <v>0</v>
      </c>
    </row>
    <row r="249" spans="1:11" ht="51" hidden="1">
      <c r="A249" s="12" t="s">
        <v>433</v>
      </c>
      <c r="B249" s="31" t="s">
        <v>261</v>
      </c>
      <c r="C249" s="31" t="s">
        <v>13</v>
      </c>
      <c r="D249" s="31" t="s">
        <v>39</v>
      </c>
      <c r="E249" s="31" t="s">
        <v>421</v>
      </c>
      <c r="F249" s="31" t="s">
        <v>72</v>
      </c>
      <c r="G249" s="31" t="s">
        <v>434</v>
      </c>
      <c r="H249" s="30" t="s">
        <v>264</v>
      </c>
      <c r="I249" s="38">
        <v>0</v>
      </c>
      <c r="J249" s="38"/>
      <c r="K249" s="38"/>
    </row>
    <row r="250" spans="1:11" ht="38.25">
      <c r="A250" s="12" t="s">
        <v>435</v>
      </c>
      <c r="B250" s="31" t="s">
        <v>261</v>
      </c>
      <c r="C250" s="31" t="s">
        <v>13</v>
      </c>
      <c r="D250" s="31" t="s">
        <v>39</v>
      </c>
      <c r="E250" s="31" t="s">
        <v>421</v>
      </c>
      <c r="F250" s="31" t="s">
        <v>72</v>
      </c>
      <c r="G250" s="31" t="s">
        <v>436</v>
      </c>
      <c r="H250" s="30" t="s">
        <v>264</v>
      </c>
      <c r="I250" s="38">
        <v>10908000</v>
      </c>
      <c r="J250" s="38">
        <v>0</v>
      </c>
      <c r="K250" s="38">
        <v>0</v>
      </c>
    </row>
    <row r="251" spans="1:11" ht="38.25" hidden="1">
      <c r="A251" s="12" t="s">
        <v>437</v>
      </c>
      <c r="B251" s="31" t="s">
        <v>261</v>
      </c>
      <c r="C251" s="31" t="s">
        <v>13</v>
      </c>
      <c r="D251" s="31" t="s">
        <v>39</v>
      </c>
      <c r="E251" s="31" t="s">
        <v>421</v>
      </c>
      <c r="F251" s="31" t="s">
        <v>72</v>
      </c>
      <c r="G251" s="31" t="s">
        <v>438</v>
      </c>
      <c r="H251" s="30" t="s">
        <v>264</v>
      </c>
      <c r="I251" s="38">
        <v>0</v>
      </c>
      <c r="J251" s="38">
        <v>0</v>
      </c>
      <c r="K251" s="38">
        <v>0</v>
      </c>
    </row>
    <row r="252" spans="1:11" ht="38.25">
      <c r="A252" s="12" t="s">
        <v>439</v>
      </c>
      <c r="B252" s="31" t="s">
        <v>261</v>
      </c>
      <c r="C252" s="31" t="s">
        <v>13</v>
      </c>
      <c r="D252" s="31" t="s">
        <v>39</v>
      </c>
      <c r="E252" s="31" t="s">
        <v>421</v>
      </c>
      <c r="F252" s="31" t="s">
        <v>72</v>
      </c>
      <c r="G252" s="31" t="s">
        <v>440</v>
      </c>
      <c r="H252" s="30" t="s">
        <v>264</v>
      </c>
      <c r="I252" s="38">
        <f>8485112+6045143</f>
        <v>14530255</v>
      </c>
      <c r="J252" s="38">
        <v>0</v>
      </c>
      <c r="K252" s="38">
        <v>0</v>
      </c>
    </row>
    <row r="253" spans="1:11" ht="63.75">
      <c r="A253" s="12" t="s">
        <v>441</v>
      </c>
      <c r="B253" s="31" t="s">
        <v>261</v>
      </c>
      <c r="C253" s="31" t="s">
        <v>13</v>
      </c>
      <c r="D253" s="31" t="s">
        <v>39</v>
      </c>
      <c r="E253" s="31" t="s">
        <v>421</v>
      </c>
      <c r="F253" s="31" t="s">
        <v>72</v>
      </c>
      <c r="G253" s="31" t="s">
        <v>442</v>
      </c>
      <c r="H253" s="30" t="s">
        <v>264</v>
      </c>
      <c r="I253" s="38">
        <v>4745310</v>
      </c>
      <c r="J253" s="38"/>
      <c r="K253" s="38"/>
    </row>
    <row r="254" spans="1:11" ht="32.25" customHeight="1">
      <c r="A254" s="12" t="s">
        <v>443</v>
      </c>
      <c r="B254" s="31" t="s">
        <v>261</v>
      </c>
      <c r="C254" s="31" t="s">
        <v>13</v>
      </c>
      <c r="D254" s="31" t="s">
        <v>39</v>
      </c>
      <c r="E254" s="31" t="s">
        <v>421</v>
      </c>
      <c r="F254" s="31" t="s">
        <v>72</v>
      </c>
      <c r="G254" s="31" t="s">
        <v>444</v>
      </c>
      <c r="H254" s="30" t="s">
        <v>264</v>
      </c>
      <c r="I254" s="38">
        <v>2324100</v>
      </c>
      <c r="J254" s="38">
        <v>0</v>
      </c>
      <c r="K254" s="38">
        <v>0</v>
      </c>
    </row>
    <row r="255" spans="1:11" ht="51">
      <c r="A255" s="12" t="s">
        <v>445</v>
      </c>
      <c r="B255" s="31" t="s">
        <v>261</v>
      </c>
      <c r="C255" s="31" t="s">
        <v>13</v>
      </c>
      <c r="D255" s="31" t="s">
        <v>39</v>
      </c>
      <c r="E255" s="31" t="s">
        <v>421</v>
      </c>
      <c r="F255" s="31" t="s">
        <v>72</v>
      </c>
      <c r="G255" s="31" t="s">
        <v>446</v>
      </c>
      <c r="H255" s="30" t="s">
        <v>264</v>
      </c>
      <c r="I255" s="38">
        <v>240000</v>
      </c>
      <c r="J255" s="38">
        <v>0</v>
      </c>
      <c r="K255" s="38">
        <v>0</v>
      </c>
    </row>
    <row r="256" spans="1:11" ht="42.75" customHeight="1">
      <c r="A256" s="12" t="s">
        <v>447</v>
      </c>
      <c r="B256" s="31" t="s">
        <v>261</v>
      </c>
      <c r="C256" s="31" t="s">
        <v>13</v>
      </c>
      <c r="D256" s="31" t="s">
        <v>39</v>
      </c>
      <c r="E256" s="31" t="s">
        <v>421</v>
      </c>
      <c r="F256" s="31" t="s">
        <v>72</v>
      </c>
      <c r="G256" s="31" t="s">
        <v>448</v>
      </c>
      <c r="H256" s="30" t="s">
        <v>264</v>
      </c>
      <c r="I256" s="38">
        <v>58308.34</v>
      </c>
      <c r="J256" s="38">
        <v>0</v>
      </c>
      <c r="K256" s="38">
        <v>0</v>
      </c>
    </row>
    <row r="257" spans="1:11" ht="99.75" hidden="1" customHeight="1">
      <c r="A257" s="12" t="s">
        <v>449</v>
      </c>
      <c r="B257" s="31" t="s">
        <v>261</v>
      </c>
      <c r="C257" s="31" t="s">
        <v>13</v>
      </c>
      <c r="D257" s="31" t="s">
        <v>39</v>
      </c>
      <c r="E257" s="31" t="s">
        <v>421</v>
      </c>
      <c r="F257" s="31" t="s">
        <v>72</v>
      </c>
      <c r="G257" s="31" t="s">
        <v>450</v>
      </c>
      <c r="H257" s="30" t="s">
        <v>264</v>
      </c>
      <c r="I257" s="38">
        <v>0</v>
      </c>
      <c r="J257" s="38"/>
      <c r="K257" s="38"/>
    </row>
    <row r="258" spans="1:11" ht="68.25" hidden="1" customHeight="1">
      <c r="A258" s="19" t="s">
        <v>441</v>
      </c>
      <c r="B258" s="31" t="s">
        <v>261</v>
      </c>
      <c r="C258" s="31" t="s">
        <v>13</v>
      </c>
      <c r="D258" s="31" t="s">
        <v>39</v>
      </c>
      <c r="E258" s="31" t="s">
        <v>421</v>
      </c>
      <c r="F258" s="31" t="s">
        <v>72</v>
      </c>
      <c r="G258" s="31" t="s">
        <v>442</v>
      </c>
      <c r="H258" s="30" t="s">
        <v>264</v>
      </c>
      <c r="I258" s="38">
        <v>0</v>
      </c>
      <c r="J258" s="38"/>
      <c r="K258" s="38"/>
    </row>
    <row r="259" spans="1:11">
      <c r="A259" s="42" t="s">
        <v>451</v>
      </c>
      <c r="B259" s="42" t="s">
        <v>24</v>
      </c>
      <c r="C259" s="42" t="s">
        <v>13</v>
      </c>
      <c r="D259" s="42" t="s">
        <v>452</v>
      </c>
      <c r="E259" s="42" t="s">
        <v>27</v>
      </c>
      <c r="F259" s="42" t="s">
        <v>26</v>
      </c>
      <c r="G259" s="42" t="s">
        <v>28</v>
      </c>
      <c r="H259" s="43" t="s">
        <v>24</v>
      </c>
      <c r="I259" s="16">
        <f t="shared" ref="I259:K260" si="89">I260</f>
        <v>16438206</v>
      </c>
      <c r="J259" s="16">
        <f t="shared" si="89"/>
        <v>35058000</v>
      </c>
      <c r="K259" s="16">
        <f t="shared" si="89"/>
        <v>2608000</v>
      </c>
    </row>
    <row r="260" spans="1:11" ht="25.5">
      <c r="A260" s="42" t="s">
        <v>453</v>
      </c>
      <c r="B260" s="42" t="s">
        <v>24</v>
      </c>
      <c r="C260" s="42" t="s">
        <v>13</v>
      </c>
      <c r="D260" s="42" t="s">
        <v>452</v>
      </c>
      <c r="E260" s="42" t="s">
        <v>112</v>
      </c>
      <c r="F260" s="42" t="s">
        <v>72</v>
      </c>
      <c r="G260" s="42" t="s">
        <v>28</v>
      </c>
      <c r="H260" s="43" t="s">
        <v>264</v>
      </c>
      <c r="I260" s="16">
        <f t="shared" si="89"/>
        <v>16438206</v>
      </c>
      <c r="J260" s="16">
        <f t="shared" si="89"/>
        <v>35058000</v>
      </c>
      <c r="K260" s="16">
        <f t="shared" si="89"/>
        <v>2608000</v>
      </c>
    </row>
    <row r="261" spans="1:11" ht="25.5">
      <c r="A261" s="42" t="s">
        <v>454</v>
      </c>
      <c r="B261" s="42" t="s">
        <v>24</v>
      </c>
      <c r="C261" s="42" t="s">
        <v>13</v>
      </c>
      <c r="D261" s="42" t="s">
        <v>452</v>
      </c>
      <c r="E261" s="42" t="s">
        <v>455</v>
      </c>
      <c r="F261" s="42" t="s">
        <v>72</v>
      </c>
      <c r="G261" s="42" t="s">
        <v>28</v>
      </c>
      <c r="H261" s="43" t="s">
        <v>264</v>
      </c>
      <c r="I261" s="16">
        <f>I263+I264+I262</f>
        <v>16438206</v>
      </c>
      <c r="J261" s="16">
        <f t="shared" ref="J261:K261" si="90">J263+J264+J262</f>
        <v>35058000</v>
      </c>
      <c r="K261" s="16">
        <f t="shared" si="90"/>
        <v>2608000</v>
      </c>
    </row>
    <row r="262" spans="1:11" ht="25.5">
      <c r="A262" s="42" t="s">
        <v>454</v>
      </c>
      <c r="B262" s="42" t="s">
        <v>108</v>
      </c>
      <c r="C262" s="42" t="s">
        <v>13</v>
      </c>
      <c r="D262" s="42" t="s">
        <v>452</v>
      </c>
      <c r="E262" s="42" t="s">
        <v>455</v>
      </c>
      <c r="F262" s="42" t="s">
        <v>72</v>
      </c>
      <c r="G262" s="42" t="s">
        <v>456</v>
      </c>
      <c r="H262" s="43" t="s">
        <v>264</v>
      </c>
      <c r="I262" s="16">
        <v>12000000</v>
      </c>
      <c r="J262" s="16">
        <f>16200000+7150000+9100000</f>
        <v>32450000</v>
      </c>
      <c r="K262" s="16">
        <v>0</v>
      </c>
    </row>
    <row r="263" spans="1:11" ht="25.5">
      <c r="A263" s="42" t="s">
        <v>454</v>
      </c>
      <c r="B263" s="42" t="s">
        <v>166</v>
      </c>
      <c r="C263" s="42" t="s">
        <v>13</v>
      </c>
      <c r="D263" s="42" t="s">
        <v>452</v>
      </c>
      <c r="E263" s="42" t="s">
        <v>455</v>
      </c>
      <c r="F263" s="42" t="s">
        <v>72</v>
      </c>
      <c r="G263" s="42" t="s">
        <v>456</v>
      </c>
      <c r="H263" s="43" t="s">
        <v>264</v>
      </c>
      <c r="I263" s="38">
        <f>2608000+165318+1000000+164888+500000</f>
        <v>4438206</v>
      </c>
      <c r="J263" s="38">
        <v>2608000</v>
      </c>
      <c r="K263" s="38">
        <v>2608000</v>
      </c>
    </row>
    <row r="264" spans="1:11" ht="25.5" hidden="1">
      <c r="A264" s="42" t="s">
        <v>454</v>
      </c>
      <c r="B264" s="42" t="s">
        <v>108</v>
      </c>
      <c r="C264" s="42" t="s">
        <v>13</v>
      </c>
      <c r="D264" s="42" t="s">
        <v>452</v>
      </c>
      <c r="E264" s="42" t="s">
        <v>455</v>
      </c>
      <c r="F264" s="42" t="s">
        <v>72</v>
      </c>
      <c r="G264" s="42" t="s">
        <v>456</v>
      </c>
      <c r="H264" s="43" t="s">
        <v>264</v>
      </c>
      <c r="I264" s="38">
        <f>23624000+142937800-142937800-23624000</f>
        <v>0</v>
      </c>
      <c r="J264" s="38">
        <v>0</v>
      </c>
      <c r="K264" s="38">
        <v>0</v>
      </c>
    </row>
    <row r="265" spans="1:11" hidden="1">
      <c r="A265" s="42" t="s">
        <v>457</v>
      </c>
      <c r="B265" s="42" t="s">
        <v>24</v>
      </c>
      <c r="C265" s="42" t="s">
        <v>13</v>
      </c>
      <c r="D265" s="42" t="s">
        <v>458</v>
      </c>
      <c r="E265" s="42" t="s">
        <v>27</v>
      </c>
      <c r="F265" s="42" t="s">
        <v>26</v>
      </c>
      <c r="G265" s="42" t="s">
        <v>28</v>
      </c>
      <c r="H265" s="43" t="s">
        <v>24</v>
      </c>
      <c r="I265" s="38">
        <f>I266</f>
        <v>0</v>
      </c>
      <c r="J265" s="38"/>
      <c r="K265" s="38"/>
    </row>
    <row r="266" spans="1:11" ht="25.5" hidden="1">
      <c r="A266" s="42" t="s">
        <v>459</v>
      </c>
      <c r="B266" s="42" t="s">
        <v>24</v>
      </c>
      <c r="C266" s="42" t="s">
        <v>13</v>
      </c>
      <c r="D266" s="42" t="s">
        <v>458</v>
      </c>
      <c r="E266" s="42" t="s">
        <v>112</v>
      </c>
      <c r="F266" s="42" t="s">
        <v>72</v>
      </c>
      <c r="G266" s="42" t="s">
        <v>28</v>
      </c>
      <c r="H266" s="43" t="s">
        <v>264</v>
      </c>
      <c r="I266" s="38">
        <f>I267</f>
        <v>0</v>
      </c>
      <c r="J266" s="38"/>
      <c r="K266" s="38"/>
    </row>
    <row r="267" spans="1:11" ht="38.25" hidden="1">
      <c r="A267" s="42" t="s">
        <v>460</v>
      </c>
      <c r="B267" s="42" t="s">
        <v>24</v>
      </c>
      <c r="C267" s="42" t="s">
        <v>13</v>
      </c>
      <c r="D267" s="42" t="s">
        <v>458</v>
      </c>
      <c r="E267" s="42" t="s">
        <v>120</v>
      </c>
      <c r="F267" s="42" t="s">
        <v>72</v>
      </c>
      <c r="G267" s="42" t="s">
        <v>28</v>
      </c>
      <c r="H267" s="43" t="s">
        <v>264</v>
      </c>
      <c r="I267" s="38">
        <f>I268</f>
        <v>0</v>
      </c>
      <c r="J267" s="38"/>
      <c r="K267" s="38"/>
    </row>
    <row r="268" spans="1:11" ht="63.75" hidden="1">
      <c r="A268" s="45" t="s">
        <v>461</v>
      </c>
      <c r="B268" s="42" t="s">
        <v>166</v>
      </c>
      <c r="C268" s="42" t="s">
        <v>13</v>
      </c>
      <c r="D268" s="42" t="s">
        <v>458</v>
      </c>
      <c r="E268" s="42" t="s">
        <v>120</v>
      </c>
      <c r="F268" s="42" t="s">
        <v>72</v>
      </c>
      <c r="G268" s="42" t="s">
        <v>456</v>
      </c>
      <c r="H268" s="43" t="s">
        <v>264</v>
      </c>
      <c r="I268" s="38">
        <v>0</v>
      </c>
      <c r="J268" s="38"/>
      <c r="K268" s="38"/>
    </row>
    <row r="269" spans="1:11" ht="25.5">
      <c r="A269" s="12" t="s">
        <v>462</v>
      </c>
      <c r="B269" s="31" t="s">
        <v>261</v>
      </c>
      <c r="C269" s="46">
        <v>2</v>
      </c>
      <c r="D269" s="46">
        <v>18</v>
      </c>
      <c r="E269" s="31" t="s">
        <v>27</v>
      </c>
      <c r="F269" s="31" t="s">
        <v>26</v>
      </c>
      <c r="G269" s="31" t="s">
        <v>28</v>
      </c>
      <c r="H269" s="30" t="s">
        <v>264</v>
      </c>
      <c r="I269" s="38">
        <f>I270</f>
        <v>10254131.65</v>
      </c>
      <c r="J269" s="38">
        <f t="shared" ref="J269:K269" si="91">J270</f>
        <v>0</v>
      </c>
      <c r="K269" s="38">
        <f t="shared" si="91"/>
        <v>0</v>
      </c>
    </row>
    <row r="270" spans="1:11" ht="25.5">
      <c r="A270" s="12" t="s">
        <v>463</v>
      </c>
      <c r="B270" s="31" t="s">
        <v>24</v>
      </c>
      <c r="C270" s="46">
        <v>2</v>
      </c>
      <c r="D270" s="46">
        <v>18</v>
      </c>
      <c r="E270" s="31" t="s">
        <v>112</v>
      </c>
      <c r="F270" s="31" t="s">
        <v>72</v>
      </c>
      <c r="G270" s="31" t="s">
        <v>28</v>
      </c>
      <c r="H270" s="30" t="s">
        <v>264</v>
      </c>
      <c r="I270" s="38">
        <f>I271+I274+I278</f>
        <v>10254131.65</v>
      </c>
      <c r="J270" s="38">
        <f t="shared" ref="J270:K270" si="92">J271+J274</f>
        <v>0</v>
      </c>
      <c r="K270" s="38">
        <f t="shared" si="92"/>
        <v>0</v>
      </c>
    </row>
    <row r="271" spans="1:11" ht="25.5">
      <c r="A271" s="12" t="s">
        <v>464</v>
      </c>
      <c r="B271" s="31" t="s">
        <v>24</v>
      </c>
      <c r="C271" s="46">
        <v>2</v>
      </c>
      <c r="D271" s="46">
        <v>18</v>
      </c>
      <c r="E271" s="31" t="s">
        <v>115</v>
      </c>
      <c r="F271" s="31" t="s">
        <v>72</v>
      </c>
      <c r="G271" s="31" t="s">
        <v>28</v>
      </c>
      <c r="H271" s="30" t="s">
        <v>264</v>
      </c>
      <c r="I271" s="38">
        <f>I272+I273</f>
        <v>368760.4</v>
      </c>
      <c r="J271" s="38">
        <f t="shared" ref="J271:K271" si="93">J272+J273</f>
        <v>0</v>
      </c>
      <c r="K271" s="38">
        <f t="shared" si="93"/>
        <v>0</v>
      </c>
    </row>
    <row r="272" spans="1:11" ht="25.5" hidden="1">
      <c r="A272" s="12" t="s">
        <v>464</v>
      </c>
      <c r="B272" s="31" t="s">
        <v>166</v>
      </c>
      <c r="C272" s="46">
        <v>2</v>
      </c>
      <c r="D272" s="46">
        <v>18</v>
      </c>
      <c r="E272" s="31" t="s">
        <v>115</v>
      </c>
      <c r="F272" s="31" t="s">
        <v>72</v>
      </c>
      <c r="G272" s="31" t="s">
        <v>409</v>
      </c>
      <c r="H272" s="30" t="s">
        <v>264</v>
      </c>
      <c r="I272" s="38">
        <v>0</v>
      </c>
      <c r="J272" s="38">
        <v>0</v>
      </c>
      <c r="K272" s="38">
        <v>0</v>
      </c>
    </row>
    <row r="273" spans="1:11" ht="25.5">
      <c r="A273" s="12" t="s">
        <v>464</v>
      </c>
      <c r="B273" s="31" t="s">
        <v>465</v>
      </c>
      <c r="C273" s="46">
        <v>2</v>
      </c>
      <c r="D273" s="46">
        <v>18</v>
      </c>
      <c r="E273" s="31" t="s">
        <v>115</v>
      </c>
      <c r="F273" s="31" t="s">
        <v>72</v>
      </c>
      <c r="G273" s="31" t="s">
        <v>409</v>
      </c>
      <c r="H273" s="30" t="s">
        <v>264</v>
      </c>
      <c r="I273" s="38">
        <f>292760.4+76000</f>
        <v>368760.4</v>
      </c>
      <c r="J273" s="38">
        <v>0</v>
      </c>
      <c r="K273" s="38">
        <v>0</v>
      </c>
    </row>
    <row r="274" spans="1:11" ht="25.5">
      <c r="A274" s="28" t="s">
        <v>466</v>
      </c>
      <c r="B274" s="31" t="s">
        <v>24</v>
      </c>
      <c r="C274" s="46">
        <v>2</v>
      </c>
      <c r="D274" s="46">
        <v>18</v>
      </c>
      <c r="E274" s="31" t="s">
        <v>124</v>
      </c>
      <c r="F274" s="31" t="s">
        <v>72</v>
      </c>
      <c r="G274" s="31" t="s">
        <v>28</v>
      </c>
      <c r="H274" s="47">
        <v>150</v>
      </c>
      <c r="I274" s="38">
        <f>SUM(I275:I277)</f>
        <v>9589178.9000000004</v>
      </c>
      <c r="J274" s="38">
        <f t="shared" ref="J274:K274" si="94">SUM(J275:J277)</f>
        <v>0</v>
      </c>
      <c r="K274" s="38">
        <f t="shared" si="94"/>
        <v>0</v>
      </c>
    </row>
    <row r="275" spans="1:11" ht="51">
      <c r="A275" s="28" t="s">
        <v>467</v>
      </c>
      <c r="B275" s="31" t="s">
        <v>108</v>
      </c>
      <c r="C275" s="46">
        <v>2</v>
      </c>
      <c r="D275" s="46">
        <v>18</v>
      </c>
      <c r="E275" s="31" t="s">
        <v>124</v>
      </c>
      <c r="F275" s="31" t="s">
        <v>72</v>
      </c>
      <c r="G275" s="31" t="s">
        <v>468</v>
      </c>
      <c r="H275" s="47">
        <v>150</v>
      </c>
      <c r="I275" s="38">
        <f>8617152+654623+200801</f>
        <v>9472576</v>
      </c>
      <c r="J275" s="38">
        <v>0</v>
      </c>
      <c r="K275" s="38">
        <v>0</v>
      </c>
    </row>
    <row r="276" spans="1:11" ht="38.25">
      <c r="A276" s="28" t="s">
        <v>469</v>
      </c>
      <c r="B276" s="31" t="s">
        <v>108</v>
      </c>
      <c r="C276" s="46">
        <v>2</v>
      </c>
      <c r="D276" s="46">
        <v>18</v>
      </c>
      <c r="E276" s="31" t="s">
        <v>124</v>
      </c>
      <c r="F276" s="31" t="s">
        <v>72</v>
      </c>
      <c r="G276" s="31" t="s">
        <v>409</v>
      </c>
      <c r="H276" s="47">
        <v>150</v>
      </c>
      <c r="I276" s="38">
        <v>16602.900000000001</v>
      </c>
      <c r="J276" s="38">
        <v>0</v>
      </c>
      <c r="K276" s="38">
        <v>0</v>
      </c>
    </row>
    <row r="277" spans="1:11" ht="51">
      <c r="A277" s="28" t="s">
        <v>470</v>
      </c>
      <c r="B277" s="31" t="s">
        <v>108</v>
      </c>
      <c r="C277" s="46">
        <v>2</v>
      </c>
      <c r="D277" s="46">
        <v>18</v>
      </c>
      <c r="E277" s="31" t="s">
        <v>124</v>
      </c>
      <c r="F277" s="31" t="s">
        <v>72</v>
      </c>
      <c r="G277" s="31" t="s">
        <v>471</v>
      </c>
      <c r="H277" s="47">
        <v>150</v>
      </c>
      <c r="I277" s="38">
        <v>100000</v>
      </c>
      <c r="J277" s="38">
        <v>0</v>
      </c>
      <c r="K277" s="38">
        <v>0</v>
      </c>
    </row>
    <row r="278" spans="1:11" ht="38.25">
      <c r="A278" s="12" t="s">
        <v>472</v>
      </c>
      <c r="B278" s="31" t="s">
        <v>24</v>
      </c>
      <c r="C278" s="46" t="s">
        <v>13</v>
      </c>
      <c r="D278" s="46" t="s">
        <v>473</v>
      </c>
      <c r="E278" s="31" t="s">
        <v>27</v>
      </c>
      <c r="F278" s="46" t="s">
        <v>72</v>
      </c>
      <c r="G278" s="46" t="s">
        <v>28</v>
      </c>
      <c r="H278" s="47">
        <v>150</v>
      </c>
      <c r="I278" s="38">
        <f>I279</f>
        <v>296192.34999999998</v>
      </c>
      <c r="J278" s="38">
        <v>0</v>
      </c>
      <c r="K278" s="38">
        <v>0</v>
      </c>
    </row>
    <row r="279" spans="1:11" ht="38.25">
      <c r="A279" s="12" t="s">
        <v>474</v>
      </c>
      <c r="B279" s="31" t="s">
        <v>261</v>
      </c>
      <c r="C279" s="46">
        <v>2</v>
      </c>
      <c r="D279" s="46">
        <v>18</v>
      </c>
      <c r="E279" s="31" t="s">
        <v>27</v>
      </c>
      <c r="F279" s="31" t="s">
        <v>72</v>
      </c>
      <c r="G279" s="31" t="s">
        <v>28</v>
      </c>
      <c r="H279" s="47">
        <v>150</v>
      </c>
      <c r="I279" s="38">
        <f>I280+I281</f>
        <v>296192.34999999998</v>
      </c>
      <c r="J279" s="38">
        <f t="shared" ref="J279:K279" si="95">J280+J281</f>
        <v>0</v>
      </c>
      <c r="K279" s="38">
        <f t="shared" si="95"/>
        <v>0</v>
      </c>
    </row>
    <row r="280" spans="1:11" ht="51" hidden="1">
      <c r="A280" s="12" t="s">
        <v>475</v>
      </c>
      <c r="B280" s="31" t="s">
        <v>261</v>
      </c>
      <c r="C280" s="46" t="s">
        <v>13</v>
      </c>
      <c r="D280" s="46" t="s">
        <v>473</v>
      </c>
      <c r="E280" s="46">
        <v>35118</v>
      </c>
      <c r="F280" s="46" t="s">
        <v>72</v>
      </c>
      <c r="G280" s="31" t="s">
        <v>28</v>
      </c>
      <c r="H280" s="47">
        <v>150</v>
      </c>
      <c r="I280" s="38">
        <v>0</v>
      </c>
      <c r="J280" s="38">
        <v>0</v>
      </c>
      <c r="K280" s="38">
        <v>0</v>
      </c>
    </row>
    <row r="281" spans="1:11" ht="38.25">
      <c r="A281" s="12" t="s">
        <v>474</v>
      </c>
      <c r="B281" s="31" t="s">
        <v>261</v>
      </c>
      <c r="C281" s="46">
        <v>2</v>
      </c>
      <c r="D281" s="46">
        <v>18</v>
      </c>
      <c r="E281" s="46">
        <v>60010</v>
      </c>
      <c r="F281" s="31" t="s">
        <v>72</v>
      </c>
      <c r="G281" s="31" t="s">
        <v>28</v>
      </c>
      <c r="H281" s="47">
        <v>150</v>
      </c>
      <c r="I281" s="38">
        <f>I282+I283</f>
        <v>296192.34999999998</v>
      </c>
      <c r="J281" s="38">
        <f t="shared" ref="J281:K281" si="96">J282+J283</f>
        <v>0</v>
      </c>
      <c r="K281" s="38">
        <f t="shared" si="96"/>
        <v>0</v>
      </c>
    </row>
    <row r="282" spans="1:11" ht="51">
      <c r="A282" s="12" t="s">
        <v>476</v>
      </c>
      <c r="B282" s="31" t="s">
        <v>261</v>
      </c>
      <c r="C282" s="46">
        <v>2</v>
      </c>
      <c r="D282" s="46">
        <v>18</v>
      </c>
      <c r="E282" s="46">
        <v>60010</v>
      </c>
      <c r="F282" s="31" t="s">
        <v>72</v>
      </c>
      <c r="G282" s="31" t="s">
        <v>430</v>
      </c>
      <c r="H282" s="47">
        <v>150</v>
      </c>
      <c r="I282" s="38">
        <v>296192.34999999998</v>
      </c>
      <c r="J282" s="38">
        <v>0</v>
      </c>
      <c r="K282" s="38">
        <v>0</v>
      </c>
    </row>
    <row r="283" spans="1:11" ht="63.75" hidden="1">
      <c r="A283" s="12" t="s">
        <v>477</v>
      </c>
      <c r="B283" s="31" t="s">
        <v>261</v>
      </c>
      <c r="C283" s="46">
        <v>2</v>
      </c>
      <c r="D283" s="46">
        <v>18</v>
      </c>
      <c r="E283" s="46">
        <v>60010</v>
      </c>
      <c r="F283" s="31" t="s">
        <v>72</v>
      </c>
      <c r="G283" s="31" t="s">
        <v>478</v>
      </c>
      <c r="H283" s="47">
        <v>150</v>
      </c>
      <c r="I283" s="38">
        <v>0</v>
      </c>
      <c r="J283" s="38">
        <v>0</v>
      </c>
      <c r="K283" s="38">
        <v>0</v>
      </c>
    </row>
    <row r="284" spans="1:11" ht="25.5">
      <c r="A284" s="48" t="s">
        <v>479</v>
      </c>
      <c r="B284" s="31" t="s">
        <v>24</v>
      </c>
      <c r="C284" s="31">
        <v>2</v>
      </c>
      <c r="D284" s="31">
        <v>19</v>
      </c>
      <c r="E284" s="31" t="s">
        <v>27</v>
      </c>
      <c r="F284" s="31" t="s">
        <v>26</v>
      </c>
      <c r="G284" s="31" t="s">
        <v>28</v>
      </c>
      <c r="H284" s="30" t="s">
        <v>24</v>
      </c>
      <c r="I284" s="38">
        <f>I285</f>
        <v>-55916422.890000001</v>
      </c>
      <c r="J284" s="38">
        <f t="shared" ref="J284:K284" si="97">J285</f>
        <v>0</v>
      </c>
      <c r="K284" s="38">
        <f t="shared" si="97"/>
        <v>0</v>
      </c>
    </row>
    <row r="285" spans="1:11" ht="38.25">
      <c r="A285" s="12" t="s">
        <v>480</v>
      </c>
      <c r="B285" s="31" t="s">
        <v>261</v>
      </c>
      <c r="C285" s="31" t="s">
        <v>13</v>
      </c>
      <c r="D285" s="31" t="s">
        <v>481</v>
      </c>
      <c r="E285" s="31" t="s">
        <v>27</v>
      </c>
      <c r="F285" s="31" t="s">
        <v>72</v>
      </c>
      <c r="G285" s="31" t="s">
        <v>28</v>
      </c>
      <c r="H285" s="30" t="s">
        <v>264</v>
      </c>
      <c r="I285" s="38">
        <f>I286+I287+I288+I289</f>
        <v>-55916422.890000001</v>
      </c>
      <c r="J285" s="38">
        <f t="shared" ref="J285:K285" si="98">J286+J287+J288+J289</f>
        <v>0</v>
      </c>
      <c r="K285" s="38">
        <f t="shared" si="98"/>
        <v>0</v>
      </c>
    </row>
    <row r="286" spans="1:11" ht="38.25" hidden="1">
      <c r="A286" s="12" t="s">
        <v>482</v>
      </c>
      <c r="B286" s="31" t="s">
        <v>261</v>
      </c>
      <c r="C286" s="31" t="s">
        <v>13</v>
      </c>
      <c r="D286" s="31" t="s">
        <v>481</v>
      </c>
      <c r="E286" s="31" t="s">
        <v>483</v>
      </c>
      <c r="F286" s="31" t="s">
        <v>72</v>
      </c>
      <c r="G286" s="31" t="s">
        <v>28</v>
      </c>
      <c r="H286" s="30" t="s">
        <v>264</v>
      </c>
      <c r="I286" s="38">
        <v>0</v>
      </c>
      <c r="J286" s="38">
        <v>0</v>
      </c>
      <c r="K286" s="38">
        <v>0</v>
      </c>
    </row>
    <row r="287" spans="1:11" ht="51">
      <c r="A287" s="12" t="s">
        <v>484</v>
      </c>
      <c r="B287" s="31" t="s">
        <v>261</v>
      </c>
      <c r="C287" s="31" t="s">
        <v>13</v>
      </c>
      <c r="D287" s="31" t="s">
        <v>481</v>
      </c>
      <c r="E287" s="31" t="s">
        <v>285</v>
      </c>
      <c r="F287" s="31" t="s">
        <v>72</v>
      </c>
      <c r="G287" s="31" t="s">
        <v>28</v>
      </c>
      <c r="H287" s="30" t="s">
        <v>264</v>
      </c>
      <c r="I287" s="38">
        <v>-7.0000000000000007E-2</v>
      </c>
      <c r="J287" s="38">
        <v>0</v>
      </c>
      <c r="K287" s="38">
        <v>0</v>
      </c>
    </row>
    <row r="288" spans="1:11" ht="38.25" hidden="1">
      <c r="A288" s="12" t="s">
        <v>485</v>
      </c>
      <c r="B288" s="31" t="s">
        <v>261</v>
      </c>
      <c r="C288" s="31" t="s">
        <v>13</v>
      </c>
      <c r="D288" s="31" t="s">
        <v>481</v>
      </c>
      <c r="E288" s="31" t="s">
        <v>399</v>
      </c>
      <c r="F288" s="31" t="s">
        <v>72</v>
      </c>
      <c r="G288" s="31" t="s">
        <v>28</v>
      </c>
      <c r="H288" s="30" t="s">
        <v>264</v>
      </c>
      <c r="I288" s="38">
        <v>0</v>
      </c>
      <c r="J288" s="38">
        <v>0</v>
      </c>
      <c r="K288" s="38">
        <v>0</v>
      </c>
    </row>
    <row r="289" spans="1:11" ht="38.25">
      <c r="A289" s="12" t="s">
        <v>486</v>
      </c>
      <c r="B289" s="31" t="s">
        <v>261</v>
      </c>
      <c r="C289" s="31" t="s">
        <v>13</v>
      </c>
      <c r="D289" s="31" t="s">
        <v>481</v>
      </c>
      <c r="E289" s="31" t="s">
        <v>487</v>
      </c>
      <c r="F289" s="31" t="s">
        <v>72</v>
      </c>
      <c r="G289" s="31" t="s">
        <v>28</v>
      </c>
      <c r="H289" s="30" t="s">
        <v>264</v>
      </c>
      <c r="I289" s="38">
        <f>SUM(I290:I292)</f>
        <v>-55916422.82</v>
      </c>
      <c r="J289" s="38">
        <f t="shared" ref="J289:K289" si="99">SUM(J290:J292)</f>
        <v>0</v>
      </c>
      <c r="K289" s="38">
        <f t="shared" si="99"/>
        <v>0</v>
      </c>
    </row>
    <row r="290" spans="1:11" ht="51">
      <c r="A290" s="12" t="s">
        <v>488</v>
      </c>
      <c r="B290" s="31" t="s">
        <v>261</v>
      </c>
      <c r="C290" s="31" t="s">
        <v>13</v>
      </c>
      <c r="D290" s="31" t="s">
        <v>481</v>
      </c>
      <c r="E290" s="31" t="s">
        <v>487</v>
      </c>
      <c r="F290" s="31" t="s">
        <v>72</v>
      </c>
      <c r="G290" s="31" t="s">
        <v>410</v>
      </c>
      <c r="H290" s="30" t="s">
        <v>264</v>
      </c>
      <c r="I290" s="38">
        <f>-15264136.82-654623-100000-200801</f>
        <v>-16219560.82</v>
      </c>
      <c r="J290" s="38">
        <v>0</v>
      </c>
      <c r="K290" s="38">
        <v>0</v>
      </c>
    </row>
    <row r="291" spans="1:11" ht="63.75">
      <c r="A291" s="12" t="s">
        <v>489</v>
      </c>
      <c r="B291" s="31" t="s">
        <v>261</v>
      </c>
      <c r="C291" s="31" t="s">
        <v>13</v>
      </c>
      <c r="D291" s="31" t="s">
        <v>481</v>
      </c>
      <c r="E291" s="31" t="s">
        <v>487</v>
      </c>
      <c r="F291" s="31" t="s">
        <v>72</v>
      </c>
      <c r="G291" s="31" t="s">
        <v>490</v>
      </c>
      <c r="H291" s="30" t="s">
        <v>264</v>
      </c>
      <c r="I291" s="38">
        <v>-287478.40000000002</v>
      </c>
      <c r="J291" s="38">
        <v>0</v>
      </c>
      <c r="K291" s="38">
        <v>0</v>
      </c>
    </row>
    <row r="292" spans="1:11" ht="63.75">
      <c r="A292" s="12" t="s">
        <v>491</v>
      </c>
      <c r="B292" s="31" t="s">
        <v>261</v>
      </c>
      <c r="C292" s="31" t="s">
        <v>13</v>
      </c>
      <c r="D292" s="31" t="s">
        <v>481</v>
      </c>
      <c r="E292" s="31" t="s">
        <v>487</v>
      </c>
      <c r="F292" s="31" t="s">
        <v>72</v>
      </c>
      <c r="G292" s="31" t="s">
        <v>492</v>
      </c>
      <c r="H292" s="30" t="s">
        <v>264</v>
      </c>
      <c r="I292" s="38">
        <v>-39409383.600000001</v>
      </c>
      <c r="J292" s="38">
        <v>0</v>
      </c>
      <c r="K292" s="38">
        <v>0</v>
      </c>
    </row>
    <row r="293" spans="1:11">
      <c r="A293" s="42" t="s">
        <v>493</v>
      </c>
      <c r="B293" s="42" t="s">
        <v>24</v>
      </c>
      <c r="C293" s="42" t="s">
        <v>19</v>
      </c>
      <c r="D293" s="42" t="s">
        <v>494</v>
      </c>
      <c r="E293" s="42" t="s">
        <v>27</v>
      </c>
      <c r="F293" s="42" t="s">
        <v>26</v>
      </c>
      <c r="G293" s="42" t="s">
        <v>28</v>
      </c>
      <c r="H293" s="43" t="s">
        <v>24</v>
      </c>
      <c r="I293" s="38">
        <f>I9+I151</f>
        <v>3116072566.4900002</v>
      </c>
      <c r="J293" s="38">
        <f>J9+J151</f>
        <v>2780644650.0299997</v>
      </c>
      <c r="K293" s="38">
        <f>K9+K151</f>
        <v>2722111164.7799997</v>
      </c>
    </row>
    <row r="298" spans="1:11">
      <c r="I298" s="11"/>
    </row>
  </sheetData>
  <autoFilter ref="A7:M168">
    <filterColumn colId="6"/>
  </autoFilter>
  <mergeCells count="8">
    <mergeCell ref="A1:K1"/>
    <mergeCell ref="A2:K2"/>
    <mergeCell ref="A3:K3"/>
    <mergeCell ref="A5:A7"/>
    <mergeCell ref="B5:H6"/>
    <mergeCell ref="I5:I7"/>
    <mergeCell ref="J5:J7"/>
    <mergeCell ref="K5:K7"/>
  </mergeCells>
  <pageMargins left="0.15748031496062992" right="0.15748031496062992" top="0.19685039370078741" bottom="0.19685039370078741" header="0.15748031496062992" footer="0.19685039370078741"/>
  <pageSetup paperSize="9" scale="6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 </vt:lpstr>
      <vt:lpstr>'Дох '!Заголовки_для_печати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2023-11-20T07:55:25Z</dcterms:created>
  <dcterms:modified xsi:type="dcterms:W3CDTF">2023-11-21T04:41:30Z</dcterms:modified>
</cp:coreProperties>
</file>