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4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6" i="1"/>
  <c r="L46"/>
  <c r="I25"/>
  <c r="I24" s="1"/>
  <c r="J96"/>
  <c r="J95" s="1"/>
  <c r="I96"/>
  <c r="I95" s="1"/>
  <c r="J93"/>
  <c r="I93"/>
  <c r="J91"/>
  <c r="I91"/>
  <c r="J89"/>
  <c r="I89"/>
  <c r="I88"/>
  <c r="I87"/>
  <c r="J86"/>
  <c r="J83"/>
  <c r="I83"/>
  <c r="J81"/>
  <c r="I81"/>
  <c r="J79"/>
  <c r="I79"/>
  <c r="J77"/>
  <c r="I77"/>
  <c r="J53"/>
  <c r="J52" s="1"/>
  <c r="J51" s="1"/>
  <c r="I53"/>
  <c r="I52" s="1"/>
  <c r="I51" s="1"/>
  <c r="J31"/>
  <c r="J30" s="1"/>
  <c r="I31"/>
  <c r="I30" s="1"/>
  <c r="J28"/>
  <c r="I28"/>
  <c r="J26"/>
  <c r="I26"/>
  <c r="J24"/>
  <c r="J22"/>
  <c r="I22"/>
  <c r="J19"/>
  <c r="J18" s="1"/>
  <c r="I19"/>
  <c r="I18"/>
  <c r="J16"/>
  <c r="I16"/>
  <c r="J14"/>
  <c r="J13" s="1"/>
  <c r="J12" s="1"/>
  <c r="I14"/>
  <c r="I13" s="1"/>
  <c r="I12" s="1"/>
  <c r="I21" l="1"/>
  <c r="I11" s="1"/>
  <c r="I10" s="1"/>
  <c r="I86"/>
  <c r="I85" s="1"/>
  <c r="J21"/>
  <c r="J85"/>
  <c r="K108"/>
  <c r="L108"/>
  <c r="K107"/>
  <c r="L107"/>
  <c r="K106"/>
  <c r="L106"/>
  <c r="K105"/>
  <c r="L105"/>
  <c r="K104"/>
  <c r="L104"/>
  <c r="K103"/>
  <c r="L103"/>
  <c r="K102"/>
  <c r="L102"/>
  <c r="L35"/>
  <c r="K35"/>
  <c r="L100"/>
  <c r="L27"/>
  <c r="L20"/>
  <c r="J11" l="1"/>
  <c r="J10" s="1"/>
  <c r="K34"/>
  <c r="L34"/>
  <c r="K58"/>
  <c r="L26"/>
  <c r="K15"/>
  <c r="K17"/>
  <c r="K20"/>
  <c r="K23"/>
  <c r="K25"/>
  <c r="K27"/>
  <c r="K26" s="1"/>
  <c r="K29"/>
  <c r="K31"/>
  <c r="K33"/>
  <c r="K38"/>
  <c r="K39"/>
  <c r="K40"/>
  <c r="K41"/>
  <c r="K42"/>
  <c r="K43"/>
  <c r="K44"/>
  <c r="K45"/>
  <c r="K48"/>
  <c r="K49"/>
  <c r="K50"/>
  <c r="K51"/>
  <c r="K52"/>
  <c r="K53"/>
  <c r="K54"/>
  <c r="K55"/>
  <c r="K59"/>
  <c r="K60"/>
  <c r="K61"/>
  <c r="K62"/>
  <c r="K63"/>
  <c r="K64"/>
  <c r="K65"/>
  <c r="K66"/>
  <c r="K67"/>
  <c r="K68"/>
  <c r="K69"/>
  <c r="K70"/>
  <c r="K71"/>
  <c r="K72"/>
  <c r="K73"/>
  <c r="K74"/>
  <c r="K76"/>
  <c r="K77"/>
  <c r="K78"/>
  <c r="K79"/>
  <c r="K80"/>
  <c r="K82"/>
  <c r="K84"/>
  <c r="K86"/>
  <c r="K88"/>
  <c r="K90"/>
  <c r="K93"/>
  <c r="K95"/>
  <c r="K97"/>
  <c r="K100"/>
  <c r="K101"/>
  <c r="L18"/>
  <c r="L19"/>
  <c r="K18" l="1"/>
  <c r="K19"/>
  <c r="L83"/>
  <c r="L53"/>
  <c r="L50"/>
  <c r="L40"/>
  <c r="L41"/>
  <c r="K83" l="1"/>
  <c r="L101"/>
  <c r="K94"/>
  <c r="K92"/>
  <c r="K89"/>
  <c r="K87"/>
  <c r="K85"/>
  <c r="K81"/>
  <c r="K24"/>
  <c r="K22"/>
  <c r="K16"/>
  <c r="L80"/>
  <c r="L86"/>
  <c r="L95"/>
  <c r="L97"/>
  <c r="L88"/>
  <c r="L82"/>
  <c r="L78"/>
  <c r="L71"/>
  <c r="L67"/>
  <c r="L66"/>
  <c r="L79"/>
  <c r="L76"/>
  <c r="L68"/>
  <c r="L70"/>
  <c r="L73"/>
  <c r="L74"/>
  <c r="K32" l="1"/>
  <c r="K14"/>
  <c r="K30"/>
  <c r="L96"/>
  <c r="K96"/>
  <c r="K12"/>
  <c r="K28"/>
  <c r="K98"/>
  <c r="K99"/>
  <c r="K37"/>
  <c r="L81"/>
  <c r="L99"/>
  <c r="L85"/>
  <c r="L94"/>
  <c r="L92"/>
  <c r="L89"/>
  <c r="L72"/>
  <c r="L93"/>
  <c r="L87"/>
  <c r="L75"/>
  <c r="L69"/>
  <c r="L77"/>
  <c r="L59"/>
  <c r="L60"/>
  <c r="L61"/>
  <c r="L62"/>
  <c r="L63"/>
  <c r="L64"/>
  <c r="L65"/>
  <c r="L42"/>
  <c r="L47"/>
  <c r="L52"/>
  <c r="L38"/>
  <c r="L39"/>
  <c r="L43"/>
  <c r="L44"/>
  <c r="L45"/>
  <c r="L48"/>
  <c r="L49"/>
  <c r="L51"/>
  <c r="L54"/>
  <c r="L55"/>
  <c r="K56" l="1"/>
  <c r="K13"/>
  <c r="K91"/>
  <c r="L58"/>
  <c r="L98"/>
  <c r="K36"/>
  <c r="K57"/>
  <c r="L91"/>
  <c r="L90"/>
  <c r="K21" l="1"/>
  <c r="L57"/>
  <c r="L16"/>
  <c r="L13"/>
  <c r="L14"/>
  <c r="L15"/>
  <c r="L17"/>
  <c r="L21"/>
  <c r="L22"/>
  <c r="L23"/>
  <c r="L24"/>
  <c r="L25"/>
  <c r="L28"/>
  <c r="L29"/>
  <c r="L30"/>
  <c r="L31"/>
  <c r="L32"/>
  <c r="L33"/>
  <c r="L36"/>
  <c r="L37"/>
  <c r="K11" l="1"/>
  <c r="L12"/>
  <c r="L56"/>
  <c r="L11" l="1"/>
  <c r="L10" l="1"/>
  <c r="K10"/>
</calcChain>
</file>

<file path=xl/sharedStrings.xml><?xml version="1.0" encoding="utf-8"?>
<sst xmlns="http://schemas.openxmlformats.org/spreadsheetml/2006/main" count="810" uniqueCount="210">
  <si>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</si>
  <si>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</si>
  <si>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Отклонение (+, -)</t>
  </si>
  <si>
    <t>Администратора</t>
  </si>
  <si>
    <t>Группы</t>
  </si>
  <si>
    <t>Подгруппы</t>
  </si>
  <si>
    <t>Статьи и   подстатьи</t>
  </si>
  <si>
    <t>Элемента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</si>
  <si>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</si>
  <si>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</si>
  <si>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</si>
  <si>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</si>
  <si>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</si>
  <si>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</si>
  <si>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</si>
  <si>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</si>
  <si>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</si>
  <si>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</si>
  <si>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</si>
  <si>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БЕЗВОЗМЕЗДНЫЕ ПОСТУПЛЕНИЯ</t>
  </si>
  <si>
    <t>890</t>
  </si>
  <si>
    <t>00</t>
  </si>
  <si>
    <t>00000</t>
  </si>
  <si>
    <t>0000</t>
  </si>
  <si>
    <t>000</t>
  </si>
  <si>
    <t>02</t>
  </si>
  <si>
    <t>05</t>
  </si>
  <si>
    <t>7456</t>
  </si>
  <si>
    <t>7555</t>
  </si>
  <si>
    <t>7429</t>
  </si>
  <si>
    <t>7467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</si>
  <si>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</si>
  <si>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</si>
  <si>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</si>
  <si>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</si>
  <si>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</si>
  <si>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</si>
  <si>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</si>
  <si>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</si>
  <si>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</si>
  <si>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</si>
  <si>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</si>
  <si>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</si>
  <si>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7604</t>
  </si>
  <si>
    <t>7408</t>
  </si>
  <si>
    <t>7409</t>
  </si>
  <si>
    <t>Группа подвидов</t>
  </si>
  <si>
    <t>Аналитическая группа подвида</t>
  </si>
  <si>
    <t>7397</t>
  </si>
  <si>
    <t>7412</t>
  </si>
  <si>
    <t>7563</t>
  </si>
  <si>
    <t>15001</t>
  </si>
  <si>
    <t>29999</t>
  </si>
  <si>
    <t>35118</t>
  </si>
  <si>
    <t>35120</t>
  </si>
  <si>
    <t>30024</t>
  </si>
  <si>
    <t>30029</t>
  </si>
  <si>
    <t>7649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</si>
  <si>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</si>
  <si>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</si>
  <si>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150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</si>
  <si>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</si>
  <si>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</si>
  <si>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20000</t>
  </si>
  <si>
    <t>25497</t>
  </si>
  <si>
    <t>Прочие субсидии</t>
  </si>
  <si>
    <t>Прочие субсидии бюджетам муниципальных районов</t>
  </si>
  <si>
    <t>7607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</si>
  <si>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</si>
  <si>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</si>
  <si>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</si>
  <si>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</si>
  <si>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7488</t>
  </si>
  <si>
    <t>0289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</si>
  <si>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</si>
  <si>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</si>
  <si>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</si>
  <si>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</si>
  <si>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</si>
  <si>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</si>
  <si>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на поддержку отрасли культуры</t>
  </si>
  <si>
    <t>45519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</si>
  <si>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</si>
  <si>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</si>
  <si>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</si>
  <si>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7745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</si>
  <si>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</si>
  <si>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</si>
  <si>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</si>
  <si>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</si>
  <si>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</si>
  <si>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</si>
  <si>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</si>
  <si>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</si>
  <si>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</si>
  <si>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</si>
  <si>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7484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</si>
  <si>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</si>
  <si>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</si>
  <si>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</si>
  <si>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</si>
  <si>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</si>
  <si>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</si>
  <si>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</si>
  <si>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</si>
  <si>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</si>
  <si>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</si>
  <si>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</si>
  <si>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</si>
  <si>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</si>
  <si>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</si>
  <si>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</si>
  <si>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</si>
  <si>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</si>
  <si>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</si>
  <si>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</si>
  <si>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</si>
  <si>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</si>
  <si>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</si>
  <si>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</si>
  <si>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</si>
  <si>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</si>
  <si>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</si>
  <si>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</si>
  <si>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</si>
  <si>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</si>
  <si>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</si>
  <si>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</si>
  <si>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</si>
  <si>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</si>
  <si>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
бюджетам  муниципальных районов на поддержку отрасли культуры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</si>
  <si>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</si>
  <si>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2650</t>
  </si>
  <si>
    <t>7553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</si>
  <si>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</si>
  <si>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</si>
  <si>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</si>
  <si>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</si>
  <si>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</si>
  <si>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</si>
  <si>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Дотации бюджетам бюджетной системы Российской Федерации</t>
  </si>
  <si>
    <t>10000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</si>
  <si>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</si>
  <si>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</si>
  <si>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1011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</si>
  <si>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</si>
  <si>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</si>
  <si>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Безвозмездные поступления, рассчитанные для Богучанского района на 2023 год</t>
  </si>
  <si>
    <t>Субсидия бюджетам на развитие отрасли культуры</t>
  </si>
  <si>
    <t>25519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</si>
  <si>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</si>
  <si>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выполнение требований федеральных стандартов спортивной подготовки)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</si>
  <si>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</si>
  <si>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</si>
  <si>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</si>
  <si>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</si>
  <si>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</si>
  <si>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</si>
  <si>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</si>
  <si>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7587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</si>
  <si>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</si>
  <si>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</si>
  <si>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</si>
  <si>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</si>
  <si>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</si>
  <si>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</si>
  <si>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</si>
  <si>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</si>
  <si>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</si>
  <si>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</si>
  <si>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к Пояснительной записке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</si>
  <si>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</si>
  <si>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</si>
  <si>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</si>
  <si>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</si>
  <si>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</si>
  <si>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</si>
  <si>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</si>
  <si>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</si>
  <si>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</si>
  <si>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</si>
  <si>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</si>
  <si>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</si>
  <si>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</si>
  <si>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</si>
  <si>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7505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</si>
  <si>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</si>
  <si>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7582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</si>
  <si>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</si>
  <si>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</si>
  <si>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</si>
  <si>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</si>
  <si>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</si>
  <si>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</si>
  <si>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</si>
  <si>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</si>
  <si>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</si>
  <si>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</si>
  <si>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</si>
  <si>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</si>
  <si>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</si>
  <si>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</si>
  <si>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</si>
  <si>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</si>
  <si>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Динамика безвозмездных поступлений в 2023-2024 годах и плановом периоде 2025-2026 годах</t>
  </si>
  <si>
    <t>Безвозмездные поступления, рассчитанные для Богучанского района на 2024 год</t>
  </si>
  <si>
    <t>Темп роста 2023 года к 2024 году, %</t>
  </si>
  <si>
    <t>7568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</si>
  <si>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</si>
  <si>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Приложение 25</t>
  </si>
</sst>
</file>

<file path=xl/styles.xml><?xml version="1.0" encoding="utf-8"?>
<styleSheet xmlns="http://schemas.openxmlformats.org/spreadsheetml/2006/main">
  <numFmts count="1">
    <numFmt numFmtId="164" formatCode="?"/>
  </numFmts>
  <fonts count="16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name val="Helv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0" fontId="2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8" fillId="0" borderId="0" xfId="0" applyFont="1" applyAlignment="1">
      <alignment horizontal="left" vertical="center"/>
    </xf>
    <xf numFmtId="49" fontId="10" fillId="0" borderId="1" xfId="0" applyNumberFormat="1" applyFont="1" applyFill="1" applyBorder="1" applyAlignment="1">
      <alignment horizontal="center" vertical="center" textRotation="90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/>
    </xf>
    <xf numFmtId="2" fontId="7" fillId="0" borderId="1" xfId="0" applyNumberFormat="1" applyFont="1" applyBorder="1"/>
    <xf numFmtId="4" fontId="7" fillId="0" borderId="1" xfId="0" applyNumberFormat="1" applyFont="1" applyBorder="1"/>
    <xf numFmtId="2" fontId="6" fillId="0" borderId="1" xfId="0" applyNumberFormat="1" applyFont="1" applyBorder="1"/>
    <xf numFmtId="4" fontId="6" fillId="0" borderId="1" xfId="0" applyNumberFormat="1" applyFont="1" applyBorder="1"/>
    <xf numFmtId="4" fontId="13" fillId="0" borderId="1" xfId="0" applyNumberFormat="1" applyFont="1" applyFill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/>
    <xf numFmtId="4" fontId="14" fillId="0" borderId="1" xfId="0" applyNumberFormat="1" applyFont="1" applyBorder="1" applyAlignment="1">
      <alignment horizontal="right"/>
    </xf>
    <xf numFmtId="0" fontId="1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/>
    <xf numFmtId="4" fontId="5" fillId="0" borderId="1" xfId="0" applyNumberFormat="1" applyFont="1" applyBorder="1" applyAlignment="1">
      <alignment horizontal="right"/>
    </xf>
    <xf numFmtId="0" fontId="1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/>
    <xf numFmtId="0" fontId="5" fillId="0" borderId="1" xfId="1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wrapText="1"/>
    </xf>
    <xf numFmtId="4" fontId="14" fillId="0" borderId="1" xfId="0" applyNumberFormat="1" applyFont="1" applyFill="1" applyBorder="1" applyAlignment="1">
      <alignment horizontal="right"/>
    </xf>
    <xf numFmtId="0" fontId="14" fillId="0" borderId="1" xfId="0" applyNumberFormat="1" applyFont="1" applyFill="1" applyBorder="1" applyAlignment="1">
      <alignment horizontal="left" vertical="top" wrapText="1"/>
    </xf>
    <xf numFmtId="4" fontId="14" fillId="0" borderId="1" xfId="0" applyNumberFormat="1" applyFont="1" applyFill="1" applyBorder="1"/>
    <xf numFmtId="49" fontId="15" fillId="0" borderId="1" xfId="0" applyNumberFormat="1" applyFont="1" applyFill="1" applyBorder="1" applyAlignment="1"/>
    <xf numFmtId="0" fontId="5" fillId="0" borderId="1" xfId="0" applyFont="1" applyFill="1" applyBorder="1" applyAlignment="1"/>
    <xf numFmtId="0" fontId="14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0" fontId="14" fillId="0" borderId="1" xfId="0" applyFont="1" applyFill="1" applyBorder="1" applyAlignment="1"/>
    <xf numFmtId="49" fontId="14" fillId="0" borderId="1" xfId="0" applyNumberFormat="1" applyFont="1" applyFill="1" applyBorder="1"/>
    <xf numFmtId="49" fontId="5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14" fillId="0" borderId="0" xfId="0" applyFont="1" applyAlignment="1">
      <alignment wrapText="1"/>
    </xf>
    <xf numFmtId="49" fontId="14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8"/>
  <sheetViews>
    <sheetView tabSelected="1" topLeftCell="A22" workbookViewId="0">
      <selection activeCell="P15" sqref="P15"/>
    </sheetView>
  </sheetViews>
  <sheetFormatPr defaultRowHeight="15"/>
  <cols>
    <col min="1" max="1" width="53.42578125" customWidth="1"/>
    <col min="2" max="2" width="4.85546875" customWidth="1"/>
    <col min="3" max="3" width="3" bestFit="1" customWidth="1"/>
    <col min="4" max="4" width="3.7109375" customWidth="1"/>
    <col min="5" max="5" width="6.7109375" customWidth="1"/>
    <col min="6" max="6" width="3" bestFit="1" customWidth="1"/>
    <col min="7" max="7" width="5" customWidth="1"/>
    <col min="8" max="8" width="6.7109375" customWidth="1"/>
    <col min="9" max="9" width="17.42578125" customWidth="1"/>
    <col min="10" max="10" width="17.5703125" customWidth="1"/>
    <col min="11" max="11" width="10.140625" customWidth="1"/>
    <col min="12" max="12" width="15.85546875" customWidth="1"/>
    <col min="13" max="13" width="18.7109375" customWidth="1"/>
    <col min="14" max="14" width="15" bestFit="1" customWidth="1"/>
  </cols>
  <sheetData>
    <row r="1" spans="1:14">
      <c r="K1" s="51" t="s">
        <v>209</v>
      </c>
      <c r="L1" s="51"/>
    </row>
    <row r="2" spans="1:14" ht="15.75" customHeight="1">
      <c r="B2" s="1"/>
      <c r="C2" s="1"/>
      <c r="D2" s="1"/>
      <c r="E2" s="1"/>
      <c r="F2" s="1"/>
      <c r="G2" s="1"/>
      <c r="H2" s="1"/>
      <c r="I2" s="1"/>
      <c r="J2" s="1"/>
      <c r="K2" s="53" t="s">
        <v>170</v>
      </c>
      <c r="L2" s="53"/>
    </row>
    <row r="3" spans="1:14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</row>
    <row r="4" spans="1:14" ht="21">
      <c r="A4" s="7" t="s">
        <v>204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6" spans="1:14" ht="15" customHeight="1">
      <c r="A6" s="54" t="s">
        <v>0</v>
      </c>
      <c r="B6" s="55" t="s">
        <v>1</v>
      </c>
      <c r="C6" s="55"/>
      <c r="D6" s="55"/>
      <c r="E6" s="55"/>
      <c r="F6" s="55"/>
      <c r="G6" s="55"/>
      <c r="H6" s="55"/>
      <c r="I6" s="56" t="s">
        <v>147</v>
      </c>
      <c r="J6" s="56" t="s">
        <v>205</v>
      </c>
      <c r="K6" s="57" t="s">
        <v>206</v>
      </c>
      <c r="L6" s="52" t="s">
        <v>2</v>
      </c>
    </row>
    <row r="7" spans="1:14">
      <c r="A7" s="54"/>
      <c r="B7" s="55"/>
      <c r="C7" s="55"/>
      <c r="D7" s="55"/>
      <c r="E7" s="55"/>
      <c r="F7" s="55"/>
      <c r="G7" s="55"/>
      <c r="H7" s="55"/>
      <c r="I7" s="56"/>
      <c r="J7" s="56"/>
      <c r="K7" s="57"/>
      <c r="L7" s="52"/>
    </row>
    <row r="8" spans="1:14" ht="78.75">
      <c r="A8" s="54"/>
      <c r="B8" s="8" t="s">
        <v>3</v>
      </c>
      <c r="C8" s="8" t="s">
        <v>4</v>
      </c>
      <c r="D8" s="8" t="s">
        <v>5</v>
      </c>
      <c r="E8" s="9" t="s">
        <v>6</v>
      </c>
      <c r="F8" s="8" t="s">
        <v>7</v>
      </c>
      <c r="G8" s="8" t="s">
        <v>46</v>
      </c>
      <c r="H8" s="9" t="s">
        <v>47</v>
      </c>
      <c r="I8" s="56"/>
      <c r="J8" s="56"/>
      <c r="K8" s="57"/>
      <c r="L8" s="52"/>
      <c r="N8" s="5"/>
    </row>
    <row r="9" spans="1:14">
      <c r="A9" s="10">
        <v>1</v>
      </c>
      <c r="B9" s="11" t="s">
        <v>8</v>
      </c>
      <c r="C9" s="11" t="s">
        <v>9</v>
      </c>
      <c r="D9" s="11" t="s">
        <v>10</v>
      </c>
      <c r="E9" s="12" t="s">
        <v>11</v>
      </c>
      <c r="F9" s="11" t="s">
        <v>12</v>
      </c>
      <c r="G9" s="11" t="s">
        <v>13</v>
      </c>
      <c r="H9" s="12" t="s">
        <v>14</v>
      </c>
      <c r="I9" s="12" t="s">
        <v>15</v>
      </c>
      <c r="J9" s="12" t="s">
        <v>16</v>
      </c>
      <c r="K9" s="12" t="s">
        <v>17</v>
      </c>
      <c r="L9" s="12" t="s">
        <v>18</v>
      </c>
    </row>
    <row r="10" spans="1:14">
      <c r="A10" s="19" t="s">
        <v>19</v>
      </c>
      <c r="B10" s="20" t="s">
        <v>20</v>
      </c>
      <c r="C10" s="20" t="s">
        <v>8</v>
      </c>
      <c r="D10" s="20" t="s">
        <v>21</v>
      </c>
      <c r="E10" s="21" t="s">
        <v>22</v>
      </c>
      <c r="F10" s="20" t="s">
        <v>21</v>
      </c>
      <c r="G10" s="20" t="s">
        <v>23</v>
      </c>
      <c r="H10" s="20" t="s">
        <v>24</v>
      </c>
      <c r="I10" s="22">
        <f>I11+I109+I122</f>
        <v>2607552375.3100004</v>
      </c>
      <c r="J10" s="22">
        <f>J11+J109+J122</f>
        <v>2633301410</v>
      </c>
      <c r="K10" s="14">
        <f>J10/I10*100</f>
        <v>100.98747909855265</v>
      </c>
      <c r="L10" s="15">
        <f>J10-I10</f>
        <v>25749034.68999958</v>
      </c>
    </row>
    <row r="11" spans="1:14" ht="29.25">
      <c r="A11" s="19" t="s">
        <v>58</v>
      </c>
      <c r="B11" s="20" t="s">
        <v>20</v>
      </c>
      <c r="C11" s="20" t="s">
        <v>8</v>
      </c>
      <c r="D11" s="20" t="s">
        <v>25</v>
      </c>
      <c r="E11" s="21" t="s">
        <v>22</v>
      </c>
      <c r="F11" s="20" t="s">
        <v>21</v>
      </c>
      <c r="G11" s="20" t="s">
        <v>23</v>
      </c>
      <c r="H11" s="20" t="s">
        <v>24</v>
      </c>
      <c r="I11" s="22">
        <f>I12+I21+I51+I85</f>
        <v>2607552375.3100004</v>
      </c>
      <c r="J11" s="22">
        <f>J12+J21+J51+J85</f>
        <v>2633301410</v>
      </c>
      <c r="K11" s="14">
        <f>J11/I11*100</f>
        <v>100.98747909855265</v>
      </c>
      <c r="L11" s="15">
        <f t="shared" ref="L11:L37" si="0">J11-I11</f>
        <v>25749034.68999958</v>
      </c>
    </row>
    <row r="12" spans="1:14" ht="29.25">
      <c r="A12" s="19" t="s">
        <v>140</v>
      </c>
      <c r="B12" s="20" t="s">
        <v>20</v>
      </c>
      <c r="C12" s="20" t="s">
        <v>8</v>
      </c>
      <c r="D12" s="20" t="s">
        <v>25</v>
      </c>
      <c r="E12" s="21" t="s">
        <v>141</v>
      </c>
      <c r="F12" s="20" t="s">
        <v>21</v>
      </c>
      <c r="G12" s="20" t="s">
        <v>23</v>
      </c>
      <c r="H12" s="20" t="s">
        <v>60</v>
      </c>
      <c r="I12" s="22">
        <f>I13+I16+I18</f>
        <v>892164300</v>
      </c>
      <c r="J12" s="22">
        <f t="shared" ref="J12" si="1">J13+J16+J18</f>
        <v>896615400</v>
      </c>
      <c r="K12" s="14">
        <f t="shared" ref="K12:K14" si="2">J12/I12*100</f>
        <v>100.49891034644627</v>
      </c>
      <c r="L12" s="13">
        <f t="shared" ref="L12" si="3">L13+L16+L18</f>
        <v>4451100</v>
      </c>
    </row>
    <row r="13" spans="1:14" ht="29.25">
      <c r="A13" s="19" t="s">
        <v>59</v>
      </c>
      <c r="B13" s="20" t="s">
        <v>20</v>
      </c>
      <c r="C13" s="20" t="s">
        <v>8</v>
      </c>
      <c r="D13" s="20" t="s">
        <v>25</v>
      </c>
      <c r="E13" s="21" t="s">
        <v>51</v>
      </c>
      <c r="F13" s="20" t="s">
        <v>21</v>
      </c>
      <c r="G13" s="20" t="s">
        <v>23</v>
      </c>
      <c r="H13" s="20" t="s">
        <v>60</v>
      </c>
      <c r="I13" s="22">
        <f t="shared" ref="I13:J14" si="4">I14</f>
        <v>764048600</v>
      </c>
      <c r="J13" s="22">
        <f t="shared" si="4"/>
        <v>896615400</v>
      </c>
      <c r="K13" s="14">
        <f t="shared" si="2"/>
        <v>117.35057167829378</v>
      </c>
      <c r="L13" s="15">
        <f t="shared" si="0"/>
        <v>132566800</v>
      </c>
    </row>
    <row r="14" spans="1:14" ht="29.25">
      <c r="A14" s="23" t="s">
        <v>61</v>
      </c>
      <c r="B14" s="20" t="s">
        <v>20</v>
      </c>
      <c r="C14" s="20" t="s">
        <v>8</v>
      </c>
      <c r="D14" s="20" t="s">
        <v>25</v>
      </c>
      <c r="E14" s="21" t="s">
        <v>51</v>
      </c>
      <c r="F14" s="20" t="s">
        <v>21</v>
      </c>
      <c r="G14" s="20" t="s">
        <v>23</v>
      </c>
      <c r="H14" s="20" t="s">
        <v>60</v>
      </c>
      <c r="I14" s="22">
        <f t="shared" si="4"/>
        <v>764048600</v>
      </c>
      <c r="J14" s="22">
        <f t="shared" si="4"/>
        <v>896615400</v>
      </c>
      <c r="K14" s="14">
        <f t="shared" si="2"/>
        <v>117.35057167829378</v>
      </c>
      <c r="L14" s="15">
        <f t="shared" si="0"/>
        <v>132566800</v>
      </c>
    </row>
    <row r="15" spans="1:14" ht="30">
      <c r="A15" s="24" t="s">
        <v>71</v>
      </c>
      <c r="B15" s="25" t="s">
        <v>20</v>
      </c>
      <c r="C15" s="25" t="s">
        <v>8</v>
      </c>
      <c r="D15" s="25" t="s">
        <v>25</v>
      </c>
      <c r="E15" s="26" t="s">
        <v>51</v>
      </c>
      <c r="F15" s="25" t="s">
        <v>26</v>
      </c>
      <c r="G15" s="25" t="s">
        <v>23</v>
      </c>
      <c r="H15" s="25" t="s">
        <v>60</v>
      </c>
      <c r="I15" s="27">
        <v>764048600</v>
      </c>
      <c r="J15" s="27">
        <v>896615400</v>
      </c>
      <c r="K15" s="16">
        <f t="shared" ref="K15:K66" si="5">J15/I15*100</f>
        <v>117.35057167829378</v>
      </c>
      <c r="L15" s="17">
        <f t="shared" si="0"/>
        <v>132566800</v>
      </c>
    </row>
    <row r="16" spans="1:14" ht="29.25">
      <c r="A16" s="23" t="s">
        <v>86</v>
      </c>
      <c r="B16" s="20" t="s">
        <v>20</v>
      </c>
      <c r="C16" s="20" t="s">
        <v>8</v>
      </c>
      <c r="D16" s="20" t="s">
        <v>25</v>
      </c>
      <c r="E16" s="21" t="s">
        <v>87</v>
      </c>
      <c r="F16" s="20" t="s">
        <v>21</v>
      </c>
      <c r="G16" s="20" t="s">
        <v>23</v>
      </c>
      <c r="H16" s="20" t="s">
        <v>60</v>
      </c>
      <c r="I16" s="22">
        <f>I17</f>
        <v>72951500</v>
      </c>
      <c r="J16" s="22">
        <f>J17</f>
        <v>0</v>
      </c>
      <c r="K16" s="14">
        <f t="shared" si="5"/>
        <v>0</v>
      </c>
      <c r="L16" s="15">
        <f t="shared" si="0"/>
        <v>-72951500</v>
      </c>
    </row>
    <row r="17" spans="1:12" ht="45">
      <c r="A17" s="24" t="s">
        <v>88</v>
      </c>
      <c r="B17" s="25" t="s">
        <v>20</v>
      </c>
      <c r="C17" s="25" t="s">
        <v>8</v>
      </c>
      <c r="D17" s="25" t="s">
        <v>25</v>
      </c>
      <c r="E17" s="26" t="s">
        <v>87</v>
      </c>
      <c r="F17" s="25" t="s">
        <v>26</v>
      </c>
      <c r="G17" s="25" t="s">
        <v>23</v>
      </c>
      <c r="H17" s="25" t="s">
        <v>60</v>
      </c>
      <c r="I17" s="27">
        <v>72951500</v>
      </c>
      <c r="J17" s="27">
        <v>0</v>
      </c>
      <c r="K17" s="16">
        <f t="shared" si="5"/>
        <v>0</v>
      </c>
      <c r="L17" s="17">
        <f t="shared" si="0"/>
        <v>-72951500</v>
      </c>
    </row>
    <row r="18" spans="1:12">
      <c r="A18" s="23" t="s">
        <v>135</v>
      </c>
      <c r="B18" s="20" t="s">
        <v>20</v>
      </c>
      <c r="C18" s="20" t="s">
        <v>8</v>
      </c>
      <c r="D18" s="20" t="s">
        <v>25</v>
      </c>
      <c r="E18" s="21" t="s">
        <v>136</v>
      </c>
      <c r="F18" s="20" t="s">
        <v>21</v>
      </c>
      <c r="G18" s="20" t="s">
        <v>23</v>
      </c>
      <c r="H18" s="20" t="s">
        <v>60</v>
      </c>
      <c r="I18" s="22">
        <f>I19</f>
        <v>55164200</v>
      </c>
      <c r="J18" s="22">
        <f t="shared" ref="J18:J19" si="6">J19</f>
        <v>0</v>
      </c>
      <c r="K18" s="14">
        <f t="shared" si="5"/>
        <v>0</v>
      </c>
      <c r="L18" s="15">
        <f t="shared" si="0"/>
        <v>-55164200</v>
      </c>
    </row>
    <row r="19" spans="1:12">
      <c r="A19" s="24" t="s">
        <v>137</v>
      </c>
      <c r="B19" s="25" t="s">
        <v>20</v>
      </c>
      <c r="C19" s="25" t="s">
        <v>8</v>
      </c>
      <c r="D19" s="25" t="s">
        <v>25</v>
      </c>
      <c r="E19" s="26" t="s">
        <v>136</v>
      </c>
      <c r="F19" s="25" t="s">
        <v>26</v>
      </c>
      <c r="G19" s="25" t="s">
        <v>23</v>
      </c>
      <c r="H19" s="25" t="s">
        <v>60</v>
      </c>
      <c r="I19" s="27">
        <f>I20</f>
        <v>55164200</v>
      </c>
      <c r="J19" s="27">
        <f t="shared" si="6"/>
        <v>0</v>
      </c>
      <c r="K19" s="14">
        <f t="shared" si="5"/>
        <v>0</v>
      </c>
      <c r="L19" s="15">
        <f t="shared" si="0"/>
        <v>-55164200</v>
      </c>
    </row>
    <row r="20" spans="1:12" ht="60">
      <c r="A20" s="24" t="s">
        <v>138</v>
      </c>
      <c r="B20" s="25" t="s">
        <v>20</v>
      </c>
      <c r="C20" s="25" t="s">
        <v>8</v>
      </c>
      <c r="D20" s="25" t="s">
        <v>25</v>
      </c>
      <c r="E20" s="26" t="s">
        <v>136</v>
      </c>
      <c r="F20" s="25" t="s">
        <v>26</v>
      </c>
      <c r="G20" s="25" t="s">
        <v>139</v>
      </c>
      <c r="H20" s="25" t="s">
        <v>60</v>
      </c>
      <c r="I20" s="27">
        <v>55164200</v>
      </c>
      <c r="J20" s="27">
        <v>0</v>
      </c>
      <c r="K20" s="16">
        <f t="shared" si="5"/>
        <v>0</v>
      </c>
      <c r="L20" s="17">
        <f t="shared" si="0"/>
        <v>-55164200</v>
      </c>
    </row>
    <row r="21" spans="1:12" ht="42.75">
      <c r="A21" s="28" t="s">
        <v>62</v>
      </c>
      <c r="B21" s="20" t="s">
        <v>20</v>
      </c>
      <c r="C21" s="20" t="s">
        <v>8</v>
      </c>
      <c r="D21" s="20" t="s">
        <v>25</v>
      </c>
      <c r="E21" s="21" t="s">
        <v>63</v>
      </c>
      <c r="F21" s="20" t="s">
        <v>21</v>
      </c>
      <c r="G21" s="20" t="s">
        <v>23</v>
      </c>
      <c r="H21" s="20" t="s">
        <v>60</v>
      </c>
      <c r="I21" s="22">
        <f>I24+I26+I30+I23+I28</f>
        <v>106895112.7</v>
      </c>
      <c r="J21" s="22">
        <f t="shared" ref="J21" si="7">J24+J26+J30+J23+J28</f>
        <v>57547500</v>
      </c>
      <c r="K21" s="14">
        <f t="shared" si="5"/>
        <v>53.835482789102294</v>
      </c>
      <c r="L21" s="15">
        <f t="shared" si="0"/>
        <v>-49347612.700000003</v>
      </c>
    </row>
    <row r="22" spans="1:12" ht="99.75">
      <c r="A22" s="28" t="s">
        <v>171</v>
      </c>
      <c r="B22" s="20" t="s">
        <v>20</v>
      </c>
      <c r="C22" s="20" t="s">
        <v>8</v>
      </c>
      <c r="D22" s="20" t="s">
        <v>25</v>
      </c>
      <c r="E22" s="21" t="s">
        <v>172</v>
      </c>
      <c r="F22" s="20" t="s">
        <v>21</v>
      </c>
      <c r="G22" s="20" t="s">
        <v>23</v>
      </c>
      <c r="H22" s="20" t="s">
        <v>60</v>
      </c>
      <c r="I22" s="22">
        <f>I23</f>
        <v>13855800</v>
      </c>
      <c r="J22" s="22">
        <f t="shared" ref="J22" si="8">J23</f>
        <v>6749200</v>
      </c>
      <c r="K22" s="14">
        <f t="shared" si="5"/>
        <v>48.710287388674779</v>
      </c>
      <c r="L22" s="15">
        <f t="shared" si="0"/>
        <v>-7106600</v>
      </c>
    </row>
    <row r="23" spans="1:12" ht="105">
      <c r="A23" s="29" t="s">
        <v>173</v>
      </c>
      <c r="B23" s="25" t="s">
        <v>20</v>
      </c>
      <c r="C23" s="25" t="s">
        <v>8</v>
      </c>
      <c r="D23" s="25" t="s">
        <v>25</v>
      </c>
      <c r="E23" s="26" t="s">
        <v>172</v>
      </c>
      <c r="F23" s="25" t="s">
        <v>26</v>
      </c>
      <c r="G23" s="25" t="s">
        <v>23</v>
      </c>
      <c r="H23" s="25" t="s">
        <v>60</v>
      </c>
      <c r="I23" s="27">
        <v>13855800</v>
      </c>
      <c r="J23" s="27">
        <v>6749200</v>
      </c>
      <c r="K23" s="16">
        <f t="shared" si="5"/>
        <v>48.710287388674779</v>
      </c>
      <c r="L23" s="17">
        <f t="shared" si="0"/>
        <v>-7106600</v>
      </c>
    </row>
    <row r="24" spans="1:12" ht="60">
      <c r="A24" s="29" t="s">
        <v>89</v>
      </c>
      <c r="B24" s="25" t="s">
        <v>20</v>
      </c>
      <c r="C24" s="25" t="s">
        <v>8</v>
      </c>
      <c r="D24" s="25" t="s">
        <v>25</v>
      </c>
      <c r="E24" s="26" t="s">
        <v>90</v>
      </c>
      <c r="F24" s="25" t="s">
        <v>21</v>
      </c>
      <c r="G24" s="25" t="s">
        <v>23</v>
      </c>
      <c r="H24" s="25" t="s">
        <v>60</v>
      </c>
      <c r="I24" s="30">
        <f>I25</f>
        <v>29549385.059999999</v>
      </c>
      <c r="J24" s="30">
        <f t="shared" ref="J24" si="9">J25</f>
        <v>31414400</v>
      </c>
      <c r="K24" s="14">
        <f t="shared" si="5"/>
        <v>106.31151861946735</v>
      </c>
      <c r="L24" s="15">
        <f t="shared" si="0"/>
        <v>1865014.9400000013</v>
      </c>
    </row>
    <row r="25" spans="1:12" ht="75">
      <c r="A25" s="29" t="s">
        <v>91</v>
      </c>
      <c r="B25" s="25" t="s">
        <v>20</v>
      </c>
      <c r="C25" s="25" t="s">
        <v>8</v>
      </c>
      <c r="D25" s="25" t="s">
        <v>25</v>
      </c>
      <c r="E25" s="26" t="s">
        <v>90</v>
      </c>
      <c r="F25" s="25" t="s">
        <v>26</v>
      </c>
      <c r="G25" s="25" t="s">
        <v>23</v>
      </c>
      <c r="H25" s="25" t="s">
        <v>60</v>
      </c>
      <c r="I25" s="27">
        <f>33118200-3568814.94</f>
        <v>29549385.059999999</v>
      </c>
      <c r="J25" s="27">
        <v>31414400</v>
      </c>
      <c r="K25" s="16">
        <f t="shared" si="5"/>
        <v>106.31151861946735</v>
      </c>
      <c r="L25" s="17">
        <f t="shared" si="0"/>
        <v>1865014.9400000013</v>
      </c>
    </row>
    <row r="26" spans="1:12" s="6" customFormat="1" ht="28.5">
      <c r="A26" s="28" t="s">
        <v>92</v>
      </c>
      <c r="B26" s="20" t="s">
        <v>20</v>
      </c>
      <c r="C26" s="20" t="s">
        <v>8</v>
      </c>
      <c r="D26" s="20" t="s">
        <v>25</v>
      </c>
      <c r="E26" s="21" t="s">
        <v>64</v>
      </c>
      <c r="F26" s="20" t="s">
        <v>21</v>
      </c>
      <c r="G26" s="20" t="s">
        <v>23</v>
      </c>
      <c r="H26" s="20" t="s">
        <v>60</v>
      </c>
      <c r="I26" s="22">
        <f>I27</f>
        <v>1537972</v>
      </c>
      <c r="J26" s="22">
        <f t="shared" ref="J26" si="10">J27</f>
        <v>0</v>
      </c>
      <c r="K26" s="13">
        <f t="shared" ref="K26:L26" si="11">K27</f>
        <v>0</v>
      </c>
      <c r="L26" s="13">
        <f t="shared" si="11"/>
        <v>-1537972</v>
      </c>
    </row>
    <row r="27" spans="1:12" ht="45">
      <c r="A27" s="29" t="s">
        <v>93</v>
      </c>
      <c r="B27" s="25" t="s">
        <v>20</v>
      </c>
      <c r="C27" s="25" t="s">
        <v>8</v>
      </c>
      <c r="D27" s="25" t="s">
        <v>25</v>
      </c>
      <c r="E27" s="26" t="s">
        <v>64</v>
      </c>
      <c r="F27" s="25" t="s">
        <v>26</v>
      </c>
      <c r="G27" s="25" t="s">
        <v>23</v>
      </c>
      <c r="H27" s="25" t="s">
        <v>60</v>
      </c>
      <c r="I27" s="27">
        <v>1537972</v>
      </c>
      <c r="J27" s="22">
        <v>0</v>
      </c>
      <c r="K27" s="16">
        <f t="shared" si="5"/>
        <v>0</v>
      </c>
      <c r="L27" s="17">
        <f t="shared" si="0"/>
        <v>-1537972</v>
      </c>
    </row>
    <row r="28" spans="1:12" s="6" customFormat="1" ht="28.5">
      <c r="A28" s="28" t="s">
        <v>148</v>
      </c>
      <c r="B28" s="20" t="s">
        <v>20</v>
      </c>
      <c r="C28" s="20" t="s">
        <v>8</v>
      </c>
      <c r="D28" s="20" t="s">
        <v>25</v>
      </c>
      <c r="E28" s="21" t="s">
        <v>149</v>
      </c>
      <c r="F28" s="20" t="s">
        <v>21</v>
      </c>
      <c r="G28" s="20" t="s">
        <v>23</v>
      </c>
      <c r="H28" s="20" t="s">
        <v>60</v>
      </c>
      <c r="I28" s="22">
        <f>I29</f>
        <v>306100</v>
      </c>
      <c r="J28" s="22">
        <f t="shared" ref="J28" si="12">J29</f>
        <v>307600</v>
      </c>
      <c r="K28" s="14">
        <f t="shared" si="5"/>
        <v>100.49003593596863</v>
      </c>
      <c r="L28" s="15">
        <f t="shared" si="0"/>
        <v>1500</v>
      </c>
    </row>
    <row r="29" spans="1:12" ht="30">
      <c r="A29" s="29" t="s">
        <v>150</v>
      </c>
      <c r="B29" s="25" t="s">
        <v>20</v>
      </c>
      <c r="C29" s="25" t="s">
        <v>8</v>
      </c>
      <c r="D29" s="25" t="s">
        <v>25</v>
      </c>
      <c r="E29" s="26" t="s">
        <v>149</v>
      </c>
      <c r="F29" s="25" t="s">
        <v>26</v>
      </c>
      <c r="G29" s="25" t="s">
        <v>23</v>
      </c>
      <c r="H29" s="25" t="s">
        <v>60</v>
      </c>
      <c r="I29" s="27">
        <v>306100</v>
      </c>
      <c r="J29" s="27">
        <v>307600</v>
      </c>
      <c r="K29" s="16">
        <f t="shared" si="5"/>
        <v>100.49003593596863</v>
      </c>
      <c r="L29" s="17">
        <f t="shared" si="0"/>
        <v>1500</v>
      </c>
    </row>
    <row r="30" spans="1:12">
      <c r="A30" s="31" t="s">
        <v>65</v>
      </c>
      <c r="B30" s="20" t="s">
        <v>20</v>
      </c>
      <c r="C30" s="20" t="s">
        <v>8</v>
      </c>
      <c r="D30" s="20" t="s">
        <v>25</v>
      </c>
      <c r="E30" s="21">
        <v>29999</v>
      </c>
      <c r="F30" s="20" t="s">
        <v>21</v>
      </c>
      <c r="G30" s="20" t="s">
        <v>23</v>
      </c>
      <c r="H30" s="20" t="s">
        <v>60</v>
      </c>
      <c r="I30" s="22">
        <f t="shared" ref="I30:J30" si="13">I31</f>
        <v>61645855.640000001</v>
      </c>
      <c r="J30" s="22">
        <f t="shared" si="13"/>
        <v>19076300</v>
      </c>
      <c r="K30" s="14">
        <f t="shared" si="5"/>
        <v>30.944983733216297</v>
      </c>
      <c r="L30" s="15">
        <f t="shared" si="0"/>
        <v>-42569555.640000001</v>
      </c>
    </row>
    <row r="31" spans="1:12" ht="29.25">
      <c r="A31" s="31" t="s">
        <v>66</v>
      </c>
      <c r="B31" s="20" t="s">
        <v>20</v>
      </c>
      <c r="C31" s="20" t="s">
        <v>8</v>
      </c>
      <c r="D31" s="20" t="s">
        <v>25</v>
      </c>
      <c r="E31" s="21" t="s">
        <v>52</v>
      </c>
      <c r="F31" s="20" t="s">
        <v>26</v>
      </c>
      <c r="G31" s="20" t="s">
        <v>23</v>
      </c>
      <c r="H31" s="20" t="s">
        <v>60</v>
      </c>
      <c r="I31" s="22">
        <f>SUM(I32:I50)</f>
        <v>61645855.640000001</v>
      </c>
      <c r="J31" s="22">
        <f>SUM(J32:J50)</f>
        <v>19076300</v>
      </c>
      <c r="K31" s="16">
        <f t="shared" si="5"/>
        <v>30.944983733216297</v>
      </c>
      <c r="L31" s="17">
        <f t="shared" si="0"/>
        <v>-42569555.640000001</v>
      </c>
    </row>
    <row r="32" spans="1:12" ht="120">
      <c r="A32" s="32" t="s">
        <v>174</v>
      </c>
      <c r="B32" s="25" t="s">
        <v>20</v>
      </c>
      <c r="C32" s="25" t="s">
        <v>8</v>
      </c>
      <c r="D32" s="25" t="s">
        <v>25</v>
      </c>
      <c r="E32" s="26" t="s">
        <v>52</v>
      </c>
      <c r="F32" s="25" t="s">
        <v>26</v>
      </c>
      <c r="G32" s="25" t="s">
        <v>175</v>
      </c>
      <c r="H32" s="25" t="s">
        <v>60</v>
      </c>
      <c r="I32" s="27">
        <v>6692600</v>
      </c>
      <c r="J32" s="27">
        <v>0</v>
      </c>
      <c r="K32" s="14">
        <f t="shared" si="5"/>
        <v>0</v>
      </c>
      <c r="L32" s="15">
        <f t="shared" si="0"/>
        <v>-6692600</v>
      </c>
    </row>
    <row r="33" spans="1:12" ht="45">
      <c r="A33" s="32" t="s">
        <v>151</v>
      </c>
      <c r="B33" s="25" t="s">
        <v>20</v>
      </c>
      <c r="C33" s="25" t="s">
        <v>8</v>
      </c>
      <c r="D33" s="25" t="s">
        <v>25</v>
      </c>
      <c r="E33" s="26" t="s">
        <v>52</v>
      </c>
      <c r="F33" s="25" t="s">
        <v>26</v>
      </c>
      <c r="G33" s="25" t="s">
        <v>132</v>
      </c>
      <c r="H33" s="25" t="s">
        <v>60</v>
      </c>
      <c r="I33" s="27">
        <v>417400</v>
      </c>
      <c r="J33" s="27">
        <v>0</v>
      </c>
      <c r="K33" s="16">
        <f t="shared" si="5"/>
        <v>0</v>
      </c>
      <c r="L33" s="17">
        <f t="shared" si="0"/>
        <v>-417400</v>
      </c>
    </row>
    <row r="34" spans="1:12" ht="180">
      <c r="A34" s="33" t="s">
        <v>94</v>
      </c>
      <c r="B34" s="25" t="s">
        <v>20</v>
      </c>
      <c r="C34" s="25" t="s">
        <v>8</v>
      </c>
      <c r="D34" s="25" t="s">
        <v>25</v>
      </c>
      <c r="E34" s="26" t="s">
        <v>52</v>
      </c>
      <c r="F34" s="25" t="s">
        <v>26</v>
      </c>
      <c r="G34" s="25" t="s">
        <v>48</v>
      </c>
      <c r="H34" s="25" t="s">
        <v>60</v>
      </c>
      <c r="I34" s="27">
        <v>282800</v>
      </c>
      <c r="J34" s="27">
        <v>404200</v>
      </c>
      <c r="K34" s="16">
        <f t="shared" si="5"/>
        <v>142.92786421499292</v>
      </c>
      <c r="L34" s="17">
        <f t="shared" si="0"/>
        <v>121400</v>
      </c>
    </row>
    <row r="35" spans="1:12" ht="90">
      <c r="A35" s="33" t="s">
        <v>152</v>
      </c>
      <c r="B35" s="25" t="s">
        <v>20</v>
      </c>
      <c r="C35" s="25" t="s">
        <v>8</v>
      </c>
      <c r="D35" s="25" t="s">
        <v>25</v>
      </c>
      <c r="E35" s="26" t="s">
        <v>52</v>
      </c>
      <c r="F35" s="25" t="s">
        <v>26</v>
      </c>
      <c r="G35" s="25" t="s">
        <v>153</v>
      </c>
      <c r="H35" s="25" t="s">
        <v>60</v>
      </c>
      <c r="I35" s="27">
        <v>10000000</v>
      </c>
      <c r="J35" s="27">
        <v>0</v>
      </c>
      <c r="K35" s="16">
        <f t="shared" si="5"/>
        <v>0</v>
      </c>
      <c r="L35" s="17">
        <f t="shared" si="0"/>
        <v>-10000000</v>
      </c>
    </row>
    <row r="36" spans="1:12" ht="90">
      <c r="A36" s="32" t="s">
        <v>95</v>
      </c>
      <c r="B36" s="25" t="s">
        <v>20</v>
      </c>
      <c r="C36" s="25" t="s">
        <v>8</v>
      </c>
      <c r="D36" s="25" t="s">
        <v>25</v>
      </c>
      <c r="E36" s="26" t="s">
        <v>52</v>
      </c>
      <c r="F36" s="25" t="s">
        <v>26</v>
      </c>
      <c r="G36" s="25" t="s">
        <v>27</v>
      </c>
      <c r="H36" s="25" t="s">
        <v>60</v>
      </c>
      <c r="I36" s="34">
        <v>1453300</v>
      </c>
      <c r="J36" s="27">
        <v>1421800</v>
      </c>
      <c r="K36" s="14">
        <f t="shared" si="5"/>
        <v>97.832519094474648</v>
      </c>
      <c r="L36" s="15">
        <f t="shared" si="0"/>
        <v>-31500</v>
      </c>
    </row>
    <row r="37" spans="1:12" ht="60">
      <c r="A37" s="32" t="s">
        <v>176</v>
      </c>
      <c r="B37" s="25" t="s">
        <v>20</v>
      </c>
      <c r="C37" s="25" t="s">
        <v>8</v>
      </c>
      <c r="D37" s="25" t="s">
        <v>25</v>
      </c>
      <c r="E37" s="26" t="s">
        <v>52</v>
      </c>
      <c r="F37" s="25" t="s">
        <v>26</v>
      </c>
      <c r="G37" s="25" t="s">
        <v>177</v>
      </c>
      <c r="H37" s="25" t="s">
        <v>60</v>
      </c>
      <c r="I37" s="34">
        <v>3123400</v>
      </c>
      <c r="J37" s="27">
        <v>0</v>
      </c>
      <c r="K37" s="14">
        <f t="shared" si="5"/>
        <v>0</v>
      </c>
      <c r="L37" s="15">
        <f t="shared" si="0"/>
        <v>-3123400</v>
      </c>
    </row>
    <row r="38" spans="1:12" ht="30">
      <c r="A38" s="35" t="s">
        <v>178</v>
      </c>
      <c r="B38" s="25" t="s">
        <v>20</v>
      </c>
      <c r="C38" s="25" t="s">
        <v>8</v>
      </c>
      <c r="D38" s="25" t="s">
        <v>25</v>
      </c>
      <c r="E38" s="26" t="s">
        <v>52</v>
      </c>
      <c r="F38" s="25" t="s">
        <v>26</v>
      </c>
      <c r="G38" s="25" t="s">
        <v>179</v>
      </c>
      <c r="H38" s="25" t="s">
        <v>60</v>
      </c>
      <c r="I38" s="34">
        <v>367297</v>
      </c>
      <c r="J38" s="27">
        <v>0</v>
      </c>
      <c r="K38" s="16">
        <f t="shared" si="5"/>
        <v>0</v>
      </c>
      <c r="L38" s="17">
        <f t="shared" ref="L38:L65" si="14">J38-I38</f>
        <v>-367297</v>
      </c>
    </row>
    <row r="39" spans="1:12" ht="135">
      <c r="A39" s="35" t="s">
        <v>180</v>
      </c>
      <c r="B39" s="25" t="s">
        <v>20</v>
      </c>
      <c r="C39" s="25" t="s">
        <v>8</v>
      </c>
      <c r="D39" s="25" t="s">
        <v>25</v>
      </c>
      <c r="E39" s="26" t="s">
        <v>52</v>
      </c>
      <c r="F39" s="25" t="s">
        <v>26</v>
      </c>
      <c r="G39" s="25" t="s">
        <v>181</v>
      </c>
      <c r="H39" s="25" t="s">
        <v>60</v>
      </c>
      <c r="I39" s="34">
        <v>170000</v>
      </c>
      <c r="J39" s="27">
        <v>0</v>
      </c>
      <c r="K39" s="16">
        <f t="shared" si="5"/>
        <v>0</v>
      </c>
      <c r="L39" s="17">
        <f t="shared" si="14"/>
        <v>-170000</v>
      </c>
    </row>
    <row r="40" spans="1:12" ht="45">
      <c r="A40" s="35" t="s">
        <v>182</v>
      </c>
      <c r="B40" s="25" t="s">
        <v>20</v>
      </c>
      <c r="C40" s="25" t="s">
        <v>8</v>
      </c>
      <c r="D40" s="25" t="s">
        <v>25</v>
      </c>
      <c r="E40" s="26" t="s">
        <v>52</v>
      </c>
      <c r="F40" s="25" t="s">
        <v>26</v>
      </c>
      <c r="G40" s="25" t="s">
        <v>183</v>
      </c>
      <c r="H40" s="25" t="s">
        <v>60</v>
      </c>
      <c r="I40" s="34">
        <v>1807400</v>
      </c>
      <c r="J40" s="27">
        <v>0</v>
      </c>
      <c r="K40" s="16">
        <f t="shared" si="5"/>
        <v>0</v>
      </c>
      <c r="L40" s="17">
        <f t="shared" ref="L40:L41" si="15">J40-I40</f>
        <v>-1807400</v>
      </c>
    </row>
    <row r="41" spans="1:12" ht="45">
      <c r="A41" s="35" t="s">
        <v>97</v>
      </c>
      <c r="B41" s="25" t="s">
        <v>20</v>
      </c>
      <c r="C41" s="25" t="s">
        <v>8</v>
      </c>
      <c r="D41" s="25" t="s">
        <v>25</v>
      </c>
      <c r="E41" s="26" t="s">
        <v>52</v>
      </c>
      <c r="F41" s="25" t="s">
        <v>26</v>
      </c>
      <c r="G41" s="25" t="s">
        <v>72</v>
      </c>
      <c r="H41" s="25" t="s">
        <v>60</v>
      </c>
      <c r="I41" s="34">
        <v>351700</v>
      </c>
      <c r="J41" s="27">
        <v>353500</v>
      </c>
      <c r="K41" s="16">
        <f t="shared" si="5"/>
        <v>100.51179982940006</v>
      </c>
      <c r="L41" s="17">
        <f t="shared" si="15"/>
        <v>1800</v>
      </c>
    </row>
    <row r="42" spans="1:12" ht="60">
      <c r="A42" s="35" t="s">
        <v>184</v>
      </c>
      <c r="B42" s="25" t="s">
        <v>20</v>
      </c>
      <c r="C42" s="25" t="s">
        <v>8</v>
      </c>
      <c r="D42" s="25" t="s">
        <v>25</v>
      </c>
      <c r="E42" s="26" t="s">
        <v>52</v>
      </c>
      <c r="F42" s="25" t="s">
        <v>26</v>
      </c>
      <c r="G42" s="25" t="s">
        <v>185</v>
      </c>
      <c r="H42" s="25" t="s">
        <v>60</v>
      </c>
      <c r="I42" s="34">
        <v>1554100</v>
      </c>
      <c r="J42" s="27">
        <v>0</v>
      </c>
      <c r="K42" s="16">
        <f t="shared" si="5"/>
        <v>0</v>
      </c>
      <c r="L42" s="17">
        <f t="shared" si="14"/>
        <v>-1554100</v>
      </c>
    </row>
    <row r="43" spans="1:12" ht="75">
      <c r="A43" s="35" t="s">
        <v>134</v>
      </c>
      <c r="B43" s="25" t="s">
        <v>20</v>
      </c>
      <c r="C43" s="25" t="s">
        <v>8</v>
      </c>
      <c r="D43" s="25" t="s">
        <v>25</v>
      </c>
      <c r="E43" s="26" t="s">
        <v>52</v>
      </c>
      <c r="F43" s="25" t="s">
        <v>26</v>
      </c>
      <c r="G43" s="25" t="s">
        <v>133</v>
      </c>
      <c r="H43" s="25" t="s">
        <v>60</v>
      </c>
      <c r="I43" s="34">
        <v>4636400</v>
      </c>
      <c r="J43" s="27">
        <v>0</v>
      </c>
      <c r="K43" s="16">
        <f t="shared" si="5"/>
        <v>0</v>
      </c>
      <c r="L43" s="17">
        <f t="shared" si="14"/>
        <v>-4636400</v>
      </c>
    </row>
    <row r="44" spans="1:12" ht="60">
      <c r="A44" s="35" t="s">
        <v>154</v>
      </c>
      <c r="B44" s="25" t="s">
        <v>20</v>
      </c>
      <c r="C44" s="25" t="s">
        <v>8</v>
      </c>
      <c r="D44" s="25" t="s">
        <v>25</v>
      </c>
      <c r="E44" s="26" t="s">
        <v>52</v>
      </c>
      <c r="F44" s="25" t="s">
        <v>26</v>
      </c>
      <c r="G44" s="25" t="s">
        <v>155</v>
      </c>
      <c r="H44" s="25" t="s">
        <v>60</v>
      </c>
      <c r="I44" s="34">
        <v>4055070.64</v>
      </c>
      <c r="J44" s="27">
        <v>0</v>
      </c>
      <c r="K44" s="16">
        <f t="shared" si="5"/>
        <v>0</v>
      </c>
      <c r="L44" s="17">
        <f t="shared" si="14"/>
        <v>-4055070.64</v>
      </c>
    </row>
    <row r="45" spans="1:12" ht="60">
      <c r="A45" s="35" t="s">
        <v>186</v>
      </c>
      <c r="B45" s="25" t="s">
        <v>20</v>
      </c>
      <c r="C45" s="25" t="s">
        <v>8</v>
      </c>
      <c r="D45" s="25" t="s">
        <v>25</v>
      </c>
      <c r="E45" s="26" t="s">
        <v>52</v>
      </c>
      <c r="F45" s="25" t="s">
        <v>26</v>
      </c>
      <c r="G45" s="25" t="s">
        <v>50</v>
      </c>
      <c r="H45" s="25" t="s">
        <v>60</v>
      </c>
      <c r="I45" s="34">
        <v>8982500</v>
      </c>
      <c r="J45" s="27">
        <v>9115000</v>
      </c>
      <c r="K45" s="16">
        <f t="shared" si="5"/>
        <v>101.4750904536599</v>
      </c>
      <c r="L45" s="17">
        <f t="shared" si="14"/>
        <v>132500</v>
      </c>
    </row>
    <row r="46" spans="1:12" ht="45">
      <c r="A46" s="35" t="s">
        <v>208</v>
      </c>
      <c r="B46" s="25" t="s">
        <v>20</v>
      </c>
      <c r="C46" s="25" t="s">
        <v>8</v>
      </c>
      <c r="D46" s="25" t="s">
        <v>25</v>
      </c>
      <c r="E46" s="26" t="s">
        <v>52</v>
      </c>
      <c r="F46" s="25" t="s">
        <v>26</v>
      </c>
      <c r="G46" s="25" t="s">
        <v>207</v>
      </c>
      <c r="H46" s="25" t="s">
        <v>60</v>
      </c>
      <c r="I46" s="34">
        <v>3394688</v>
      </c>
      <c r="J46" s="27">
        <v>0</v>
      </c>
      <c r="K46" s="16">
        <f t="shared" si="5"/>
        <v>0</v>
      </c>
      <c r="L46" s="17">
        <f t="shared" si="14"/>
        <v>-3394688</v>
      </c>
    </row>
    <row r="47" spans="1:12" ht="60">
      <c r="A47" s="35" t="s">
        <v>186</v>
      </c>
      <c r="B47" s="25" t="s">
        <v>20</v>
      </c>
      <c r="C47" s="25" t="s">
        <v>8</v>
      </c>
      <c r="D47" s="25" t="s">
        <v>25</v>
      </c>
      <c r="E47" s="26" t="s">
        <v>52</v>
      </c>
      <c r="F47" s="25" t="s">
        <v>26</v>
      </c>
      <c r="G47" s="25" t="s">
        <v>187</v>
      </c>
      <c r="H47" s="25" t="s">
        <v>60</v>
      </c>
      <c r="I47" s="34">
        <v>0</v>
      </c>
      <c r="J47" s="27">
        <v>6036000</v>
      </c>
      <c r="K47" s="16"/>
      <c r="L47" s="17">
        <f t="shared" si="14"/>
        <v>6036000</v>
      </c>
    </row>
    <row r="48" spans="1:12" ht="45" hidden="1">
      <c r="A48" s="35" t="s">
        <v>156</v>
      </c>
      <c r="B48" s="25" t="s">
        <v>20</v>
      </c>
      <c r="C48" s="25" t="s">
        <v>8</v>
      </c>
      <c r="D48" s="25" t="s">
        <v>25</v>
      </c>
      <c r="E48" s="26" t="s">
        <v>52</v>
      </c>
      <c r="F48" s="25" t="s">
        <v>26</v>
      </c>
      <c r="G48" s="25" t="s">
        <v>67</v>
      </c>
      <c r="H48" s="25" t="s">
        <v>60</v>
      </c>
      <c r="I48" s="34">
        <v>1580500</v>
      </c>
      <c r="J48" s="27">
        <v>1745800</v>
      </c>
      <c r="K48" s="16">
        <f t="shared" si="5"/>
        <v>110.45871559633026</v>
      </c>
      <c r="L48" s="17">
        <f t="shared" si="14"/>
        <v>165300</v>
      </c>
    </row>
    <row r="49" spans="1:12" ht="60" hidden="1">
      <c r="A49" s="35" t="s">
        <v>157</v>
      </c>
      <c r="B49" s="25" t="s">
        <v>20</v>
      </c>
      <c r="C49" s="25" t="s">
        <v>8</v>
      </c>
      <c r="D49" s="25" t="s">
        <v>25</v>
      </c>
      <c r="E49" s="26" t="s">
        <v>52</v>
      </c>
      <c r="F49" s="25" t="s">
        <v>26</v>
      </c>
      <c r="G49" s="25" t="s">
        <v>158</v>
      </c>
      <c r="H49" s="25" t="s">
        <v>60</v>
      </c>
      <c r="I49" s="34">
        <v>7142000</v>
      </c>
      <c r="J49" s="27">
        <v>0</v>
      </c>
      <c r="K49" s="16">
        <f t="shared" si="5"/>
        <v>0</v>
      </c>
      <c r="L49" s="17">
        <f t="shared" si="14"/>
        <v>-7142000</v>
      </c>
    </row>
    <row r="50" spans="1:12" ht="75">
      <c r="A50" s="35" t="s">
        <v>98</v>
      </c>
      <c r="B50" s="25" t="s">
        <v>20</v>
      </c>
      <c r="C50" s="25" t="s">
        <v>8</v>
      </c>
      <c r="D50" s="25" t="s">
        <v>25</v>
      </c>
      <c r="E50" s="26" t="s">
        <v>52</v>
      </c>
      <c r="F50" s="25" t="s">
        <v>26</v>
      </c>
      <c r="G50" s="25" t="s">
        <v>99</v>
      </c>
      <c r="H50" s="25" t="s">
        <v>60</v>
      </c>
      <c r="I50" s="34">
        <v>5634700</v>
      </c>
      <c r="J50" s="34">
        <v>0</v>
      </c>
      <c r="K50" s="16">
        <f t="shared" si="5"/>
        <v>0</v>
      </c>
      <c r="L50" s="17">
        <f t="shared" ref="L50" si="16">J50-I50</f>
        <v>-5634700</v>
      </c>
    </row>
    <row r="51" spans="1:12" ht="29.25">
      <c r="A51" s="36" t="s">
        <v>100</v>
      </c>
      <c r="B51" s="20" t="s">
        <v>20</v>
      </c>
      <c r="C51" s="20" t="s">
        <v>8</v>
      </c>
      <c r="D51" s="20" t="s">
        <v>25</v>
      </c>
      <c r="E51" s="21" t="s">
        <v>68</v>
      </c>
      <c r="F51" s="20" t="s">
        <v>21</v>
      </c>
      <c r="G51" s="20" t="s">
        <v>23</v>
      </c>
      <c r="H51" s="20" t="s">
        <v>60</v>
      </c>
      <c r="I51" s="37">
        <f>I52+I77+I81+I83+I79</f>
        <v>1234064443.5599999</v>
      </c>
      <c r="J51" s="37">
        <f t="shared" ref="J51" si="17">J52+J77+J81+J83+J79</f>
        <v>1275552300</v>
      </c>
      <c r="K51" s="16">
        <f t="shared" si="5"/>
        <v>103.36188735171048</v>
      </c>
      <c r="L51" s="17">
        <f t="shared" si="14"/>
        <v>41487856.440000057</v>
      </c>
    </row>
    <row r="52" spans="1:12" ht="42.75">
      <c r="A52" s="38" t="s">
        <v>69</v>
      </c>
      <c r="B52" s="20" t="s">
        <v>20</v>
      </c>
      <c r="C52" s="20" t="s">
        <v>8</v>
      </c>
      <c r="D52" s="20" t="s">
        <v>25</v>
      </c>
      <c r="E52" s="21" t="s">
        <v>55</v>
      </c>
      <c r="F52" s="20" t="s">
        <v>21</v>
      </c>
      <c r="G52" s="20" t="s">
        <v>23</v>
      </c>
      <c r="H52" s="20" t="s">
        <v>60</v>
      </c>
      <c r="I52" s="39">
        <f t="shared" ref="I52:J52" si="18">I53</f>
        <v>1223489853.74</v>
      </c>
      <c r="J52" s="39">
        <f t="shared" si="18"/>
        <v>1266817300</v>
      </c>
      <c r="K52" s="16">
        <f t="shared" si="5"/>
        <v>103.54130000568091</v>
      </c>
      <c r="L52" s="17">
        <f t="shared" si="14"/>
        <v>43327446.25999999</v>
      </c>
    </row>
    <row r="53" spans="1:12" ht="42.75">
      <c r="A53" s="38" t="s">
        <v>70</v>
      </c>
      <c r="B53" s="20" t="s">
        <v>20</v>
      </c>
      <c r="C53" s="20" t="s">
        <v>8</v>
      </c>
      <c r="D53" s="20" t="s">
        <v>25</v>
      </c>
      <c r="E53" s="21" t="s">
        <v>55</v>
      </c>
      <c r="F53" s="20" t="s">
        <v>26</v>
      </c>
      <c r="G53" s="20" t="s">
        <v>23</v>
      </c>
      <c r="H53" s="20" t="s">
        <v>60</v>
      </c>
      <c r="I53" s="39">
        <f>SUM(I54:I76)</f>
        <v>1223489853.74</v>
      </c>
      <c r="J53" s="39">
        <f>SUM(J54:J76)</f>
        <v>1266817300</v>
      </c>
      <c r="K53" s="16">
        <f t="shared" si="5"/>
        <v>103.54130000568091</v>
      </c>
      <c r="L53" s="17">
        <f t="shared" ref="L53" si="19">J53-I53</f>
        <v>43327446.25999999</v>
      </c>
    </row>
    <row r="54" spans="1:12" ht="105">
      <c r="A54" s="35" t="s">
        <v>101</v>
      </c>
      <c r="B54" s="25" t="s">
        <v>20</v>
      </c>
      <c r="C54" s="25" t="s">
        <v>8</v>
      </c>
      <c r="D54" s="25" t="s">
        <v>25</v>
      </c>
      <c r="E54" s="40" t="s">
        <v>55</v>
      </c>
      <c r="F54" s="25" t="s">
        <v>26</v>
      </c>
      <c r="G54" s="25" t="s">
        <v>73</v>
      </c>
      <c r="H54" s="25" t="s">
        <v>60</v>
      </c>
      <c r="I54" s="34">
        <v>1099045</v>
      </c>
      <c r="J54" s="34">
        <v>1135300</v>
      </c>
      <c r="K54" s="16">
        <f t="shared" si="5"/>
        <v>103.29877302567229</v>
      </c>
      <c r="L54" s="17">
        <f t="shared" si="14"/>
        <v>36255</v>
      </c>
    </row>
    <row r="55" spans="1:12" ht="240">
      <c r="A55" s="35" t="s">
        <v>102</v>
      </c>
      <c r="B55" s="25" t="s">
        <v>20</v>
      </c>
      <c r="C55" s="25" t="s">
        <v>8</v>
      </c>
      <c r="D55" s="25" t="s">
        <v>25</v>
      </c>
      <c r="E55" s="40" t="s">
        <v>55</v>
      </c>
      <c r="F55" s="25" t="s">
        <v>26</v>
      </c>
      <c r="G55" s="25" t="s">
        <v>44</v>
      </c>
      <c r="H55" s="25" t="s">
        <v>60</v>
      </c>
      <c r="I55" s="34">
        <v>118119350.8</v>
      </c>
      <c r="J55" s="34">
        <v>118840400</v>
      </c>
      <c r="K55" s="16">
        <f t="shared" si="5"/>
        <v>100.61044121485301</v>
      </c>
      <c r="L55" s="17">
        <f t="shared" si="14"/>
        <v>721049.20000000298</v>
      </c>
    </row>
    <row r="56" spans="1:12" ht="255">
      <c r="A56" s="35" t="s">
        <v>103</v>
      </c>
      <c r="B56" s="25" t="s">
        <v>20</v>
      </c>
      <c r="C56" s="25" t="s">
        <v>8</v>
      </c>
      <c r="D56" s="25" t="s">
        <v>25</v>
      </c>
      <c r="E56" s="40" t="s">
        <v>55</v>
      </c>
      <c r="F56" s="25" t="s">
        <v>26</v>
      </c>
      <c r="G56" s="25" t="s">
        <v>45</v>
      </c>
      <c r="H56" s="25" t="s">
        <v>60</v>
      </c>
      <c r="I56" s="34">
        <v>111898100</v>
      </c>
      <c r="J56" s="34">
        <v>113533000</v>
      </c>
      <c r="K56" s="14">
        <f t="shared" si="5"/>
        <v>101.46106144787088</v>
      </c>
      <c r="L56" s="15">
        <f t="shared" si="14"/>
        <v>1634900</v>
      </c>
    </row>
    <row r="57" spans="1:12" ht="75">
      <c r="A57" s="35" t="s">
        <v>104</v>
      </c>
      <c r="B57" s="25" t="s">
        <v>20</v>
      </c>
      <c r="C57" s="25" t="s">
        <v>8</v>
      </c>
      <c r="D57" s="25" t="s">
        <v>25</v>
      </c>
      <c r="E57" s="40" t="s">
        <v>55</v>
      </c>
      <c r="F57" s="25" t="s">
        <v>26</v>
      </c>
      <c r="G57" s="25" t="s">
        <v>29</v>
      </c>
      <c r="H57" s="25" t="s">
        <v>60</v>
      </c>
      <c r="I57" s="34">
        <v>99300</v>
      </c>
      <c r="J57" s="34">
        <v>102300</v>
      </c>
      <c r="K57" s="14">
        <f t="shared" si="5"/>
        <v>103.02114803625378</v>
      </c>
      <c r="L57" s="15">
        <f t="shared" si="14"/>
        <v>3000</v>
      </c>
    </row>
    <row r="58" spans="1:12" ht="90">
      <c r="A58" s="35" t="s">
        <v>105</v>
      </c>
      <c r="B58" s="25" t="s">
        <v>20</v>
      </c>
      <c r="C58" s="25" t="s">
        <v>8</v>
      </c>
      <c r="D58" s="25" t="s">
        <v>25</v>
      </c>
      <c r="E58" s="40" t="s">
        <v>55</v>
      </c>
      <c r="F58" s="25" t="s">
        <v>26</v>
      </c>
      <c r="G58" s="25" t="s">
        <v>106</v>
      </c>
      <c r="H58" s="25" t="s">
        <v>60</v>
      </c>
      <c r="I58" s="34">
        <v>2391130</v>
      </c>
      <c r="J58" s="34">
        <v>2798900</v>
      </c>
      <c r="K58" s="14">
        <f t="shared" si="5"/>
        <v>117.05344335105158</v>
      </c>
      <c r="L58" s="18">
        <f>SUM(L59:L80)</f>
        <v>36356892.419999987</v>
      </c>
    </row>
    <row r="59" spans="1:12" ht="105">
      <c r="A59" s="35" t="s">
        <v>107</v>
      </c>
      <c r="B59" s="25" t="s">
        <v>20</v>
      </c>
      <c r="C59" s="25" t="s">
        <v>8</v>
      </c>
      <c r="D59" s="25" t="s">
        <v>25</v>
      </c>
      <c r="E59" s="40" t="s">
        <v>55</v>
      </c>
      <c r="F59" s="25" t="s">
        <v>26</v>
      </c>
      <c r="G59" s="25" t="s">
        <v>30</v>
      </c>
      <c r="H59" s="25" t="s">
        <v>60</v>
      </c>
      <c r="I59" s="34">
        <v>1011400</v>
      </c>
      <c r="J59" s="34">
        <v>1043300</v>
      </c>
      <c r="K59" s="16">
        <f t="shared" si="5"/>
        <v>103.15404389954519</v>
      </c>
      <c r="L59" s="17">
        <f t="shared" si="14"/>
        <v>31900</v>
      </c>
    </row>
    <row r="60" spans="1:12" ht="90">
      <c r="A60" s="35" t="s">
        <v>108</v>
      </c>
      <c r="B60" s="25" t="s">
        <v>20</v>
      </c>
      <c r="C60" s="25" t="s">
        <v>8</v>
      </c>
      <c r="D60" s="25" t="s">
        <v>25</v>
      </c>
      <c r="E60" s="40" t="s">
        <v>55</v>
      </c>
      <c r="F60" s="25" t="s">
        <v>26</v>
      </c>
      <c r="G60" s="25" t="s">
        <v>31</v>
      </c>
      <c r="H60" s="25" t="s">
        <v>60</v>
      </c>
      <c r="I60" s="34">
        <v>330300</v>
      </c>
      <c r="J60" s="34">
        <v>324900</v>
      </c>
      <c r="K60" s="16">
        <f t="shared" si="5"/>
        <v>98.365122615803813</v>
      </c>
      <c r="L60" s="17">
        <f t="shared" si="14"/>
        <v>-5400</v>
      </c>
    </row>
    <row r="61" spans="1:12" ht="60">
      <c r="A61" s="35" t="s">
        <v>109</v>
      </c>
      <c r="B61" s="25" t="s">
        <v>20</v>
      </c>
      <c r="C61" s="25" t="s">
        <v>8</v>
      </c>
      <c r="D61" s="25" t="s">
        <v>25</v>
      </c>
      <c r="E61" s="40" t="s">
        <v>55</v>
      </c>
      <c r="F61" s="25" t="s">
        <v>26</v>
      </c>
      <c r="G61" s="25" t="s">
        <v>32</v>
      </c>
      <c r="H61" s="25" t="s">
        <v>60</v>
      </c>
      <c r="I61" s="30">
        <v>2113086</v>
      </c>
      <c r="J61" s="34">
        <v>2182500</v>
      </c>
      <c r="K61" s="16">
        <f t="shared" si="5"/>
        <v>103.28495858663584</v>
      </c>
      <c r="L61" s="17">
        <f t="shared" si="14"/>
        <v>69414</v>
      </c>
    </row>
    <row r="62" spans="1:12" ht="75">
      <c r="A62" s="35" t="s">
        <v>188</v>
      </c>
      <c r="B62" s="25" t="s">
        <v>20</v>
      </c>
      <c r="C62" s="25" t="s">
        <v>8</v>
      </c>
      <c r="D62" s="25" t="s">
        <v>25</v>
      </c>
      <c r="E62" s="40" t="s">
        <v>55</v>
      </c>
      <c r="F62" s="25" t="s">
        <v>26</v>
      </c>
      <c r="G62" s="25" t="s">
        <v>33</v>
      </c>
      <c r="H62" s="25" t="s">
        <v>60</v>
      </c>
      <c r="I62" s="34">
        <v>2176125</v>
      </c>
      <c r="J62" s="34">
        <v>1622600</v>
      </c>
      <c r="K62" s="16">
        <f t="shared" si="5"/>
        <v>74.56373140329714</v>
      </c>
      <c r="L62" s="17">
        <f t="shared" si="14"/>
        <v>-553525</v>
      </c>
    </row>
    <row r="63" spans="1:12" ht="75">
      <c r="A63" s="35" t="s">
        <v>110</v>
      </c>
      <c r="B63" s="25" t="s">
        <v>20</v>
      </c>
      <c r="C63" s="25" t="s">
        <v>8</v>
      </c>
      <c r="D63" s="25" t="s">
        <v>25</v>
      </c>
      <c r="E63" s="40" t="s">
        <v>55</v>
      </c>
      <c r="F63" s="25" t="s">
        <v>26</v>
      </c>
      <c r="G63" s="25" t="s">
        <v>34</v>
      </c>
      <c r="H63" s="25" t="s">
        <v>60</v>
      </c>
      <c r="I63" s="34">
        <v>160980</v>
      </c>
      <c r="J63" s="34">
        <v>180200</v>
      </c>
      <c r="K63" s="16">
        <f t="shared" si="5"/>
        <v>111.93937135047831</v>
      </c>
      <c r="L63" s="17">
        <f t="shared" si="14"/>
        <v>19220</v>
      </c>
    </row>
    <row r="64" spans="1:12" ht="75">
      <c r="A64" s="35" t="s">
        <v>111</v>
      </c>
      <c r="B64" s="41" t="s">
        <v>20</v>
      </c>
      <c r="C64" s="41" t="s">
        <v>8</v>
      </c>
      <c r="D64" s="41" t="s">
        <v>25</v>
      </c>
      <c r="E64" s="41" t="s">
        <v>55</v>
      </c>
      <c r="F64" s="41" t="s">
        <v>26</v>
      </c>
      <c r="G64" s="41" t="s">
        <v>35</v>
      </c>
      <c r="H64" s="41" t="s">
        <v>60</v>
      </c>
      <c r="I64" s="30">
        <v>7879600</v>
      </c>
      <c r="J64" s="34">
        <v>8762800</v>
      </c>
      <c r="K64" s="16">
        <f t="shared" si="5"/>
        <v>111.20869079648715</v>
      </c>
      <c r="L64" s="17">
        <f t="shared" si="14"/>
        <v>883200</v>
      </c>
    </row>
    <row r="65" spans="1:12" ht="135">
      <c r="A65" s="35" t="s">
        <v>112</v>
      </c>
      <c r="B65" s="41" t="s">
        <v>20</v>
      </c>
      <c r="C65" s="41" t="s">
        <v>8</v>
      </c>
      <c r="D65" s="41" t="s">
        <v>25</v>
      </c>
      <c r="E65" s="41" t="s">
        <v>55</v>
      </c>
      <c r="F65" s="41" t="s">
        <v>26</v>
      </c>
      <c r="G65" s="41" t="s">
        <v>36</v>
      </c>
      <c r="H65" s="41" t="s">
        <v>60</v>
      </c>
      <c r="I65" s="30">
        <v>888000</v>
      </c>
      <c r="J65" s="34">
        <v>950400</v>
      </c>
      <c r="K65" s="16">
        <f t="shared" si="5"/>
        <v>107.02702702702702</v>
      </c>
      <c r="L65" s="17">
        <f t="shared" si="14"/>
        <v>62400</v>
      </c>
    </row>
    <row r="66" spans="1:12" ht="165">
      <c r="A66" s="35" t="s">
        <v>113</v>
      </c>
      <c r="B66" s="41" t="s">
        <v>20</v>
      </c>
      <c r="C66" s="41" t="s">
        <v>8</v>
      </c>
      <c r="D66" s="41" t="s">
        <v>25</v>
      </c>
      <c r="E66" s="41" t="s">
        <v>55</v>
      </c>
      <c r="F66" s="41" t="s">
        <v>26</v>
      </c>
      <c r="G66" s="41" t="s">
        <v>37</v>
      </c>
      <c r="H66" s="41" t="s">
        <v>60</v>
      </c>
      <c r="I66" s="34">
        <v>478018933.42000002</v>
      </c>
      <c r="J66" s="34">
        <v>484485600</v>
      </c>
      <c r="K66" s="16">
        <f t="shared" si="5"/>
        <v>101.35280553298047</v>
      </c>
      <c r="L66" s="17">
        <f t="shared" ref="L66:L108" si="20">J66-I66</f>
        <v>6466666.5799999833</v>
      </c>
    </row>
    <row r="67" spans="1:12" ht="120">
      <c r="A67" s="35" t="s">
        <v>114</v>
      </c>
      <c r="B67" s="41" t="s">
        <v>20</v>
      </c>
      <c r="C67" s="26" t="s">
        <v>8</v>
      </c>
      <c r="D67" s="26" t="s">
        <v>25</v>
      </c>
      <c r="E67" s="26" t="s">
        <v>55</v>
      </c>
      <c r="F67" s="26" t="s">
        <v>26</v>
      </c>
      <c r="G67" s="26" t="s">
        <v>38</v>
      </c>
      <c r="H67" s="26" t="s">
        <v>60</v>
      </c>
      <c r="I67" s="34">
        <v>17987300</v>
      </c>
      <c r="J67" s="34">
        <v>24526900</v>
      </c>
      <c r="K67" s="16">
        <f t="shared" ref="K67:K108" si="21">J67/I67*100</f>
        <v>136.35676282710577</v>
      </c>
      <c r="L67" s="17">
        <f t="shared" si="20"/>
        <v>6539600</v>
      </c>
    </row>
    <row r="68" spans="1:12" ht="75">
      <c r="A68" s="35" t="s">
        <v>115</v>
      </c>
      <c r="B68" s="41" t="s">
        <v>20</v>
      </c>
      <c r="C68" s="41" t="s">
        <v>8</v>
      </c>
      <c r="D68" s="41" t="s">
        <v>25</v>
      </c>
      <c r="E68" s="41" t="s">
        <v>55</v>
      </c>
      <c r="F68" s="41" t="s">
        <v>26</v>
      </c>
      <c r="G68" s="41" t="s">
        <v>39</v>
      </c>
      <c r="H68" s="41" t="s">
        <v>60</v>
      </c>
      <c r="I68" s="34">
        <v>217909800</v>
      </c>
      <c r="J68" s="34">
        <v>220155000</v>
      </c>
      <c r="K68" s="16">
        <f t="shared" si="21"/>
        <v>101.03033456962467</v>
      </c>
      <c r="L68" s="17">
        <f t="shared" si="20"/>
        <v>2245200</v>
      </c>
    </row>
    <row r="69" spans="1:12" ht="120">
      <c r="A69" s="35" t="s">
        <v>116</v>
      </c>
      <c r="B69" s="41" t="s">
        <v>20</v>
      </c>
      <c r="C69" s="41" t="s">
        <v>8</v>
      </c>
      <c r="D69" s="41" t="s">
        <v>25</v>
      </c>
      <c r="E69" s="41" t="s">
        <v>55</v>
      </c>
      <c r="F69" s="41" t="s">
        <v>26</v>
      </c>
      <c r="G69" s="41" t="s">
        <v>40</v>
      </c>
      <c r="H69" s="41" t="s">
        <v>60</v>
      </c>
      <c r="I69" s="34">
        <v>20950100</v>
      </c>
      <c r="J69" s="34">
        <v>20769500</v>
      </c>
      <c r="K69" s="16">
        <f t="shared" si="21"/>
        <v>99.137951608822874</v>
      </c>
      <c r="L69" s="17">
        <f t="shared" si="20"/>
        <v>-180600</v>
      </c>
    </row>
    <row r="70" spans="1:12" ht="90">
      <c r="A70" s="35" t="s">
        <v>117</v>
      </c>
      <c r="B70" s="41" t="s">
        <v>20</v>
      </c>
      <c r="C70" s="41" t="s">
        <v>8</v>
      </c>
      <c r="D70" s="41" t="s">
        <v>25</v>
      </c>
      <c r="E70" s="41" t="s">
        <v>55</v>
      </c>
      <c r="F70" s="41" t="s">
        <v>26</v>
      </c>
      <c r="G70" s="41" t="s">
        <v>159</v>
      </c>
      <c r="H70" s="41" t="s">
        <v>60</v>
      </c>
      <c r="I70" s="34">
        <v>12997973.52</v>
      </c>
      <c r="J70" s="34">
        <v>19171900</v>
      </c>
      <c r="K70" s="16">
        <f t="shared" si="21"/>
        <v>147.49914646694864</v>
      </c>
      <c r="L70" s="17">
        <f t="shared" si="20"/>
        <v>6173926.4800000004</v>
      </c>
    </row>
    <row r="71" spans="1:12" ht="240">
      <c r="A71" s="35" t="s">
        <v>118</v>
      </c>
      <c r="B71" s="41" t="s">
        <v>20</v>
      </c>
      <c r="C71" s="41" t="s">
        <v>8</v>
      </c>
      <c r="D71" s="41" t="s">
        <v>25</v>
      </c>
      <c r="E71" s="41" t="s">
        <v>55</v>
      </c>
      <c r="F71" s="41" t="s">
        <v>26</v>
      </c>
      <c r="G71" s="41" t="s">
        <v>41</v>
      </c>
      <c r="H71" s="41" t="s">
        <v>60</v>
      </c>
      <c r="I71" s="34">
        <v>147438000</v>
      </c>
      <c r="J71" s="34">
        <v>148105900</v>
      </c>
      <c r="K71" s="16">
        <f t="shared" si="21"/>
        <v>100.45300397455202</v>
      </c>
      <c r="L71" s="17">
        <f t="shared" si="20"/>
        <v>667900</v>
      </c>
    </row>
    <row r="72" spans="1:12" ht="75" hidden="1">
      <c r="A72" s="35" t="s">
        <v>119</v>
      </c>
      <c r="B72" s="41" t="s">
        <v>20</v>
      </c>
      <c r="C72" s="41" t="s">
        <v>8</v>
      </c>
      <c r="D72" s="41" t="s">
        <v>25</v>
      </c>
      <c r="E72" s="41" t="s">
        <v>55</v>
      </c>
      <c r="F72" s="41" t="s">
        <v>26</v>
      </c>
      <c r="G72" s="41" t="s">
        <v>42</v>
      </c>
      <c r="H72" s="41" t="s">
        <v>60</v>
      </c>
      <c r="I72" s="34">
        <v>59995900</v>
      </c>
      <c r="J72" s="34">
        <v>76257600</v>
      </c>
      <c r="K72" s="16">
        <f t="shared" si="21"/>
        <v>127.10468548684159</v>
      </c>
      <c r="L72" s="17">
        <f t="shared" si="20"/>
        <v>16261700</v>
      </c>
    </row>
    <row r="73" spans="1:12" ht="75">
      <c r="A73" s="35" t="s">
        <v>120</v>
      </c>
      <c r="B73" s="41" t="s">
        <v>20</v>
      </c>
      <c r="C73" s="41" t="s">
        <v>8</v>
      </c>
      <c r="D73" s="41" t="s">
        <v>25</v>
      </c>
      <c r="E73" s="41" t="s">
        <v>55</v>
      </c>
      <c r="F73" s="41" t="s">
        <v>26</v>
      </c>
      <c r="G73" s="41" t="s">
        <v>43</v>
      </c>
      <c r="H73" s="41" t="s">
        <v>60</v>
      </c>
      <c r="I73" s="34">
        <v>2954930</v>
      </c>
      <c r="J73" s="34">
        <v>3046700</v>
      </c>
      <c r="K73" s="16">
        <f t="shared" si="21"/>
        <v>103.10565732521582</v>
      </c>
      <c r="L73" s="17">
        <f t="shared" si="20"/>
        <v>91770</v>
      </c>
    </row>
    <row r="74" spans="1:12" ht="60">
      <c r="A74" s="35" t="s">
        <v>121</v>
      </c>
      <c r="B74" s="41" t="s">
        <v>20</v>
      </c>
      <c r="C74" s="41" t="s">
        <v>8</v>
      </c>
      <c r="D74" s="41" t="s">
        <v>25</v>
      </c>
      <c r="E74" s="41" t="s">
        <v>55</v>
      </c>
      <c r="F74" s="41" t="s">
        <v>26</v>
      </c>
      <c r="G74" s="41" t="s">
        <v>57</v>
      </c>
      <c r="H74" s="41" t="s">
        <v>60</v>
      </c>
      <c r="I74" s="30">
        <v>16964500</v>
      </c>
      <c r="J74" s="30">
        <v>18018400</v>
      </c>
      <c r="K74" s="16">
        <f t="shared" si="21"/>
        <v>106.21238468566713</v>
      </c>
      <c r="L74" s="17">
        <f t="shared" si="20"/>
        <v>1053900</v>
      </c>
    </row>
    <row r="75" spans="1:12" ht="75">
      <c r="A75" s="35" t="s">
        <v>189</v>
      </c>
      <c r="B75" s="41" t="s">
        <v>20</v>
      </c>
      <c r="C75" s="41" t="s">
        <v>8</v>
      </c>
      <c r="D75" s="41" t="s">
        <v>25</v>
      </c>
      <c r="E75" s="41" t="s">
        <v>55</v>
      </c>
      <c r="F75" s="41" t="s">
        <v>26</v>
      </c>
      <c r="G75" s="41">
        <v>7685</v>
      </c>
      <c r="H75" s="41" t="s">
        <v>60</v>
      </c>
      <c r="I75" s="30">
        <v>0</v>
      </c>
      <c r="J75" s="30">
        <v>694000</v>
      </c>
      <c r="K75" s="16"/>
      <c r="L75" s="17">
        <f t="shared" si="20"/>
        <v>694000</v>
      </c>
    </row>
    <row r="76" spans="1:12" ht="135">
      <c r="A76" s="35" t="s">
        <v>145</v>
      </c>
      <c r="B76" s="41" t="s">
        <v>20</v>
      </c>
      <c r="C76" s="41" t="s">
        <v>8</v>
      </c>
      <c r="D76" s="41" t="s">
        <v>25</v>
      </c>
      <c r="E76" s="41" t="s">
        <v>55</v>
      </c>
      <c r="F76" s="41" t="s">
        <v>26</v>
      </c>
      <c r="G76" s="41" t="s">
        <v>146</v>
      </c>
      <c r="H76" s="41" t="s">
        <v>60</v>
      </c>
      <c r="I76" s="30">
        <v>106000</v>
      </c>
      <c r="J76" s="34">
        <v>109200</v>
      </c>
      <c r="K76" s="16">
        <f t="shared" si="21"/>
        <v>103.01886792452831</v>
      </c>
      <c r="L76" s="17">
        <f t="shared" si="20"/>
        <v>3200</v>
      </c>
    </row>
    <row r="77" spans="1:12" ht="85.5">
      <c r="A77" s="42" t="s">
        <v>122</v>
      </c>
      <c r="B77" s="21" t="s">
        <v>20</v>
      </c>
      <c r="C77" s="21" t="s">
        <v>8</v>
      </c>
      <c r="D77" s="21" t="s">
        <v>25</v>
      </c>
      <c r="E77" s="21" t="s">
        <v>56</v>
      </c>
      <c r="F77" s="21" t="s">
        <v>21</v>
      </c>
      <c r="G77" s="21" t="s">
        <v>23</v>
      </c>
      <c r="H77" s="21" t="s">
        <v>60</v>
      </c>
      <c r="I77" s="37">
        <f t="shared" ref="I77:J77" si="22">I78</f>
        <v>1582400</v>
      </c>
      <c r="J77" s="37">
        <f t="shared" si="22"/>
        <v>2194600</v>
      </c>
      <c r="K77" s="16">
        <f t="shared" si="21"/>
        <v>138.68806875631952</v>
      </c>
      <c r="L77" s="17">
        <f t="shared" si="20"/>
        <v>612200</v>
      </c>
    </row>
    <row r="78" spans="1:12" ht="90">
      <c r="A78" s="35" t="s">
        <v>123</v>
      </c>
      <c r="B78" s="26" t="s">
        <v>20</v>
      </c>
      <c r="C78" s="26" t="s">
        <v>8</v>
      </c>
      <c r="D78" s="26" t="s">
        <v>25</v>
      </c>
      <c r="E78" s="26" t="s">
        <v>56</v>
      </c>
      <c r="F78" s="26" t="s">
        <v>26</v>
      </c>
      <c r="G78" s="26" t="s">
        <v>23</v>
      </c>
      <c r="H78" s="26" t="s">
        <v>60</v>
      </c>
      <c r="I78" s="34">
        <v>1582400</v>
      </c>
      <c r="J78" s="34">
        <v>2194600</v>
      </c>
      <c r="K78" s="16">
        <f t="shared" si="21"/>
        <v>138.68806875631952</v>
      </c>
      <c r="L78" s="17">
        <f t="shared" si="20"/>
        <v>612200</v>
      </c>
    </row>
    <row r="79" spans="1:12" ht="85.5">
      <c r="A79" s="42" t="s">
        <v>142</v>
      </c>
      <c r="B79" s="21" t="s">
        <v>24</v>
      </c>
      <c r="C79" s="21" t="s">
        <v>8</v>
      </c>
      <c r="D79" s="21" t="s">
        <v>25</v>
      </c>
      <c r="E79" s="21" t="s">
        <v>143</v>
      </c>
      <c r="F79" s="21" t="s">
        <v>21</v>
      </c>
      <c r="G79" s="21" t="s">
        <v>23</v>
      </c>
      <c r="H79" s="21" t="s">
        <v>60</v>
      </c>
      <c r="I79" s="39">
        <f>I80</f>
        <v>2695989.82</v>
      </c>
      <c r="J79" s="39">
        <f t="shared" ref="J79" si="23">J80</f>
        <v>0</v>
      </c>
      <c r="K79" s="16">
        <f t="shared" si="21"/>
        <v>0</v>
      </c>
      <c r="L79" s="17">
        <f t="shared" si="20"/>
        <v>-2695989.82</v>
      </c>
    </row>
    <row r="80" spans="1:12" ht="75">
      <c r="A80" s="35" t="s">
        <v>190</v>
      </c>
      <c r="B80" s="26" t="s">
        <v>20</v>
      </c>
      <c r="C80" s="26" t="s">
        <v>8</v>
      </c>
      <c r="D80" s="26" t="s">
        <v>25</v>
      </c>
      <c r="E80" s="26" t="s">
        <v>143</v>
      </c>
      <c r="F80" s="26" t="s">
        <v>26</v>
      </c>
      <c r="G80" s="26" t="s">
        <v>23</v>
      </c>
      <c r="H80" s="26" t="s">
        <v>60</v>
      </c>
      <c r="I80" s="34">
        <v>2695989.82</v>
      </c>
      <c r="J80" s="34">
        <v>0</v>
      </c>
      <c r="K80" s="16">
        <f t="shared" si="21"/>
        <v>0</v>
      </c>
      <c r="L80" s="17">
        <f t="shared" si="20"/>
        <v>-2695989.82</v>
      </c>
    </row>
    <row r="81" spans="1:12" ht="43.5">
      <c r="A81" s="19" t="s">
        <v>124</v>
      </c>
      <c r="B81" s="20" t="s">
        <v>20</v>
      </c>
      <c r="C81" s="20" t="s">
        <v>8</v>
      </c>
      <c r="D81" s="20" t="s">
        <v>25</v>
      </c>
      <c r="E81" s="21" t="s">
        <v>53</v>
      </c>
      <c r="F81" s="20" t="s">
        <v>21</v>
      </c>
      <c r="G81" s="20" t="s">
        <v>23</v>
      </c>
      <c r="H81" s="20" t="s">
        <v>60</v>
      </c>
      <c r="I81" s="37">
        <f t="shared" ref="I81:J81" si="24">I82</f>
        <v>6288000</v>
      </c>
      <c r="J81" s="37">
        <f t="shared" si="24"/>
        <v>6537700</v>
      </c>
      <c r="K81" s="14">
        <f t="shared" si="21"/>
        <v>103.97105597964375</v>
      </c>
      <c r="L81" s="15">
        <f t="shared" si="20"/>
        <v>249700</v>
      </c>
    </row>
    <row r="82" spans="1:12" ht="45">
      <c r="A82" s="43" t="s">
        <v>125</v>
      </c>
      <c r="B82" s="25" t="s">
        <v>20</v>
      </c>
      <c r="C82" s="25" t="s">
        <v>8</v>
      </c>
      <c r="D82" s="25" t="s">
        <v>25</v>
      </c>
      <c r="E82" s="26" t="s">
        <v>53</v>
      </c>
      <c r="F82" s="25" t="s">
        <v>26</v>
      </c>
      <c r="G82" s="25" t="s">
        <v>23</v>
      </c>
      <c r="H82" s="25" t="s">
        <v>60</v>
      </c>
      <c r="I82" s="34">
        <v>6288000</v>
      </c>
      <c r="J82" s="34">
        <v>6537700</v>
      </c>
      <c r="K82" s="16">
        <f t="shared" si="21"/>
        <v>103.97105597964375</v>
      </c>
      <c r="L82" s="17">
        <f t="shared" si="20"/>
        <v>249700</v>
      </c>
    </row>
    <row r="83" spans="1:12" ht="72" hidden="1">
      <c r="A83" s="19" t="s">
        <v>74</v>
      </c>
      <c r="B83" s="20" t="s">
        <v>24</v>
      </c>
      <c r="C83" s="20" t="s">
        <v>8</v>
      </c>
      <c r="D83" s="20" t="s">
        <v>25</v>
      </c>
      <c r="E83" s="21" t="s">
        <v>54</v>
      </c>
      <c r="F83" s="20" t="s">
        <v>21</v>
      </c>
      <c r="G83" s="20" t="s">
        <v>23</v>
      </c>
      <c r="H83" s="20" t="s">
        <v>60</v>
      </c>
      <c r="I83" s="39">
        <f t="shared" ref="I83:J83" si="25">I84</f>
        <v>8200</v>
      </c>
      <c r="J83" s="39">
        <f t="shared" si="25"/>
        <v>2700</v>
      </c>
      <c r="K83" s="14">
        <f t="shared" si="21"/>
        <v>32.926829268292686</v>
      </c>
      <c r="L83" s="18">
        <f t="shared" ref="L83" si="26">L84</f>
        <v>0</v>
      </c>
    </row>
    <row r="84" spans="1:12" ht="75" hidden="1">
      <c r="A84" s="43" t="s">
        <v>126</v>
      </c>
      <c r="B84" s="25" t="s">
        <v>20</v>
      </c>
      <c r="C84" s="25" t="s">
        <v>8</v>
      </c>
      <c r="D84" s="25" t="s">
        <v>25</v>
      </c>
      <c r="E84" s="26" t="s">
        <v>54</v>
      </c>
      <c r="F84" s="25" t="s">
        <v>26</v>
      </c>
      <c r="G84" s="25" t="s">
        <v>23</v>
      </c>
      <c r="H84" s="25" t="s">
        <v>60</v>
      </c>
      <c r="I84" s="34">
        <v>8200</v>
      </c>
      <c r="J84" s="34">
        <v>2700</v>
      </c>
      <c r="K84" s="16">
        <f t="shared" si="21"/>
        <v>32.926829268292686</v>
      </c>
      <c r="L84" s="17">
        <v>0</v>
      </c>
    </row>
    <row r="85" spans="1:12">
      <c r="A85" s="19" t="s">
        <v>75</v>
      </c>
      <c r="B85" s="44" t="s">
        <v>20</v>
      </c>
      <c r="C85" s="44" t="s">
        <v>8</v>
      </c>
      <c r="D85" s="44" t="s">
        <v>25</v>
      </c>
      <c r="E85" s="44" t="s">
        <v>76</v>
      </c>
      <c r="F85" s="44" t="s">
        <v>21</v>
      </c>
      <c r="G85" s="44" t="s">
        <v>23</v>
      </c>
      <c r="H85" s="44">
        <v>150</v>
      </c>
      <c r="I85" s="37">
        <f>I86+I95+I93+I91+I89</f>
        <v>374428519.05000001</v>
      </c>
      <c r="J85" s="37">
        <f t="shared" ref="J85" si="27">J86+J95+J93+J91+J89</f>
        <v>403586210</v>
      </c>
      <c r="K85" s="14">
        <f t="shared" si="21"/>
        <v>107.78725162922389</v>
      </c>
      <c r="L85" s="15">
        <f t="shared" si="20"/>
        <v>29157690.949999988</v>
      </c>
    </row>
    <row r="86" spans="1:12" ht="72">
      <c r="A86" s="19" t="s">
        <v>77</v>
      </c>
      <c r="B86" s="45" t="s">
        <v>20</v>
      </c>
      <c r="C86" s="45" t="s">
        <v>8</v>
      </c>
      <c r="D86" s="45" t="s">
        <v>25</v>
      </c>
      <c r="E86" s="45" t="s">
        <v>79</v>
      </c>
      <c r="F86" s="45" t="s">
        <v>21</v>
      </c>
      <c r="G86" s="45" t="s">
        <v>23</v>
      </c>
      <c r="H86" s="20" t="s">
        <v>60</v>
      </c>
      <c r="I86" s="37">
        <f>I87+I88</f>
        <v>87673282.100000009</v>
      </c>
      <c r="J86" s="37">
        <f t="shared" ref="J86" si="28">J87+J88</f>
        <v>2827510</v>
      </c>
      <c r="K86" s="16">
        <f t="shared" si="21"/>
        <v>3.225053211507408</v>
      </c>
      <c r="L86" s="17">
        <f t="shared" si="20"/>
        <v>-84845772.100000009</v>
      </c>
    </row>
    <row r="87" spans="1:12" ht="75">
      <c r="A87" s="46" t="s">
        <v>78</v>
      </c>
      <c r="B87" s="46" t="s">
        <v>20</v>
      </c>
      <c r="C87" s="46" t="s">
        <v>8</v>
      </c>
      <c r="D87" s="46" t="s">
        <v>25</v>
      </c>
      <c r="E87" s="46" t="s">
        <v>79</v>
      </c>
      <c r="F87" s="46" t="s">
        <v>26</v>
      </c>
      <c r="G87" s="46" t="s">
        <v>191</v>
      </c>
      <c r="H87" s="47" t="s">
        <v>60</v>
      </c>
      <c r="I87" s="34">
        <f>2153200+460800+500000+584003.4+706687+224981.74+21496.96+297885.6</f>
        <v>4949054.7</v>
      </c>
      <c r="J87" s="30">
        <v>2827510</v>
      </c>
      <c r="K87" s="14">
        <f t="shared" si="21"/>
        <v>57.132324684146241</v>
      </c>
      <c r="L87" s="15">
        <f t="shared" si="20"/>
        <v>-2121544.7000000002</v>
      </c>
    </row>
    <row r="88" spans="1:12" ht="75">
      <c r="A88" s="46" t="s">
        <v>78</v>
      </c>
      <c r="B88" s="46" t="s">
        <v>20</v>
      </c>
      <c r="C88" s="46" t="s">
        <v>8</v>
      </c>
      <c r="D88" s="46" t="s">
        <v>25</v>
      </c>
      <c r="E88" s="46" t="s">
        <v>79</v>
      </c>
      <c r="F88" s="46" t="s">
        <v>26</v>
      </c>
      <c r="G88" s="46" t="s">
        <v>192</v>
      </c>
      <c r="H88" s="47" t="s">
        <v>60</v>
      </c>
      <c r="I88" s="34">
        <f>39334923+43389304.4</f>
        <v>82724227.400000006</v>
      </c>
      <c r="J88" s="34">
        <v>0</v>
      </c>
      <c r="K88" s="16">
        <f t="shared" si="21"/>
        <v>0</v>
      </c>
      <c r="L88" s="17">
        <f t="shared" si="20"/>
        <v>-82724227.400000006</v>
      </c>
    </row>
    <row r="89" spans="1:12" ht="86.25" hidden="1">
      <c r="A89" s="48" t="s">
        <v>193</v>
      </c>
      <c r="B89" s="49" t="s">
        <v>20</v>
      </c>
      <c r="C89" s="49" t="s">
        <v>8</v>
      </c>
      <c r="D89" s="49" t="s">
        <v>25</v>
      </c>
      <c r="E89" s="49" t="s">
        <v>194</v>
      </c>
      <c r="F89" s="49" t="s">
        <v>21</v>
      </c>
      <c r="G89" s="49" t="s">
        <v>23</v>
      </c>
      <c r="H89" s="50" t="s">
        <v>60</v>
      </c>
      <c r="I89" s="39">
        <f>I90</f>
        <v>1006310</v>
      </c>
      <c r="J89" s="39">
        <f t="shared" ref="J89" si="29">J90</f>
        <v>0</v>
      </c>
      <c r="K89" s="14">
        <f t="shared" si="21"/>
        <v>0</v>
      </c>
      <c r="L89" s="15">
        <f t="shared" si="20"/>
        <v>-1006310</v>
      </c>
    </row>
    <row r="90" spans="1:12" ht="90" hidden="1">
      <c r="A90" s="46" t="s">
        <v>195</v>
      </c>
      <c r="B90" s="46" t="s">
        <v>20</v>
      </c>
      <c r="C90" s="46" t="s">
        <v>8</v>
      </c>
      <c r="D90" s="46" t="s">
        <v>25</v>
      </c>
      <c r="E90" s="46" t="s">
        <v>194</v>
      </c>
      <c r="F90" s="46" t="s">
        <v>26</v>
      </c>
      <c r="G90" s="46" t="s">
        <v>23</v>
      </c>
      <c r="H90" s="47" t="s">
        <v>60</v>
      </c>
      <c r="I90" s="34">
        <v>1006310</v>
      </c>
      <c r="J90" s="34">
        <v>0</v>
      </c>
      <c r="K90" s="16">
        <f t="shared" si="21"/>
        <v>0</v>
      </c>
      <c r="L90" s="17">
        <f t="shared" si="20"/>
        <v>-1006310</v>
      </c>
    </row>
    <row r="91" spans="1:12" ht="72">
      <c r="A91" s="19" t="s">
        <v>127</v>
      </c>
      <c r="B91" s="21">
        <v>890</v>
      </c>
      <c r="C91" s="21">
        <v>2</v>
      </c>
      <c r="D91" s="21" t="s">
        <v>25</v>
      </c>
      <c r="E91" s="21">
        <v>45303</v>
      </c>
      <c r="F91" s="21" t="s">
        <v>21</v>
      </c>
      <c r="G91" s="21" t="s">
        <v>23</v>
      </c>
      <c r="H91" s="21">
        <v>150</v>
      </c>
      <c r="I91" s="37">
        <f>I92</f>
        <v>47106400</v>
      </c>
      <c r="J91" s="37">
        <f t="shared" ref="J91" si="30">J92</f>
        <v>0</v>
      </c>
      <c r="K91" s="14">
        <f t="shared" si="21"/>
        <v>0</v>
      </c>
      <c r="L91" s="15">
        <f t="shared" si="20"/>
        <v>-47106400</v>
      </c>
    </row>
    <row r="92" spans="1:12" ht="75">
      <c r="A92" s="43" t="s">
        <v>128</v>
      </c>
      <c r="B92" s="26" t="s">
        <v>20</v>
      </c>
      <c r="C92" s="26" t="s">
        <v>8</v>
      </c>
      <c r="D92" s="26" t="s">
        <v>25</v>
      </c>
      <c r="E92" s="26" t="s">
        <v>129</v>
      </c>
      <c r="F92" s="26" t="s">
        <v>26</v>
      </c>
      <c r="G92" s="26" t="s">
        <v>23</v>
      </c>
      <c r="H92" s="26" t="s">
        <v>60</v>
      </c>
      <c r="I92" s="30">
        <v>47106400</v>
      </c>
      <c r="J92" s="34">
        <v>0</v>
      </c>
      <c r="K92" s="14">
        <f t="shared" si="21"/>
        <v>0</v>
      </c>
      <c r="L92" s="15">
        <f t="shared" si="20"/>
        <v>-47106400</v>
      </c>
    </row>
    <row r="93" spans="1:12" ht="29.25">
      <c r="A93" s="19" t="s">
        <v>80</v>
      </c>
      <c r="B93" s="21">
        <v>890</v>
      </c>
      <c r="C93" s="21">
        <v>2</v>
      </c>
      <c r="D93" s="21" t="s">
        <v>25</v>
      </c>
      <c r="E93" s="21" t="s">
        <v>81</v>
      </c>
      <c r="F93" s="21" t="s">
        <v>21</v>
      </c>
      <c r="G93" s="21" t="s">
        <v>23</v>
      </c>
      <c r="H93" s="21" t="s">
        <v>60</v>
      </c>
      <c r="I93" s="37">
        <f>I94</f>
        <v>50000</v>
      </c>
      <c r="J93" s="37">
        <f t="shared" ref="J93" si="31">J94</f>
        <v>0</v>
      </c>
      <c r="K93" s="16">
        <f t="shared" si="21"/>
        <v>0</v>
      </c>
      <c r="L93" s="17">
        <f t="shared" si="20"/>
        <v>-50000</v>
      </c>
    </row>
    <row r="94" spans="1:12" ht="45">
      <c r="A94" s="43" t="s">
        <v>130</v>
      </c>
      <c r="B94" s="26" t="s">
        <v>20</v>
      </c>
      <c r="C94" s="26" t="s">
        <v>8</v>
      </c>
      <c r="D94" s="26" t="s">
        <v>25</v>
      </c>
      <c r="E94" s="26" t="s">
        <v>81</v>
      </c>
      <c r="F94" s="26" t="s">
        <v>26</v>
      </c>
      <c r="G94" s="26" t="s">
        <v>23</v>
      </c>
      <c r="H94" s="26" t="s">
        <v>60</v>
      </c>
      <c r="I94" s="30">
        <v>50000</v>
      </c>
      <c r="J94" s="34">
        <v>0</v>
      </c>
      <c r="K94" s="14">
        <f t="shared" si="21"/>
        <v>0</v>
      </c>
      <c r="L94" s="15">
        <f t="shared" si="20"/>
        <v>-50000</v>
      </c>
    </row>
    <row r="95" spans="1:12" ht="29.25">
      <c r="A95" s="19" t="s">
        <v>82</v>
      </c>
      <c r="B95" s="21" t="s">
        <v>20</v>
      </c>
      <c r="C95" s="21" t="s">
        <v>8</v>
      </c>
      <c r="D95" s="21" t="s">
        <v>25</v>
      </c>
      <c r="E95" s="21" t="s">
        <v>83</v>
      </c>
      <c r="F95" s="21" t="s">
        <v>21</v>
      </c>
      <c r="G95" s="21" t="s">
        <v>23</v>
      </c>
      <c r="H95" s="21" t="s">
        <v>60</v>
      </c>
      <c r="I95" s="37">
        <f>I96</f>
        <v>238592526.94999999</v>
      </c>
      <c r="J95" s="37">
        <f t="shared" ref="J95" si="32">J96</f>
        <v>400758700</v>
      </c>
      <c r="K95" s="16">
        <f t="shared" si="21"/>
        <v>167.96783416606502</v>
      </c>
      <c r="L95" s="17">
        <f t="shared" si="20"/>
        <v>162166173.05000001</v>
      </c>
    </row>
    <row r="96" spans="1:12" ht="29.25">
      <c r="A96" s="19" t="s">
        <v>84</v>
      </c>
      <c r="B96" s="21" t="s">
        <v>20</v>
      </c>
      <c r="C96" s="21" t="s">
        <v>8</v>
      </c>
      <c r="D96" s="21" t="s">
        <v>25</v>
      </c>
      <c r="E96" s="21" t="s">
        <v>83</v>
      </c>
      <c r="F96" s="21" t="s">
        <v>26</v>
      </c>
      <c r="G96" s="21" t="s">
        <v>23</v>
      </c>
      <c r="H96" s="20" t="s">
        <v>60</v>
      </c>
      <c r="I96" s="37">
        <f>SUM(I97:I108)</f>
        <v>238592526.94999999</v>
      </c>
      <c r="J96" s="37">
        <f>SUM(J97:J108)</f>
        <v>400758700</v>
      </c>
      <c r="K96" s="14">
        <f t="shared" si="21"/>
        <v>167.96783416606502</v>
      </c>
      <c r="L96" s="15">
        <f t="shared" si="20"/>
        <v>162166173.05000001</v>
      </c>
    </row>
    <row r="97" spans="1:12" ht="90">
      <c r="A97" s="43" t="s">
        <v>196</v>
      </c>
      <c r="B97" s="26" t="s">
        <v>20</v>
      </c>
      <c r="C97" s="26" t="s">
        <v>8</v>
      </c>
      <c r="D97" s="26" t="s">
        <v>25</v>
      </c>
      <c r="E97" s="26" t="s">
        <v>83</v>
      </c>
      <c r="F97" s="26" t="s">
        <v>26</v>
      </c>
      <c r="G97" s="26" t="s">
        <v>197</v>
      </c>
      <c r="H97" s="26" t="s">
        <v>60</v>
      </c>
      <c r="I97" s="30">
        <v>912000</v>
      </c>
      <c r="J97" s="34">
        <v>0</v>
      </c>
      <c r="K97" s="16">
        <f t="shared" si="21"/>
        <v>0</v>
      </c>
      <c r="L97" s="17">
        <f t="shared" si="20"/>
        <v>-912000</v>
      </c>
    </row>
    <row r="98" spans="1:12" ht="75">
      <c r="A98" s="43" t="s">
        <v>160</v>
      </c>
      <c r="B98" s="26" t="s">
        <v>20</v>
      </c>
      <c r="C98" s="26" t="s">
        <v>8</v>
      </c>
      <c r="D98" s="26" t="s">
        <v>25</v>
      </c>
      <c r="E98" s="26" t="s">
        <v>83</v>
      </c>
      <c r="F98" s="26" t="s">
        <v>26</v>
      </c>
      <c r="G98" s="26" t="s">
        <v>144</v>
      </c>
      <c r="H98" s="26" t="s">
        <v>60</v>
      </c>
      <c r="I98" s="30">
        <v>49269453.609999999</v>
      </c>
      <c r="J98" s="34">
        <v>0</v>
      </c>
      <c r="K98" s="14">
        <f t="shared" si="21"/>
        <v>0</v>
      </c>
      <c r="L98" s="15">
        <f t="shared" si="20"/>
        <v>-49269453.609999999</v>
      </c>
    </row>
    <row r="99" spans="1:12" ht="45">
      <c r="A99" s="43" t="s">
        <v>198</v>
      </c>
      <c r="B99" s="26" t="s">
        <v>20</v>
      </c>
      <c r="C99" s="26" t="s">
        <v>8</v>
      </c>
      <c r="D99" s="26" t="s">
        <v>25</v>
      </c>
      <c r="E99" s="26" t="s">
        <v>83</v>
      </c>
      <c r="F99" s="26" t="s">
        <v>26</v>
      </c>
      <c r="G99" s="26" t="s">
        <v>199</v>
      </c>
      <c r="H99" s="26" t="s">
        <v>60</v>
      </c>
      <c r="I99" s="30">
        <v>437000</v>
      </c>
      <c r="J99" s="34">
        <v>0</v>
      </c>
      <c r="K99" s="14">
        <f t="shared" si="21"/>
        <v>0</v>
      </c>
      <c r="L99" s="15">
        <f t="shared" si="20"/>
        <v>-437000</v>
      </c>
    </row>
    <row r="100" spans="1:12" ht="45">
      <c r="A100" s="43" t="s">
        <v>161</v>
      </c>
      <c r="B100" s="26" t="s">
        <v>20</v>
      </c>
      <c r="C100" s="26" t="s">
        <v>8</v>
      </c>
      <c r="D100" s="26" t="s">
        <v>25</v>
      </c>
      <c r="E100" s="26" t="s">
        <v>83</v>
      </c>
      <c r="F100" s="26" t="s">
        <v>26</v>
      </c>
      <c r="G100" s="26" t="s">
        <v>49</v>
      </c>
      <c r="H100" s="26" t="s">
        <v>60</v>
      </c>
      <c r="I100" s="30">
        <v>9166200</v>
      </c>
      <c r="J100" s="34">
        <v>0</v>
      </c>
      <c r="K100" s="16">
        <f t="shared" si="21"/>
        <v>0</v>
      </c>
      <c r="L100" s="17">
        <f t="shared" si="20"/>
        <v>-9166200</v>
      </c>
    </row>
    <row r="101" spans="1:12" ht="45">
      <c r="A101" s="43" t="s">
        <v>162</v>
      </c>
      <c r="B101" s="26" t="s">
        <v>20</v>
      </c>
      <c r="C101" s="26" t="s">
        <v>8</v>
      </c>
      <c r="D101" s="26" t="s">
        <v>25</v>
      </c>
      <c r="E101" s="26" t="s">
        <v>83</v>
      </c>
      <c r="F101" s="26" t="s">
        <v>26</v>
      </c>
      <c r="G101" s="26" t="s">
        <v>163</v>
      </c>
      <c r="H101" s="26" t="s">
        <v>60</v>
      </c>
      <c r="I101" s="30">
        <v>216800</v>
      </c>
      <c r="J101" s="34">
        <v>0</v>
      </c>
      <c r="K101" s="14">
        <f t="shared" si="21"/>
        <v>0</v>
      </c>
      <c r="L101" s="17">
        <f t="shared" si="20"/>
        <v>-216800</v>
      </c>
    </row>
    <row r="102" spans="1:12" ht="60">
      <c r="A102" s="43" t="s">
        <v>164</v>
      </c>
      <c r="B102" s="26" t="s">
        <v>20</v>
      </c>
      <c r="C102" s="26" t="s">
        <v>8</v>
      </c>
      <c r="D102" s="26" t="s">
        <v>25</v>
      </c>
      <c r="E102" s="26" t="s">
        <v>83</v>
      </c>
      <c r="F102" s="26" t="s">
        <v>26</v>
      </c>
      <c r="G102" s="26" t="s">
        <v>96</v>
      </c>
      <c r="H102" s="26" t="s">
        <v>60</v>
      </c>
      <c r="I102" s="30">
        <v>10908000</v>
      </c>
      <c r="J102" s="34">
        <v>0</v>
      </c>
      <c r="K102" s="14">
        <f t="shared" si="21"/>
        <v>0</v>
      </c>
      <c r="L102" s="17">
        <f t="shared" si="20"/>
        <v>-10908000</v>
      </c>
    </row>
    <row r="103" spans="1:12" ht="60">
      <c r="A103" s="43" t="s">
        <v>165</v>
      </c>
      <c r="B103" s="26" t="s">
        <v>20</v>
      </c>
      <c r="C103" s="26" t="s">
        <v>8</v>
      </c>
      <c r="D103" s="26" t="s">
        <v>25</v>
      </c>
      <c r="E103" s="26" t="s">
        <v>83</v>
      </c>
      <c r="F103" s="26" t="s">
        <v>26</v>
      </c>
      <c r="G103" s="26" t="s">
        <v>166</v>
      </c>
      <c r="H103" s="26" t="s">
        <v>60</v>
      </c>
      <c r="I103" s="30">
        <v>14530255</v>
      </c>
      <c r="J103" s="34">
        <v>0</v>
      </c>
      <c r="K103" s="14">
        <f t="shared" si="21"/>
        <v>0</v>
      </c>
      <c r="L103" s="17">
        <f t="shared" si="20"/>
        <v>-14530255</v>
      </c>
    </row>
    <row r="104" spans="1:12" ht="90">
      <c r="A104" s="43" t="s">
        <v>168</v>
      </c>
      <c r="B104" s="26" t="s">
        <v>20</v>
      </c>
      <c r="C104" s="26" t="s">
        <v>8</v>
      </c>
      <c r="D104" s="26" t="s">
        <v>25</v>
      </c>
      <c r="E104" s="26" t="s">
        <v>83</v>
      </c>
      <c r="F104" s="26" t="s">
        <v>26</v>
      </c>
      <c r="G104" s="26" t="s">
        <v>169</v>
      </c>
      <c r="H104" s="26" t="s">
        <v>60</v>
      </c>
      <c r="I104" s="30">
        <v>4745310</v>
      </c>
      <c r="J104" s="34">
        <v>0</v>
      </c>
      <c r="K104" s="14">
        <f t="shared" si="21"/>
        <v>0</v>
      </c>
      <c r="L104" s="17">
        <f t="shared" si="20"/>
        <v>-4745310</v>
      </c>
    </row>
    <row r="105" spans="1:12" ht="45">
      <c r="A105" s="43" t="s">
        <v>131</v>
      </c>
      <c r="B105" s="26" t="s">
        <v>20</v>
      </c>
      <c r="C105" s="26" t="s">
        <v>8</v>
      </c>
      <c r="D105" s="26" t="s">
        <v>25</v>
      </c>
      <c r="E105" s="26" t="s">
        <v>83</v>
      </c>
      <c r="F105" s="26" t="s">
        <v>26</v>
      </c>
      <c r="G105" s="26" t="s">
        <v>85</v>
      </c>
      <c r="H105" s="26" t="s">
        <v>60</v>
      </c>
      <c r="I105" s="30">
        <v>2324100</v>
      </c>
      <c r="J105" s="34">
        <v>0</v>
      </c>
      <c r="K105" s="14">
        <f t="shared" si="21"/>
        <v>0</v>
      </c>
      <c r="L105" s="17">
        <f t="shared" si="20"/>
        <v>-2324100</v>
      </c>
    </row>
    <row r="106" spans="1:12" ht="75">
      <c r="A106" s="43" t="s">
        <v>200</v>
      </c>
      <c r="B106" s="26" t="s">
        <v>20</v>
      </c>
      <c r="C106" s="26" t="s">
        <v>8</v>
      </c>
      <c r="D106" s="26" t="s">
        <v>25</v>
      </c>
      <c r="E106" s="26" t="s">
        <v>83</v>
      </c>
      <c r="F106" s="26" t="s">
        <v>26</v>
      </c>
      <c r="G106" s="26" t="s">
        <v>201</v>
      </c>
      <c r="H106" s="26" t="s">
        <v>60</v>
      </c>
      <c r="I106" s="30">
        <v>240000</v>
      </c>
      <c r="J106" s="34">
        <v>0</v>
      </c>
      <c r="K106" s="14">
        <f t="shared" si="21"/>
        <v>0</v>
      </c>
      <c r="L106" s="17">
        <f t="shared" si="20"/>
        <v>-240000</v>
      </c>
    </row>
    <row r="107" spans="1:12" ht="60">
      <c r="A107" s="43" t="s">
        <v>167</v>
      </c>
      <c r="B107" s="26" t="s">
        <v>20</v>
      </c>
      <c r="C107" s="26" t="s">
        <v>8</v>
      </c>
      <c r="D107" s="26" t="s">
        <v>25</v>
      </c>
      <c r="E107" s="26" t="s">
        <v>83</v>
      </c>
      <c r="F107" s="26" t="s">
        <v>26</v>
      </c>
      <c r="G107" s="26" t="s">
        <v>28</v>
      </c>
      <c r="H107" s="26" t="s">
        <v>60</v>
      </c>
      <c r="I107" s="30">
        <v>58308.34</v>
      </c>
      <c r="J107" s="34">
        <v>0</v>
      </c>
      <c r="K107" s="14">
        <f t="shared" si="21"/>
        <v>0</v>
      </c>
      <c r="L107" s="17">
        <f t="shared" si="20"/>
        <v>-58308.34</v>
      </c>
    </row>
    <row r="108" spans="1:12" ht="75">
      <c r="A108" s="43" t="s">
        <v>202</v>
      </c>
      <c r="B108" s="26" t="s">
        <v>20</v>
      </c>
      <c r="C108" s="26" t="s">
        <v>8</v>
      </c>
      <c r="D108" s="26" t="s">
        <v>25</v>
      </c>
      <c r="E108" s="26" t="s">
        <v>83</v>
      </c>
      <c r="F108" s="26" t="s">
        <v>26</v>
      </c>
      <c r="G108" s="26" t="s">
        <v>203</v>
      </c>
      <c r="H108" s="26" t="s">
        <v>60</v>
      </c>
      <c r="I108" s="30">
        <v>145785100</v>
      </c>
      <c r="J108" s="34">
        <v>400758700</v>
      </c>
      <c r="K108" s="14">
        <f t="shared" si="21"/>
        <v>274.89688589574655</v>
      </c>
      <c r="L108" s="17">
        <f t="shared" si="20"/>
        <v>254973600</v>
      </c>
    </row>
  </sheetData>
  <mergeCells count="8">
    <mergeCell ref="K1:L1"/>
    <mergeCell ref="L6:L8"/>
    <mergeCell ref="K2:L2"/>
    <mergeCell ref="A6:A8"/>
    <mergeCell ref="B6:H7"/>
    <mergeCell ref="I6:I8"/>
    <mergeCell ref="J6:J8"/>
    <mergeCell ref="K6:K8"/>
  </mergeCells>
  <pageMargins left="0.70866141732283472" right="0.48" top="0.74803149606299213" bottom="0.39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2023-11-13T10:50:44Z</cp:lastPrinted>
  <dcterms:created xsi:type="dcterms:W3CDTF">2015-11-10T11:38:11Z</dcterms:created>
  <dcterms:modified xsi:type="dcterms:W3CDTF">2023-11-13T10:50:49Z</dcterms:modified>
</cp:coreProperties>
</file>