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8760" windowWidth="5445" windowHeight="10935" tabRatio="956" activeTab="14"/>
  </bookViews>
  <sheets>
    <sheet name="Деф" sheetId="17" r:id="rId1"/>
    <sheet name="АдмДох" sheetId="47" r:id="rId2"/>
    <sheet name="АдмИст" sheetId="23" r:id="rId3"/>
    <sheet name="Норм" sheetId="56" state="hidden" r:id="rId4"/>
    <sheet name="Дох " sheetId="44" r:id="rId5"/>
    <sheet name="Вед19" sheetId="4" r:id="rId6"/>
    <sheet name="вед 20-21" sheetId="45" r:id="rId7"/>
    <sheet name="Фун19" sheetId="3" r:id="rId8"/>
    <sheet name="Фун 20-21" sheetId="48" r:id="rId9"/>
    <sheet name="ЦСР 19" sheetId="50" r:id="rId10"/>
    <sheet name="ЦСР 20-21" sheetId="49" r:id="rId11"/>
    <sheet name="публ" sheetId="26" r:id="rId12"/>
    <sheet name="Полн" sheetId="24" r:id="rId13"/>
    <sheet name="сбал" sheetId="53" r:id="rId14"/>
    <sheet name="ФФП" sheetId="6" r:id="rId15"/>
    <sheet name="Молод" sheetId="18" r:id="rId16"/>
    <sheet name="Протоколы" sheetId="35" r:id="rId17"/>
    <sheet name="ВУС" sheetId="12" r:id="rId18"/>
    <sheet name="ак" sheetId="52" r:id="rId19"/>
    <sheet name="Заим" sheetId="20" r:id="rId20"/>
    <sheet name="переселение" sheetId="59" state="hidden" r:id="rId21"/>
    <sheet name="дороги" sheetId="58" state="hidden" r:id="rId22"/>
    <sheet name="дороги кап" sheetId="60" state="hidden" r:id="rId23"/>
    <sheet name="пожарка" sheetId="62" state="hidden" r:id="rId24"/>
    <sheet name="софин" sheetId="61" r:id="rId25"/>
    <sheet name="благоус" sheetId="63" state="hidden" r:id="rId26"/>
    <sheet name="ЗП " sheetId="65" state="hidden" r:id="rId27"/>
    <sheet name="Муниц ЗП" sheetId="64" state="hidden" r:id="rId28"/>
    <sheet name="спр" sheetId="21" r:id="rId29"/>
    <sheet name="Лист1" sheetId="54" state="hidden" r:id="rId30"/>
  </sheets>
  <externalReferences>
    <externalReference r:id="rId31"/>
  </externalReferences>
  <definedNames>
    <definedName name="_xlnm._FilterDatabase" localSheetId="1" hidden="1">АдмДох!$A$4:$I$295</definedName>
    <definedName name="_xlnm._FilterDatabase" localSheetId="6" hidden="1">'вед 20-21'!$A$6:$I$678</definedName>
    <definedName name="_xlnm._FilterDatabase" localSheetId="5" hidden="1">Вед19!$A$6:$H$735</definedName>
    <definedName name="_xlnm._FilterDatabase" localSheetId="4" hidden="1">'Дох '!$A$7:$M$237</definedName>
    <definedName name="_xlnm._FilterDatabase" localSheetId="29" hidden="1">Лист1!$A$1:$B$211</definedName>
    <definedName name="_xlnm._FilterDatabase" localSheetId="28" hidden="1">спр!$A$8:$B$33</definedName>
    <definedName name="_xlnm._FilterDatabase" localSheetId="8" hidden="1">'Фун 20-21'!$A$6:$E$51</definedName>
    <definedName name="_xlnm._FilterDatabase" localSheetId="7" hidden="1">Фун19!$A$6:$D$52</definedName>
    <definedName name="_xlnm._FilterDatabase" localSheetId="9" hidden="1">'ЦСР 19'!$A$6:$E$712</definedName>
    <definedName name="_xlnm._FilterDatabase" localSheetId="10" hidden="1">'ЦСР 20-21'!$A$6:$F$649</definedName>
    <definedName name="H1ДК">спр!$B$39</definedName>
    <definedName name="H1пожар">спр!$B$36</definedName>
    <definedName name="H2ДК">спр!$C$39</definedName>
    <definedName name="H2пожар">спр!$C$36</definedName>
    <definedName name="вцп13">#REF!</definedName>
    <definedName name="вцпПлПер">#REF!</definedName>
    <definedName name="год" localSheetId="1">спр!$B$1</definedName>
    <definedName name="год">спр!$B$1</definedName>
    <definedName name="_xlnm.Print_Titles" localSheetId="1">АдмДох!$4:$4</definedName>
    <definedName name="_xlnm.Print_Titles" localSheetId="2">АдмИст!$6:$6</definedName>
    <definedName name="_xlnm.Print_Titles" localSheetId="6">'вед 20-21'!$5:$6</definedName>
    <definedName name="_xlnm.Print_Titles" localSheetId="5">Вед19!$5:$6</definedName>
    <definedName name="_xlnm.Print_Titles" localSheetId="17">ВУС!$5:$5</definedName>
    <definedName name="_xlnm.Print_Titles" localSheetId="0">Деф!$5:$5</definedName>
    <definedName name="_xlnm.Print_Titles" localSheetId="4">'Дох '!$8:$8</definedName>
    <definedName name="_xlnm.Print_Titles" localSheetId="15">Молод!$5:$5</definedName>
    <definedName name="_xlnm.Print_Titles" localSheetId="12">Полн!$5:$6</definedName>
    <definedName name="_xlnm.Print_Titles" localSheetId="16">Протоколы!$5:$5</definedName>
    <definedName name="_xlnm.Print_Titles" localSheetId="7">Фун19!$5:$6</definedName>
    <definedName name="_xlnm.Print_Titles" localSheetId="14">ФФП!$6:$6</definedName>
    <definedName name="_xlnm.Print_Titles" localSheetId="9">'ЦСР 19'!$5:$6</definedName>
    <definedName name="кбк">#REF!</definedName>
    <definedName name="квр13" localSheetId="1">Вед19!$E$8:$E$575</definedName>
    <definedName name="квр13">Вед19!$E$8:$E$4143</definedName>
    <definedName name="кврПлПер" localSheetId="1">'вед 20-21'!$E$8:$E$361</definedName>
    <definedName name="кврПлПер">'вед 20-21'!$E$8:$E$361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благ">спр!$B$38</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отенц">спр!$B$40</definedName>
    <definedName name="Н1Публ" localSheetId="1">спр!$B$21</definedName>
    <definedName name="Н1Публ">спр!$B$21</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благ">спр!$C$38</definedName>
    <definedName name="Н2вед">спр!$C$15</definedName>
    <definedName name="Н2вед1">спр!$C$16</definedName>
    <definedName name="Н2вод">спр!$C$36</definedName>
    <definedName name="Н2вус">спр!$C$28</definedName>
    <definedName name="Н2вцп">#REF!</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отенц">спр!$C$40</definedName>
    <definedName name="Н2публ">спр!$C$21</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АдмДох!$A:$D</definedName>
    <definedName name="_xlnm.Print_Area" localSheetId="2">АдмИст!$A:$D</definedName>
    <definedName name="_xlnm.Print_Area" localSheetId="25">благоус!$A$1:$B$9</definedName>
    <definedName name="_xlnm.Print_Area" localSheetId="6">'вед 20-21'!$A:$G</definedName>
    <definedName name="_xlnm.Print_Area" localSheetId="5">Вед19!$A:$F</definedName>
    <definedName name="_xlnm.Print_Area" localSheetId="17">ВУС!$A:$D</definedName>
    <definedName name="_xlnm.Print_Area" localSheetId="0">Деф!$A:$E</definedName>
    <definedName name="_xlnm.Print_Area" localSheetId="22">'дороги кап'!$A$1:$C$16</definedName>
    <definedName name="_xlnm.Print_Area" localSheetId="4">'Дох '!$A$1:$K$251</definedName>
    <definedName name="_xlnm.Print_Area" localSheetId="19">Заим!$A:$D</definedName>
    <definedName name="_xlnm.Print_Area" localSheetId="26">'ЗП '!$A$1:$D$9</definedName>
    <definedName name="_xlnm.Print_Area" localSheetId="15">Молод!$A:$D</definedName>
    <definedName name="_xlnm.Print_Area" localSheetId="20">переселение!$A$1:$C$9</definedName>
    <definedName name="_xlnm.Print_Area" localSheetId="23">пожарка!$A$1:$B$11</definedName>
    <definedName name="_xlnm.Print_Area" localSheetId="12">Полн!$A:$F</definedName>
    <definedName name="_xlnm.Print_Area" localSheetId="16">Протоколы!$A:$E</definedName>
    <definedName name="_xlnm.Print_Area" localSheetId="11">публ!$A:$F</definedName>
    <definedName name="_xlnm.Print_Area" localSheetId="13">сбал!$A$1:$D$24</definedName>
    <definedName name="_xlnm.Print_Area" localSheetId="7">Фун19!$A:$D</definedName>
    <definedName name="_xlnm.Print_Area" localSheetId="14">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Вед19!$G$8:$G$9051</definedName>
    <definedName name="РзПз">Вед19!$G$8:$G$9254</definedName>
    <definedName name="РзПзПлПер" localSheetId="1">'вед 20-21'!$H$8:$H$459</definedName>
    <definedName name="РзПзПлПер">'вед 20-21'!$H$8:$H$4733</definedName>
    <definedName name="спрВЦП">#REF!</definedName>
    <definedName name="сум" localSheetId="1">#REF!</definedName>
    <definedName name="сум">#REF!</definedName>
    <definedName name="СумВед" localSheetId="1">Вед19!$F$8:$F$4531</definedName>
    <definedName name="СумВед">Вед19!$F$8:$F$5743</definedName>
    <definedName name="СумВед14" localSheetId="1">'вед 20-21'!$F$8:$F$361</definedName>
    <definedName name="СумВед14">'вед 20-21'!$F$8:$F$361</definedName>
    <definedName name="СумВед15" localSheetId="1">'вед 20-21'!$G$8:$G$361</definedName>
    <definedName name="СумВед15">'вед 20-21'!$G$8:$G$361</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G7" i="45"/>
  <c r="F7"/>
  <c r="H679"/>
  <c r="H680"/>
  <c r="H681"/>
  <c r="H682"/>
  <c r="H683"/>
  <c r="H684"/>
  <c r="H685"/>
  <c r="H686"/>
  <c r="H687"/>
  <c r="H688"/>
  <c r="H689"/>
  <c r="H690"/>
  <c r="H691"/>
  <c r="H692"/>
  <c r="H693"/>
  <c r="H694"/>
  <c r="H695"/>
  <c r="H696"/>
  <c r="H697"/>
  <c r="H698"/>
  <c r="H699"/>
  <c r="H700"/>
  <c r="H701"/>
  <c r="H702"/>
  <c r="H703"/>
  <c r="H704"/>
  <c r="H705"/>
  <c r="H706"/>
  <c r="H707"/>
  <c r="H708"/>
  <c r="H709"/>
  <c r="H710"/>
  <c r="H711"/>
  <c r="H712"/>
  <c r="H713"/>
  <c r="H714"/>
  <c r="H715"/>
  <c r="H716"/>
  <c r="H717"/>
  <c r="H718"/>
  <c r="H719"/>
  <c r="H720"/>
  <c r="H721"/>
  <c r="H722"/>
  <c r="H723"/>
  <c r="H724"/>
  <c r="H725"/>
  <c r="H726"/>
  <c r="H727"/>
  <c r="H728"/>
  <c r="H729"/>
  <c r="H730"/>
  <c r="H731"/>
  <c r="H732"/>
  <c r="H733"/>
  <c r="H734"/>
  <c r="H735"/>
  <c r="H736"/>
  <c r="H737"/>
  <c r="H738"/>
  <c r="H739"/>
  <c r="H740"/>
  <c r="H741"/>
  <c r="H742"/>
  <c r="H743"/>
  <c r="H744"/>
  <c r="H745"/>
  <c r="H746"/>
  <c r="H747"/>
  <c r="H748"/>
  <c r="H749"/>
  <c r="H750"/>
  <c r="H751"/>
  <c r="H752"/>
  <c r="H753"/>
  <c r="H754"/>
  <c r="H755"/>
  <c r="H756"/>
  <c r="H757"/>
  <c r="H758"/>
  <c r="H759"/>
  <c r="H760"/>
  <c r="H761"/>
  <c r="H762"/>
  <c r="H763"/>
  <c r="H764"/>
  <c r="H765"/>
  <c r="H766"/>
  <c r="H767"/>
  <c r="H768"/>
  <c r="H769"/>
  <c r="H770"/>
  <c r="H771"/>
  <c r="H772"/>
  <c r="H773"/>
  <c r="H774"/>
  <c r="H775"/>
  <c r="H776"/>
  <c r="H777"/>
  <c r="H778"/>
  <c r="H779"/>
  <c r="H780"/>
  <c r="H781"/>
  <c r="H782"/>
  <c r="H783"/>
  <c r="H784"/>
  <c r="H785"/>
  <c r="H786"/>
  <c r="H787"/>
  <c r="H788"/>
  <c r="H789"/>
  <c r="H790"/>
  <c r="H791"/>
  <c r="H792"/>
  <c r="H793"/>
  <c r="H794"/>
  <c r="H795"/>
  <c r="H796"/>
  <c r="H797"/>
  <c r="H798"/>
  <c r="H799"/>
  <c r="H800"/>
  <c r="H801"/>
  <c r="H802"/>
  <c r="H803"/>
  <c r="H804"/>
  <c r="H805"/>
  <c r="H806"/>
  <c r="H807"/>
  <c r="H808"/>
  <c r="H809"/>
  <c r="H810"/>
  <c r="H811"/>
  <c r="H812"/>
  <c r="H813"/>
  <c r="H814"/>
  <c r="H815"/>
  <c r="H816"/>
  <c r="H817"/>
  <c r="H818"/>
  <c r="H819"/>
  <c r="H820"/>
  <c r="H821"/>
  <c r="H822"/>
  <c r="H823"/>
  <c r="H824"/>
  <c r="H825"/>
  <c r="H826"/>
  <c r="H827"/>
  <c r="H828"/>
  <c r="H829"/>
  <c r="H830"/>
  <c r="H831"/>
  <c r="H832"/>
  <c r="H833"/>
  <c r="H834"/>
  <c r="H835"/>
  <c r="H836"/>
  <c r="H837"/>
  <c r="H838"/>
  <c r="H839"/>
  <c r="H840"/>
  <c r="H841"/>
  <c r="H842"/>
  <c r="H843"/>
  <c r="H844"/>
  <c r="H845"/>
  <c r="H846"/>
  <c r="H847"/>
  <c r="H848"/>
  <c r="H849"/>
  <c r="H850"/>
  <c r="H851"/>
  <c r="H852"/>
  <c r="H853"/>
  <c r="H854"/>
  <c r="H855"/>
  <c r="H856"/>
  <c r="H857"/>
  <c r="H858"/>
  <c r="H859"/>
  <c r="H860"/>
  <c r="H861"/>
  <c r="H862"/>
  <c r="H863"/>
  <c r="H864"/>
  <c r="H865"/>
  <c r="H866"/>
  <c r="H867"/>
  <c r="H868"/>
  <c r="H869"/>
  <c r="H870"/>
  <c r="H871"/>
  <c r="H872"/>
  <c r="H873"/>
  <c r="H874"/>
  <c r="H875"/>
  <c r="H876"/>
  <c r="H877"/>
  <c r="H878"/>
  <c r="H879"/>
  <c r="H880"/>
  <c r="H881"/>
  <c r="H882"/>
  <c r="H883"/>
  <c r="H884"/>
  <c r="H885"/>
  <c r="H886"/>
  <c r="H887"/>
  <c r="H888"/>
  <c r="H889"/>
  <c r="H890"/>
  <c r="H891"/>
  <c r="H892"/>
  <c r="H893"/>
  <c r="H894"/>
  <c r="H895"/>
  <c r="H896"/>
  <c r="H897"/>
  <c r="H898"/>
  <c r="H899"/>
  <c r="H900"/>
  <c r="H901"/>
  <c r="H902"/>
  <c r="H903"/>
  <c r="H904"/>
  <c r="H905"/>
  <c r="H906"/>
  <c r="H907"/>
  <c r="H908"/>
  <c r="H909"/>
  <c r="H910"/>
  <c r="H911"/>
  <c r="H912"/>
  <c r="H913"/>
  <c r="H914"/>
  <c r="H915"/>
  <c r="H916"/>
  <c r="H917"/>
  <c r="H918"/>
  <c r="H919"/>
  <c r="H920"/>
  <c r="H921"/>
  <c r="H922"/>
  <c r="H923"/>
  <c r="H924"/>
  <c r="H925"/>
  <c r="H926"/>
  <c r="H927"/>
  <c r="H928"/>
  <c r="H929"/>
  <c r="H930"/>
  <c r="H931"/>
  <c r="H932"/>
  <c r="H933"/>
  <c r="H934"/>
  <c r="H935"/>
  <c r="H936"/>
  <c r="H937"/>
  <c r="H938"/>
  <c r="H939"/>
  <c r="H940"/>
  <c r="H941"/>
  <c r="H942"/>
  <c r="H943"/>
  <c r="H944"/>
  <c r="H945"/>
  <c r="H946"/>
  <c r="H947"/>
  <c r="H948"/>
  <c r="H949"/>
  <c r="H950"/>
  <c r="H951"/>
  <c r="H952"/>
  <c r="H953"/>
  <c r="H954"/>
  <c r="H955"/>
  <c r="H956"/>
  <c r="H957"/>
  <c r="H958"/>
  <c r="H959"/>
  <c r="H960"/>
  <c r="H961"/>
  <c r="H962"/>
  <c r="H963"/>
  <c r="H964"/>
  <c r="H965"/>
  <c r="H966"/>
  <c r="H967"/>
  <c r="H968"/>
  <c r="H969"/>
  <c r="H970"/>
  <c r="H971"/>
  <c r="H972"/>
  <c r="H973"/>
  <c r="H974"/>
  <c r="H975"/>
  <c r="H976"/>
  <c r="H977"/>
  <c r="H978"/>
  <c r="H979"/>
  <c r="H980"/>
  <c r="H981"/>
  <c r="H982"/>
  <c r="H983"/>
  <c r="H984"/>
  <c r="H985"/>
  <c r="H986"/>
  <c r="H987"/>
  <c r="H988"/>
  <c r="H989"/>
  <c r="H990"/>
  <c r="H991"/>
  <c r="H992"/>
  <c r="H993"/>
  <c r="H994"/>
  <c r="H995"/>
  <c r="H996"/>
  <c r="H997"/>
  <c r="H998"/>
  <c r="H999"/>
  <c r="H1000"/>
  <c r="H1001"/>
  <c r="H1002"/>
  <c r="H1003"/>
  <c r="H1004"/>
  <c r="H1005"/>
  <c r="H1006"/>
  <c r="H1007"/>
  <c r="H1008"/>
  <c r="H1009"/>
  <c r="H1010"/>
  <c r="H1011"/>
  <c r="H1012"/>
  <c r="H1013"/>
  <c r="H1014"/>
  <c r="H1015"/>
  <c r="H1016"/>
  <c r="H1017"/>
  <c r="H1018"/>
  <c r="H1019"/>
  <c r="H1020"/>
  <c r="H1021"/>
  <c r="H1022"/>
  <c r="H1023"/>
  <c r="H1024"/>
  <c r="H1025"/>
  <c r="H1026"/>
  <c r="H1027"/>
  <c r="H1028"/>
  <c r="H1029"/>
  <c r="H1030"/>
  <c r="H1031"/>
  <c r="H1032"/>
  <c r="H1033"/>
  <c r="H1034"/>
  <c r="H1035"/>
  <c r="H1036"/>
  <c r="H1037"/>
  <c r="H1038"/>
  <c r="H1039"/>
  <c r="H1040"/>
  <c r="H1041"/>
  <c r="H1042"/>
  <c r="H1043"/>
  <c r="H1044"/>
  <c r="H1045"/>
  <c r="H1046"/>
  <c r="H1047"/>
  <c r="H1048"/>
  <c r="H1049"/>
  <c r="H1050"/>
  <c r="H1051"/>
  <c r="H1052"/>
  <c r="H1053"/>
  <c r="H1054"/>
  <c r="H1055"/>
  <c r="H1056"/>
  <c r="H1057"/>
  <c r="H1058"/>
  <c r="H1059"/>
  <c r="H1060"/>
  <c r="H1061"/>
  <c r="H1062"/>
  <c r="H1063"/>
  <c r="H1064"/>
  <c r="H1065"/>
  <c r="H1066"/>
  <c r="H1067"/>
  <c r="H1068"/>
  <c r="H1069"/>
  <c r="H1070"/>
  <c r="H1071"/>
  <c r="H1072"/>
  <c r="H1073"/>
  <c r="H1074"/>
  <c r="H1075"/>
  <c r="H1076"/>
  <c r="H1077"/>
  <c r="H1078"/>
  <c r="H1079"/>
  <c r="H1080"/>
  <c r="H1081"/>
  <c r="H1082"/>
  <c r="H1083"/>
  <c r="H1084"/>
  <c r="H1085"/>
  <c r="H1086"/>
  <c r="H1087"/>
  <c r="H1088"/>
  <c r="H1089"/>
  <c r="H1090"/>
  <c r="H1091"/>
  <c r="H1092"/>
  <c r="H1093"/>
  <c r="H1094"/>
  <c r="H1095"/>
  <c r="H1096"/>
  <c r="H1097"/>
  <c r="H1098"/>
  <c r="H1099"/>
  <c r="H1100"/>
  <c r="H1101"/>
  <c r="H1102"/>
  <c r="H1103"/>
  <c r="H1104"/>
  <c r="H1105"/>
  <c r="G736" i="4"/>
  <c r="G737"/>
  <c r="G738"/>
  <c r="G739"/>
  <c r="G740"/>
  <c r="G741"/>
  <c r="G742"/>
  <c r="G743"/>
  <c r="G744"/>
  <c r="G745"/>
  <c r="G746"/>
  <c r="G747"/>
  <c r="G748"/>
  <c r="G749"/>
  <c r="G750"/>
  <c r="G751"/>
  <c r="G752"/>
  <c r="G753"/>
  <c r="G754"/>
  <c r="G755"/>
  <c r="G756"/>
  <c r="G757"/>
  <c r="G758"/>
  <c r="G759"/>
  <c r="G760"/>
  <c r="G761"/>
  <c r="G762"/>
  <c r="G763"/>
  <c r="G764"/>
  <c r="G765"/>
  <c r="G766"/>
  <c r="G767"/>
  <c r="G768"/>
  <c r="G769"/>
  <c r="G770"/>
  <c r="G771"/>
  <c r="G772"/>
  <c r="G773"/>
  <c r="G774"/>
  <c r="G775"/>
  <c r="G776"/>
  <c r="G777"/>
  <c r="G778"/>
  <c r="G779"/>
  <c r="G780"/>
  <c r="G781"/>
  <c r="G782"/>
  <c r="G783"/>
  <c r="G784"/>
  <c r="G785"/>
  <c r="G786"/>
  <c r="G787"/>
  <c r="G788"/>
  <c r="G789"/>
  <c r="G790"/>
  <c r="G791"/>
  <c r="G792"/>
  <c r="G793"/>
  <c r="G794"/>
  <c r="G795"/>
  <c r="G796"/>
  <c r="G797"/>
  <c r="G798"/>
  <c r="G799"/>
  <c r="G800"/>
  <c r="G801"/>
  <c r="G802"/>
  <c r="G803"/>
  <c r="G804"/>
  <c r="G805"/>
  <c r="G806"/>
  <c r="G807"/>
  <c r="G808"/>
  <c r="G809"/>
  <c r="G810"/>
  <c r="G811"/>
  <c r="G812"/>
  <c r="G813"/>
  <c r="G814"/>
  <c r="G815"/>
  <c r="G816"/>
  <c r="G817"/>
  <c r="G818"/>
  <c r="G819"/>
  <c r="G820"/>
  <c r="G821"/>
  <c r="G822"/>
  <c r="G823"/>
  <c r="G824"/>
  <c r="G825"/>
  <c r="G826"/>
  <c r="G827"/>
  <c r="G828"/>
  <c r="G829"/>
  <c r="G830"/>
  <c r="G831"/>
  <c r="G832"/>
  <c r="G833"/>
  <c r="G834"/>
  <c r="G835"/>
  <c r="G836"/>
  <c r="G837"/>
  <c r="G838"/>
  <c r="G839"/>
  <c r="G840"/>
  <c r="G841"/>
  <c r="G842"/>
  <c r="G843"/>
  <c r="G844"/>
  <c r="G845"/>
  <c r="G846"/>
  <c r="G847"/>
  <c r="G848"/>
  <c r="G849"/>
  <c r="G850"/>
  <c r="G851"/>
  <c r="G852"/>
  <c r="G853"/>
  <c r="G854"/>
  <c r="G855"/>
  <c r="G856"/>
  <c r="G857"/>
  <c r="G858"/>
  <c r="G859"/>
  <c r="G860"/>
  <c r="G861"/>
  <c r="G862"/>
  <c r="G863"/>
  <c r="G864"/>
  <c r="G865"/>
  <c r="G866"/>
  <c r="G867"/>
  <c r="G868"/>
  <c r="G869"/>
  <c r="G870"/>
  <c r="G871"/>
  <c r="G872"/>
  <c r="G873"/>
  <c r="G874"/>
  <c r="G875"/>
  <c r="G876"/>
  <c r="G877"/>
  <c r="G878"/>
  <c r="G879"/>
  <c r="G880"/>
  <c r="G881"/>
  <c r="G882"/>
  <c r="G883"/>
  <c r="G884"/>
  <c r="G885"/>
  <c r="G886"/>
  <c r="G887"/>
  <c r="G888"/>
  <c r="G889"/>
  <c r="G890"/>
  <c r="G891"/>
  <c r="G892"/>
  <c r="G893"/>
  <c r="G894"/>
  <c r="G895"/>
  <c r="G896"/>
  <c r="G897"/>
  <c r="G898"/>
  <c r="G899"/>
  <c r="G900"/>
  <c r="G901"/>
  <c r="G902"/>
  <c r="G903"/>
  <c r="G904"/>
  <c r="G905"/>
  <c r="G906"/>
  <c r="G907"/>
  <c r="G908"/>
  <c r="G909"/>
  <c r="G910"/>
  <c r="G911"/>
  <c r="G912"/>
  <c r="G913"/>
  <c r="G914"/>
  <c r="G915"/>
  <c r="G916"/>
  <c r="G917"/>
  <c r="G918"/>
  <c r="G919"/>
  <c r="G920"/>
  <c r="G921"/>
  <c r="G922"/>
  <c r="G923"/>
  <c r="G924"/>
  <c r="G925"/>
  <c r="G926"/>
  <c r="G927"/>
  <c r="G928"/>
  <c r="G929"/>
  <c r="G930"/>
  <c r="G931"/>
  <c r="G932"/>
  <c r="G933"/>
  <c r="G934"/>
  <c r="G935"/>
  <c r="G936"/>
  <c r="G937"/>
  <c r="G938"/>
  <c r="G939"/>
  <c r="G940"/>
  <c r="G941"/>
  <c r="G942"/>
  <c r="G943"/>
  <c r="G944"/>
  <c r="G945"/>
  <c r="G946"/>
  <c r="G947"/>
  <c r="G948"/>
  <c r="G949"/>
  <c r="G950"/>
  <c r="G951"/>
  <c r="G952"/>
  <c r="G953"/>
  <c r="G954"/>
  <c r="G955"/>
  <c r="G956"/>
  <c r="G957"/>
  <c r="G958"/>
  <c r="G959"/>
  <c r="G960"/>
  <c r="G961"/>
  <c r="G962"/>
  <c r="G963"/>
  <c r="G964"/>
  <c r="G965"/>
  <c r="G966"/>
  <c r="G967"/>
  <c r="G968"/>
  <c r="G969"/>
  <c r="G970"/>
  <c r="G971"/>
  <c r="G972"/>
  <c r="G973"/>
  <c r="G974"/>
  <c r="G975"/>
  <c r="G976"/>
  <c r="G977"/>
  <c r="G978"/>
  <c r="G979"/>
  <c r="G980"/>
  <c r="G981"/>
  <c r="G982"/>
  <c r="G983"/>
  <c r="G984"/>
  <c r="G985"/>
  <c r="G986"/>
  <c r="G987"/>
  <c r="G988"/>
  <c r="G989"/>
  <c r="G990"/>
  <c r="G991"/>
  <c r="G992"/>
  <c r="G993"/>
  <c r="G994"/>
  <c r="G995"/>
  <c r="G996"/>
  <c r="G997"/>
  <c r="G998"/>
  <c r="G999"/>
  <c r="G1000"/>
  <c r="G1001"/>
  <c r="G1002"/>
  <c r="G1003"/>
  <c r="G1004"/>
  <c r="G1005"/>
  <c r="G1006"/>
  <c r="G1007"/>
  <c r="G1008"/>
  <c r="G1009"/>
  <c r="G1010"/>
  <c r="G1011"/>
  <c r="G1012"/>
  <c r="G1013"/>
  <c r="G1014"/>
  <c r="G1015"/>
  <c r="G1016"/>
  <c r="G1017"/>
  <c r="G1018"/>
  <c r="G1019"/>
  <c r="G1020"/>
  <c r="G1021"/>
  <c r="G1022"/>
  <c r="G1023"/>
  <c r="G1024"/>
  <c r="G1025"/>
  <c r="G1026"/>
  <c r="G1027"/>
  <c r="G1028"/>
  <c r="G1029"/>
  <c r="G1030"/>
  <c r="G1031"/>
  <c r="G1032"/>
  <c r="G1033"/>
  <c r="G1034"/>
  <c r="G1035"/>
  <c r="G1036"/>
  <c r="G1037"/>
  <c r="G1038"/>
  <c r="G1039"/>
  <c r="G1040"/>
  <c r="G1041"/>
  <c r="G1042"/>
  <c r="G1043"/>
  <c r="G1044"/>
  <c r="G1045"/>
  <c r="G1046"/>
  <c r="G1047"/>
  <c r="G1048"/>
  <c r="G1049"/>
  <c r="G1050"/>
  <c r="G1051"/>
  <c r="G1052"/>
  <c r="G1053"/>
  <c r="G1054"/>
  <c r="G1055"/>
  <c r="G1056"/>
  <c r="G1057"/>
  <c r="G1058"/>
  <c r="G1059"/>
  <c r="G1060"/>
  <c r="G1061"/>
  <c r="G1062"/>
  <c r="G1063"/>
  <c r="G1064"/>
  <c r="G1065"/>
  <c r="G1066"/>
  <c r="G1067"/>
  <c r="G1068"/>
  <c r="G1069"/>
  <c r="G1070"/>
  <c r="G1071"/>
  <c r="G1072"/>
  <c r="G1073"/>
  <c r="G1074"/>
  <c r="G1075"/>
  <c r="G1076"/>
  <c r="G1077"/>
  <c r="G1078"/>
  <c r="G1079"/>
  <c r="G1080"/>
  <c r="G1081"/>
  <c r="G1082"/>
  <c r="G1083"/>
  <c r="G1084"/>
  <c r="G1085"/>
  <c r="G1086"/>
  <c r="G1087"/>
  <c r="G1088"/>
  <c r="G1089"/>
  <c r="G1090"/>
  <c r="G1091"/>
  <c r="G1092"/>
  <c r="G1093"/>
  <c r="G1094"/>
  <c r="G1095"/>
  <c r="G1096"/>
  <c r="G1097"/>
  <c r="G1098"/>
  <c r="G1099"/>
  <c r="G1100"/>
  <c r="G1101"/>
  <c r="G1102"/>
  <c r="G1103"/>
  <c r="G1104"/>
  <c r="G1105"/>
  <c r="G1106"/>
  <c r="G1107"/>
  <c r="G1108"/>
  <c r="G1109"/>
  <c r="G1110"/>
  <c r="G1111"/>
  <c r="G1112"/>
  <c r="G1113"/>
  <c r="G1114"/>
  <c r="G1115"/>
  <c r="G1116"/>
  <c r="G1117"/>
  <c r="G1118"/>
  <c r="G1119"/>
  <c r="G1120"/>
  <c r="G1121"/>
  <c r="G1122"/>
  <c r="G1123"/>
  <c r="G1124"/>
  <c r="G1125"/>
  <c r="G1126"/>
  <c r="G1127"/>
  <c r="G1128"/>
  <c r="G1129"/>
  <c r="G1130"/>
  <c r="G1131"/>
  <c r="G1132"/>
  <c r="G1133"/>
  <c r="G1134"/>
  <c r="G1135"/>
  <c r="G1136"/>
  <c r="G1137"/>
  <c r="G1138"/>
  <c r="G1139"/>
  <c r="G1140"/>
  <c r="G1141"/>
  <c r="G1142"/>
  <c r="G1143"/>
  <c r="G1144"/>
  <c r="G1145"/>
  <c r="G1146"/>
  <c r="G1147"/>
  <c r="G1148"/>
  <c r="G1149"/>
  <c r="G1150"/>
  <c r="G1151"/>
  <c r="G1152"/>
  <c r="G1153"/>
  <c r="G1154"/>
  <c r="G1155"/>
  <c r="G1156"/>
  <c r="G1157"/>
  <c r="G1158"/>
  <c r="G1159"/>
  <c r="G1160"/>
  <c r="G1161"/>
  <c r="G1162"/>
  <c r="G1163"/>
  <c r="G1164"/>
  <c r="G1165"/>
  <c r="G1166"/>
  <c r="G1167"/>
  <c r="G1168"/>
  <c r="G1169"/>
  <c r="G1170"/>
  <c r="G1171"/>
  <c r="G1172"/>
  <c r="G1173"/>
  <c r="G1174"/>
  <c r="G1175"/>
  <c r="G1176"/>
  <c r="G1177"/>
  <c r="G1178"/>
  <c r="G1179"/>
  <c r="G1180"/>
  <c r="G1181"/>
  <c r="G1182"/>
  <c r="G1183"/>
  <c r="G1184"/>
  <c r="G1185"/>
  <c r="G1186"/>
  <c r="G1187"/>
  <c r="G1188"/>
  <c r="G1189"/>
  <c r="G1190"/>
  <c r="G1191"/>
  <c r="G1192"/>
  <c r="G1193"/>
  <c r="G1194"/>
  <c r="G1195"/>
  <c r="G1196"/>
  <c r="G1197"/>
  <c r="G1198"/>
  <c r="G1199"/>
  <c r="F7" i="49" l="1"/>
  <c r="E7"/>
  <c r="E7" i="48"/>
  <c r="D7"/>
  <c r="E10" i="17"/>
  <c r="C9"/>
  <c r="A3" i="12"/>
  <c r="J89" i="44"/>
  <c r="K89"/>
  <c r="I89"/>
  <c r="J96"/>
  <c r="K96"/>
  <c r="I96"/>
  <c r="J102" l="1"/>
  <c r="K102"/>
  <c r="I102"/>
  <c r="J100"/>
  <c r="K100"/>
  <c r="I100"/>
  <c r="J93"/>
  <c r="K93"/>
  <c r="I93"/>
  <c r="I60" l="1"/>
  <c r="K63"/>
  <c r="J63"/>
  <c r="I63"/>
  <c r="D6" i="61" l="1"/>
  <c r="E6"/>
  <c r="C6"/>
  <c r="I114" i="44"/>
  <c r="A3" i="64" l="1"/>
  <c r="I133" i="44" l="1"/>
  <c r="J133"/>
  <c r="K133"/>
  <c r="H677" i="45" l="1"/>
  <c r="H678"/>
  <c r="K223" i="44" l="1"/>
  <c r="K222" s="1"/>
  <c r="K221" s="1"/>
  <c r="J223"/>
  <c r="I237" l="1"/>
  <c r="I172"/>
  <c r="A1" i="62" l="1"/>
  <c r="B1" i="61"/>
  <c r="B6" i="65"/>
  <c r="A3"/>
  <c r="I246" i="44" l="1"/>
  <c r="J237"/>
  <c r="K237"/>
  <c r="I78"/>
  <c r="I77" s="1"/>
  <c r="I234"/>
  <c r="J230"/>
  <c r="K230"/>
  <c r="I230"/>
  <c r="I223" l="1"/>
  <c r="A3" i="53"/>
  <c r="A3" i="24"/>
  <c r="A3" i="48"/>
  <c r="A3" i="3"/>
  <c r="B2" i="61"/>
  <c r="A2" i="20"/>
  <c r="A2" i="52"/>
  <c r="A2" i="12"/>
  <c r="A2" i="35"/>
  <c r="A2" i="18"/>
  <c r="A2" i="6"/>
  <c r="A2" i="53"/>
  <c r="A2" i="24"/>
  <c r="A2" i="26"/>
  <c r="A2" i="49"/>
  <c r="A2" i="50"/>
  <c r="A2" i="48"/>
  <c r="A2" i="3"/>
  <c r="A2" i="45"/>
  <c r="A2" i="4"/>
  <c r="A2" i="44"/>
  <c r="A2" i="23"/>
  <c r="A1"/>
  <c r="A2" i="47"/>
  <c r="A2" i="17"/>
  <c r="K246" i="44" l="1"/>
  <c r="K245" s="1"/>
  <c r="J246"/>
  <c r="J245" s="1"/>
  <c r="I245"/>
  <c r="K233"/>
  <c r="K232" s="1"/>
  <c r="J233"/>
  <c r="J232" s="1"/>
  <c r="K229"/>
  <c r="J229"/>
  <c r="I229"/>
  <c r="K227"/>
  <c r="K226" s="1"/>
  <c r="J227"/>
  <c r="J226" s="1"/>
  <c r="I227"/>
  <c r="I226" s="1"/>
  <c r="J222"/>
  <c r="J221" s="1"/>
  <c r="I222"/>
  <c r="I221" s="1"/>
  <c r="K218"/>
  <c r="J218"/>
  <c r="I218"/>
  <c r="K216"/>
  <c r="J216"/>
  <c r="I216"/>
  <c r="K212"/>
  <c r="K211" s="1"/>
  <c r="J212"/>
  <c r="J211" s="1"/>
  <c r="I212"/>
  <c r="I211" s="1"/>
  <c r="K209"/>
  <c r="J209"/>
  <c r="I209"/>
  <c r="K207"/>
  <c r="J207"/>
  <c r="I207"/>
  <c r="K205"/>
  <c r="J205"/>
  <c r="I205"/>
  <c r="K203"/>
  <c r="J203"/>
  <c r="I203"/>
  <c r="K201"/>
  <c r="J201"/>
  <c r="I201"/>
  <c r="K178"/>
  <c r="K177" s="1"/>
  <c r="J178"/>
  <c r="J177" s="1"/>
  <c r="I178"/>
  <c r="I177" s="1"/>
  <c r="K142"/>
  <c r="K141" s="1"/>
  <c r="J142"/>
  <c r="J141" s="1"/>
  <c r="I142"/>
  <c r="I141" s="1"/>
  <c r="K139"/>
  <c r="J139"/>
  <c r="I139"/>
  <c r="K137"/>
  <c r="J137"/>
  <c r="I137"/>
  <c r="K135"/>
  <c r="J135"/>
  <c r="I135"/>
  <c r="K131"/>
  <c r="J131"/>
  <c r="I131"/>
  <c r="K129"/>
  <c r="J129"/>
  <c r="I129"/>
  <c r="K126"/>
  <c r="J126"/>
  <c r="I126"/>
  <c r="K124"/>
  <c r="K123" s="1"/>
  <c r="J124"/>
  <c r="J123" s="1"/>
  <c r="I124"/>
  <c r="I123" s="1"/>
  <c r="K118"/>
  <c r="J118"/>
  <c r="I118"/>
  <c r="K114"/>
  <c r="J114"/>
  <c r="K109"/>
  <c r="J109"/>
  <c r="I109"/>
  <c r="K107"/>
  <c r="J107"/>
  <c r="I107"/>
  <c r="K105"/>
  <c r="J105"/>
  <c r="I105"/>
  <c r="K90"/>
  <c r="J90"/>
  <c r="I90"/>
  <c r="K87"/>
  <c r="J87"/>
  <c r="I87"/>
  <c r="K85"/>
  <c r="K84" s="1"/>
  <c r="J85"/>
  <c r="J84" s="1"/>
  <c r="I85"/>
  <c r="I84" s="1"/>
  <c r="K82"/>
  <c r="K81" s="1"/>
  <c r="J82"/>
  <c r="J81" s="1"/>
  <c r="I82"/>
  <c r="I81" s="1"/>
  <c r="K75"/>
  <c r="K74" s="1"/>
  <c r="K73" s="1"/>
  <c r="J75"/>
  <c r="J74" s="1"/>
  <c r="J73" s="1"/>
  <c r="I75"/>
  <c r="I74" s="1"/>
  <c r="I73" s="1"/>
  <c r="K68"/>
  <c r="J68"/>
  <c r="J67" s="1"/>
  <c r="J66" s="1"/>
  <c r="I68"/>
  <c r="K60"/>
  <c r="K59" s="1"/>
  <c r="J60"/>
  <c r="J59" s="1"/>
  <c r="I59"/>
  <c r="K57"/>
  <c r="K56" s="1"/>
  <c r="J57"/>
  <c r="J56" s="1"/>
  <c r="I57"/>
  <c r="I56" s="1"/>
  <c r="K54"/>
  <c r="K53" s="1"/>
  <c r="J54"/>
  <c r="J53" s="1"/>
  <c r="I54"/>
  <c r="I53" s="1"/>
  <c r="K50"/>
  <c r="J50"/>
  <c r="I50"/>
  <c r="K48"/>
  <c r="J48"/>
  <c r="I48"/>
  <c r="K46"/>
  <c r="J46"/>
  <c r="I46"/>
  <c r="K41"/>
  <c r="K40" s="1"/>
  <c r="J41"/>
  <c r="J40" s="1"/>
  <c r="I41"/>
  <c r="I40" s="1"/>
  <c r="K38"/>
  <c r="J38"/>
  <c r="I38"/>
  <c r="K36"/>
  <c r="J36"/>
  <c r="I36"/>
  <c r="K33"/>
  <c r="J33"/>
  <c r="I33"/>
  <c r="K30"/>
  <c r="J30"/>
  <c r="I30"/>
  <c r="K28"/>
  <c r="J28"/>
  <c r="I28"/>
  <c r="K26"/>
  <c r="J26"/>
  <c r="I26"/>
  <c r="K20"/>
  <c r="K19" s="1"/>
  <c r="J20"/>
  <c r="J19" s="1"/>
  <c r="I20"/>
  <c r="I19" s="1"/>
  <c r="K14"/>
  <c r="J14"/>
  <c r="I14"/>
  <c r="K12"/>
  <c r="K11" s="1"/>
  <c r="J12"/>
  <c r="J11" s="1"/>
  <c r="I12"/>
  <c r="I11" s="1"/>
  <c r="I128" l="1"/>
  <c r="I215"/>
  <c r="I65"/>
  <c r="J25"/>
  <c r="J35"/>
  <c r="J32" s="1"/>
  <c r="I67"/>
  <c r="I66" s="1"/>
  <c r="K65"/>
  <c r="I233"/>
  <c r="I232" s="1"/>
  <c r="K10"/>
  <c r="I25"/>
  <c r="K80"/>
  <c r="K25"/>
  <c r="I80"/>
  <c r="J215"/>
  <c r="I10"/>
  <c r="I35"/>
  <c r="I32" s="1"/>
  <c r="K45"/>
  <c r="K44" s="1"/>
  <c r="I45"/>
  <c r="I44" s="1"/>
  <c r="J80"/>
  <c r="K35"/>
  <c r="K32" s="1"/>
  <c r="J45"/>
  <c r="J44" s="1"/>
  <c r="J10"/>
  <c r="K215"/>
  <c r="I176"/>
  <c r="J176"/>
  <c r="K176"/>
  <c r="K128"/>
  <c r="J128"/>
  <c r="K67"/>
  <c r="K66" s="1"/>
  <c r="J65"/>
  <c r="K9" l="1"/>
  <c r="I9"/>
  <c r="J122"/>
  <c r="J121" s="1"/>
  <c r="J9"/>
  <c r="I122"/>
  <c r="I121" s="1"/>
  <c r="K122"/>
  <c r="K121" s="1"/>
  <c r="I251" l="1"/>
  <c r="K251"/>
  <c r="J251"/>
  <c r="D16" i="17" s="1"/>
  <c r="D6" i="26"/>
  <c r="C6" i="53"/>
  <c r="D6"/>
  <c r="E7" i="24" l="1"/>
  <c r="E26"/>
  <c r="E45"/>
  <c r="A3" i="35" l="1"/>
  <c r="D6" i="12"/>
  <c r="C6"/>
  <c r="B6" i="64" l="1"/>
  <c r="A2" l="1"/>
  <c r="A1"/>
  <c r="A2" i="65"/>
  <c r="A1"/>
  <c r="A1" i="53"/>
  <c r="B63" i="24"/>
  <c r="B62"/>
  <c r="B61"/>
  <c r="B60"/>
  <c r="B59"/>
  <c r="B58"/>
  <c r="B57"/>
  <c r="B56"/>
  <c r="B55"/>
  <c r="B54"/>
  <c r="B53"/>
  <c r="B52"/>
  <c r="B51"/>
  <c r="B50"/>
  <c r="B49"/>
  <c r="B48"/>
  <c r="B47"/>
  <c r="B46"/>
  <c r="D45"/>
  <c r="C45"/>
  <c r="B44"/>
  <c r="B43"/>
  <c r="B42"/>
  <c r="B41"/>
  <c r="B40"/>
  <c r="B39"/>
  <c r="B38"/>
  <c r="B37"/>
  <c r="B36"/>
  <c r="B35"/>
  <c r="B34"/>
  <c r="B33"/>
  <c r="B32"/>
  <c r="B31"/>
  <c r="F26"/>
  <c r="B29"/>
  <c r="B28"/>
  <c r="B27"/>
  <c r="D26"/>
  <c r="C26"/>
  <c r="B25"/>
  <c r="B24"/>
  <c r="B23"/>
  <c r="B22"/>
  <c r="B21"/>
  <c r="B20"/>
  <c r="B19"/>
  <c r="B18"/>
  <c r="B17"/>
  <c r="B16"/>
  <c r="B15"/>
  <c r="B14"/>
  <c r="B13"/>
  <c r="B12"/>
  <c r="B10"/>
  <c r="B9"/>
  <c r="B8"/>
  <c r="D7"/>
  <c r="C7"/>
  <c r="F7" l="1"/>
  <c r="B26"/>
  <c r="G26" s="1"/>
  <c r="B11"/>
  <c r="B7" s="1"/>
  <c r="G7" s="1"/>
  <c r="B30"/>
  <c r="F45"/>
  <c r="B45" s="1"/>
  <c r="G45" s="1"/>
  <c r="G726" i="4" l="1"/>
  <c r="G727"/>
  <c r="G728"/>
  <c r="G729"/>
  <c r="G730"/>
  <c r="G731"/>
  <c r="G732"/>
  <c r="G733"/>
  <c r="G734"/>
  <c r="G735"/>
  <c r="G718" l="1"/>
  <c r="G719"/>
  <c r="G720"/>
  <c r="G721"/>
  <c r="G722"/>
  <c r="G723"/>
  <c r="G724"/>
  <c r="G725"/>
  <c r="A2" i="63"/>
  <c r="A1"/>
  <c r="B6"/>
  <c r="A4" i="62" l="1"/>
  <c r="A2"/>
  <c r="B7"/>
  <c r="A2" i="60"/>
  <c r="A1"/>
  <c r="A2" i="58"/>
  <c r="A1"/>
  <c r="C6" i="60"/>
  <c r="D10" i="17" l="1"/>
  <c r="C10"/>
  <c r="B3" i="61"/>
  <c r="F6" i="26"/>
  <c r="A1" i="17"/>
  <c r="G10" i="4"/>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516"/>
  <c r="G517"/>
  <c r="G518"/>
  <c r="G519"/>
  <c r="G520"/>
  <c r="G521"/>
  <c r="G522"/>
  <c r="G523"/>
  <c r="G524"/>
  <c r="G525"/>
  <c r="G526"/>
  <c r="G527"/>
  <c r="G528"/>
  <c r="G529"/>
  <c r="G530"/>
  <c r="G531"/>
  <c r="G532"/>
  <c r="G533"/>
  <c r="G534"/>
  <c r="G535"/>
  <c r="G536"/>
  <c r="G537"/>
  <c r="G538"/>
  <c r="G539"/>
  <c r="G540"/>
  <c r="G541"/>
  <c r="G542"/>
  <c r="G543"/>
  <c r="G544"/>
  <c r="G545"/>
  <c r="G546"/>
  <c r="G547"/>
  <c r="G548"/>
  <c r="G549"/>
  <c r="G550"/>
  <c r="G551"/>
  <c r="G552"/>
  <c r="G553"/>
  <c r="G554"/>
  <c r="G555"/>
  <c r="G556"/>
  <c r="G557"/>
  <c r="G558"/>
  <c r="G559"/>
  <c r="G560"/>
  <c r="G561"/>
  <c r="G562"/>
  <c r="G563"/>
  <c r="G564"/>
  <c r="G565"/>
  <c r="G566"/>
  <c r="G567"/>
  <c r="G568"/>
  <c r="G569"/>
  <c r="G570"/>
  <c r="G571"/>
  <c r="G572"/>
  <c r="G573"/>
  <c r="G574"/>
  <c r="G575"/>
  <c r="A1" i="59" l="1"/>
  <c r="A1" i="12"/>
  <c r="A1" i="18"/>
  <c r="A1" i="24"/>
  <c r="A1" i="49"/>
  <c r="A1" i="50"/>
  <c r="A1" i="48"/>
  <c r="A1" i="3"/>
  <c r="A1" i="45"/>
  <c r="A1" i="44"/>
  <c r="A1" i="47"/>
  <c r="A1" i="4"/>
  <c r="C6" i="20" l="1"/>
  <c r="D6"/>
  <c r="B6"/>
  <c r="B9"/>
  <c r="D9"/>
  <c r="C9"/>
  <c r="A3"/>
  <c r="H251" i="45" l="1"/>
  <c r="H252"/>
  <c r="H253"/>
  <c r="H254"/>
  <c r="H257"/>
  <c r="C6" i="59"/>
  <c r="G576" i="4"/>
  <c r="G577"/>
  <c r="G578"/>
  <c r="G579"/>
  <c r="G580"/>
  <c r="G581"/>
  <c r="G582"/>
  <c r="G583"/>
  <c r="G584"/>
  <c r="G585"/>
  <c r="G586"/>
  <c r="G587"/>
  <c r="G588"/>
  <c r="G589"/>
  <c r="G590"/>
  <c r="G591"/>
  <c r="G592"/>
  <c r="G593"/>
  <c r="G594"/>
  <c r="G595"/>
  <c r="G596"/>
  <c r="G597"/>
  <c r="G598"/>
  <c r="G599"/>
  <c r="G600"/>
  <c r="G601"/>
  <c r="G602"/>
  <c r="G603"/>
  <c r="G604"/>
  <c r="G605"/>
  <c r="G606"/>
  <c r="G607"/>
  <c r="G608"/>
  <c r="G609"/>
  <c r="G610"/>
  <c r="G611"/>
  <c r="G612"/>
  <c r="G613"/>
  <c r="G614"/>
  <c r="G615"/>
  <c r="G616"/>
  <c r="G617"/>
  <c r="G618"/>
  <c r="G619"/>
  <c r="G620"/>
  <c r="G621"/>
  <c r="G622"/>
  <c r="G623"/>
  <c r="G624"/>
  <c r="G625"/>
  <c r="G626"/>
  <c r="G627"/>
  <c r="G628"/>
  <c r="G629"/>
  <c r="G630"/>
  <c r="G631"/>
  <c r="G632"/>
  <c r="G633"/>
  <c r="G634"/>
  <c r="G635"/>
  <c r="G636"/>
  <c r="G637"/>
  <c r="G638"/>
  <c r="G639"/>
  <c r="G640"/>
  <c r="G641"/>
  <c r="G642"/>
  <c r="G643"/>
  <c r="G644"/>
  <c r="G645"/>
  <c r="G646"/>
  <c r="G647"/>
  <c r="G648"/>
  <c r="G649"/>
  <c r="G650"/>
  <c r="G651"/>
  <c r="G652"/>
  <c r="G653"/>
  <c r="G654"/>
  <c r="G655"/>
  <c r="G656"/>
  <c r="G657"/>
  <c r="G658"/>
  <c r="G659"/>
  <c r="G660"/>
  <c r="G661"/>
  <c r="G662"/>
  <c r="G663"/>
  <c r="G664"/>
  <c r="G665"/>
  <c r="G666"/>
  <c r="G667"/>
  <c r="G668"/>
  <c r="G669"/>
  <c r="G670"/>
  <c r="G671"/>
  <c r="G672"/>
  <c r="G673"/>
  <c r="G674"/>
  <c r="G675"/>
  <c r="G676"/>
  <c r="G677"/>
  <c r="G678"/>
  <c r="G679"/>
  <c r="G680"/>
  <c r="G681"/>
  <c r="G682"/>
  <c r="G683"/>
  <c r="G684"/>
  <c r="G685"/>
  <c r="G686"/>
  <c r="G687"/>
  <c r="G688"/>
  <c r="G689"/>
  <c r="G690"/>
  <c r="G691"/>
  <c r="G692"/>
  <c r="G693"/>
  <c r="G694"/>
  <c r="G695"/>
  <c r="G696"/>
  <c r="G697"/>
  <c r="G698"/>
  <c r="G699"/>
  <c r="G700"/>
  <c r="G701"/>
  <c r="G702"/>
  <c r="G703"/>
  <c r="G704"/>
  <c r="G705"/>
  <c r="G706"/>
  <c r="G707"/>
  <c r="G708"/>
  <c r="G709"/>
  <c r="G710"/>
  <c r="G711"/>
  <c r="G712"/>
  <c r="G713"/>
  <c r="G714"/>
  <c r="G715"/>
  <c r="G716"/>
  <c r="G717"/>
  <c r="H441" i="45" l="1"/>
  <c r="H440"/>
  <c r="H439"/>
  <c r="B6" i="58" l="1"/>
  <c r="B6" i="59" l="1"/>
  <c r="A2"/>
  <c r="G8" i="4" l="1"/>
  <c r="G9"/>
  <c r="A1" i="20"/>
  <c r="A1" i="52"/>
  <c r="A1" i="35"/>
  <c r="A1" i="6"/>
  <c r="A1" i="26"/>
  <c r="A1" i="56"/>
  <c r="D7" i="62" l="1"/>
  <c r="D7" i="59"/>
  <c r="A2" i="56" l="1"/>
  <c r="A3"/>
  <c r="J23" i="24"/>
  <c r="I22"/>
  <c r="I21"/>
  <c r="K21" l="1"/>
  <c r="J6" i="26" l="1"/>
  <c r="K6"/>
  <c r="L6"/>
  <c r="M6"/>
  <c r="I6"/>
  <c r="H63" i="45"/>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C20" i="17" l="1"/>
  <c r="H9" i="45"/>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G6" i="12" l="1"/>
  <c r="E7" i="53"/>
  <c r="B6" l="1"/>
  <c r="E6" s="1"/>
  <c r="K8" i="26" l="1"/>
  <c r="K7"/>
  <c r="A3" i="49" l="1"/>
  <c r="A3" i="50"/>
  <c r="A3" i="52" l="1"/>
  <c r="D6"/>
  <c r="C6"/>
  <c r="B6"/>
  <c r="E6" s="1"/>
  <c r="E8" i="53" l="1"/>
  <c r="G6" i="52"/>
  <c r="F6"/>
  <c r="E20" i="17" l="1"/>
  <c r="D20"/>
  <c r="A3" i="47" l="1"/>
  <c r="E6" i="35" l="1"/>
  <c r="D6"/>
  <c r="C6"/>
  <c r="F6" s="1"/>
  <c r="D6" i="18"/>
  <c r="F8" s="1"/>
  <c r="C6"/>
  <c r="F7" s="1"/>
  <c r="B6"/>
  <c r="F6" s="1"/>
  <c r="A3"/>
  <c r="B6" i="12"/>
  <c r="F6" s="1"/>
  <c r="B63" i="6"/>
  <c r="B62"/>
  <c r="B61"/>
  <c r="B60"/>
  <c r="B59"/>
  <c r="B58"/>
  <c r="B57"/>
  <c r="B56"/>
  <c r="B55"/>
  <c r="B54"/>
  <c r="B53"/>
  <c r="B52"/>
  <c r="B51"/>
  <c r="B50"/>
  <c r="B49"/>
  <c r="B48"/>
  <c r="B47"/>
  <c r="B46"/>
  <c r="D45"/>
  <c r="C45"/>
  <c r="B44"/>
  <c r="B43"/>
  <c r="B42"/>
  <c r="B41"/>
  <c r="B40"/>
  <c r="B39"/>
  <c r="B38"/>
  <c r="B37"/>
  <c r="B36"/>
  <c r="B35"/>
  <c r="B34"/>
  <c r="B33"/>
  <c r="B32"/>
  <c r="B31"/>
  <c r="B30"/>
  <c r="B29"/>
  <c r="B28"/>
  <c r="B27"/>
  <c r="D26"/>
  <c r="C26"/>
  <c r="B25"/>
  <c r="B24"/>
  <c r="B23"/>
  <c r="B22"/>
  <c r="B21"/>
  <c r="B20"/>
  <c r="B19"/>
  <c r="B18"/>
  <c r="B17"/>
  <c r="B16"/>
  <c r="B15"/>
  <c r="B14"/>
  <c r="B13"/>
  <c r="B12"/>
  <c r="B11"/>
  <c r="B10"/>
  <c r="B9"/>
  <c r="B8"/>
  <c r="D7"/>
  <c r="C7"/>
  <c r="A3"/>
  <c r="F10" i="26"/>
  <c r="E10"/>
  <c r="D10"/>
  <c r="M8"/>
  <c r="L8"/>
  <c r="J8"/>
  <c r="I8"/>
  <c r="F8"/>
  <c r="E8"/>
  <c r="E12" s="1"/>
  <c r="D8"/>
  <c r="D12" s="1"/>
  <c r="M7"/>
  <c r="L7"/>
  <c r="J7"/>
  <c r="I7"/>
  <c r="A3"/>
  <c r="A3" i="45"/>
  <c r="A3" i="4"/>
  <c r="F12" i="26" l="1"/>
  <c r="B7" i="6"/>
  <c r="B26"/>
  <c r="G8"/>
  <c r="G9"/>
  <c r="F7" i="35"/>
  <c r="F8" i="6"/>
  <c r="F8" i="35"/>
  <c r="G7" i="6"/>
  <c r="F7"/>
  <c r="F9"/>
  <c r="B45"/>
  <c r="A3" i="44"/>
  <c r="A3" i="23"/>
  <c r="E8" i="17" l="1"/>
  <c r="E16" s="1"/>
  <c r="D8"/>
  <c r="C8"/>
  <c r="C16" s="1"/>
  <c r="A3"/>
  <c r="E7" l="1"/>
  <c r="C7"/>
  <c r="D7"/>
  <c r="E19"/>
  <c r="D19" s="1"/>
  <c r="C19" s="1"/>
  <c r="E18" s="1"/>
  <c r="D18" s="1"/>
  <c r="C18" s="1"/>
  <c r="E17" s="1"/>
  <c r="D17" l="1"/>
  <c r="C17" l="1"/>
  <c r="E6" i="26"/>
  <c r="H7" s="1"/>
  <c r="H6"/>
  <c r="H8" l="1"/>
  <c r="E15" i="17" l="1"/>
  <c r="E14" s="1"/>
  <c r="E13" s="1"/>
  <c r="E12" s="1"/>
  <c r="E6" s="1"/>
  <c r="C15" l="1"/>
  <c r="C14" s="1"/>
  <c r="C13" s="1"/>
  <c r="C12" s="1"/>
  <c r="C6" s="1"/>
  <c r="D15"/>
  <c r="D14" s="1"/>
  <c r="D13" s="1"/>
  <c r="D12" s="1"/>
  <c r="D6" s="1"/>
</calcChain>
</file>

<file path=xl/sharedStrings.xml><?xml version="1.0" encoding="utf-8"?>
<sst xmlns="http://schemas.openxmlformats.org/spreadsheetml/2006/main" count="24496" uniqueCount="1925">
  <si>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</si>
  <si>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</si>
  <si>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</si>
  <si>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</si>
  <si>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</si>
  <si>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</si>
  <si>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</si>
  <si>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</si>
  <si>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</si>
  <si>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 xml:space="preserve">Прочие поступления от денежных взысканий (штрафов) и иных сумм в возмещение ущерба, зачисляемые в бюджет муниципальных районов </t>
  </si>
  <si>
    <t>90050</t>
  </si>
  <si>
    <t>151</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</si>
  <si>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</si>
  <si>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</si>
  <si>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</si>
  <si>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</si>
  <si>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</si>
  <si>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</si>
  <si>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</si>
  <si>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</si>
  <si>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</si>
  <si>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3.1.</t>
  </si>
  <si>
    <t xml:space="preserve">Выплата ежемесячной стипендии   одаренным  детям </t>
  </si>
  <si>
    <t>класс</t>
  </si>
  <si>
    <t>4910100</t>
  </si>
  <si>
    <t>7950180</t>
  </si>
  <si>
    <t>Охрана семьи и детства</t>
  </si>
  <si>
    <t>Единый сельскохозяйственный налог</t>
  </si>
  <si>
    <t>ГОСУДАРСТВЕННАЯ ПОШЛИНА</t>
  </si>
  <si>
    <t>Наименование</t>
  </si>
  <si>
    <t>04000</t>
  </si>
  <si>
    <t>07</t>
  </si>
  <si>
    <t>8</t>
  </si>
  <si>
    <t>50</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</si>
  <si>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</si>
  <si>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</si>
  <si>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</si>
  <si>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</si>
  <si>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</si>
  <si>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</si>
  <si>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</si>
  <si>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</si>
  <si>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</si>
  <si>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</si>
  <si>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</si>
  <si>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</si>
  <si>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</si>
  <si>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</si>
  <si>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</si>
  <si>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</si>
  <si>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</si>
  <si>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</si>
  <si>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</si>
  <si>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</si>
  <si>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</si>
  <si>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</si>
  <si>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</si>
  <si>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</si>
  <si>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</si>
  <si>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</si>
  <si>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</si>
  <si>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</si>
  <si>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</si>
  <si>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</si>
  <si>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</si>
  <si>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</si>
  <si>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</si>
  <si>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</si>
  <si>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</si>
  <si>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03030</t>
  </si>
  <si>
    <t>Резервные фонды</t>
  </si>
  <si>
    <t>Прочие субсидии</t>
  </si>
  <si>
    <t>Прочие субсидии бюджетам муниципальных районов</t>
  </si>
  <si>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</si>
  <si>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</si>
  <si>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Администратора</t>
  </si>
  <si>
    <t>Группы</t>
  </si>
  <si>
    <t>Подгруппы</t>
  </si>
  <si>
    <t>Статьи и   подстатьи</t>
  </si>
  <si>
    <t>Элемента</t>
  </si>
  <si>
    <t>Программы</t>
  </si>
  <si>
    <t>Классификация операций сектора государственного управления</t>
  </si>
  <si>
    <t>Другие вопросы в области социальной политики</t>
  </si>
  <si>
    <t>Получение кредитов от других бюджетов бюджетной системы Российской Федерации бюджетом муниципального района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</si>
  <si>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</si>
  <si>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</si>
  <si>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бюджета муниципальных районов</t>
  </si>
  <si>
    <t>01 05 02 01 05 0000 610</t>
  </si>
  <si>
    <t>Уменьшение прочих остатков денежных средств бюджета муниципальных районов</t>
  </si>
  <si>
    <t>863</t>
  </si>
  <si>
    <t>Управление муниципальной собственностью администрации Богучанского района</t>
  </si>
  <si>
    <t>01 06 01 00 05 0000 630</t>
  </si>
  <si>
    <t>Субвенции бюджетам субъектов Российской Федерации и муниципальных образований</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</si>
  <si>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</si>
  <si>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</si>
  <si>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</si>
  <si>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</si>
  <si>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</si>
  <si>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</si>
  <si>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</si>
  <si>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</si>
  <si>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</si>
  <si>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</si>
  <si>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Средства от продажи акций и иных форм участия в капитале, находящихся в собственности муниципальных районов</t>
  </si>
  <si>
    <t>межбюджетные трансферты на осуществление полномочий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</si>
  <si>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</si>
  <si>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</si>
  <si>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</si>
  <si>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</si>
  <si>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</si>
  <si>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</si>
  <si>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</si>
  <si>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</si>
  <si>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</si>
  <si>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</si>
  <si>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</si>
  <si>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</si>
  <si>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</si>
  <si>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</si>
  <si>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</si>
  <si>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</si>
  <si>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</si>
  <si>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</si>
  <si>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</si>
  <si>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</si>
  <si>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</si>
  <si>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</si>
  <si>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</si>
  <si>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</si>
  <si>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</si>
  <si>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Получение кредитов от кредитных организаций бюджетам муниципальных районов в валюте Российской Федерации</t>
  </si>
  <si>
    <t>01 02 00 00 05 0000 810</t>
  </si>
  <si>
    <t>Погашение бюджетом муниципального района кредитов от кредитных организаций в валюте Российской Федерации</t>
  </si>
  <si>
    <t>Обеспечение пожарной безопасности</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</si>
  <si>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</si>
  <si>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</si>
  <si>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</si>
  <si>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</si>
  <si>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</si>
  <si>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</si>
  <si>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</si>
  <si>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</si>
  <si>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</si>
  <si>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</si>
  <si>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</si>
  <si>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</si>
  <si>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</si>
  <si>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</si>
  <si>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</si>
  <si>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</si>
  <si>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</si>
  <si>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</si>
  <si>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</si>
  <si>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</si>
  <si>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</si>
  <si>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</si>
  <si>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</si>
  <si>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</si>
  <si>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</si>
  <si>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</si>
  <si>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</si>
  <si>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</si>
  <si>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</si>
  <si>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</si>
  <si>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</si>
  <si>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</si>
  <si>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28000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</si>
  <si>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</si>
  <si>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</si>
  <si>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</si>
  <si>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</si>
  <si>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</si>
  <si>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</si>
  <si>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</si>
  <si>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</si>
  <si>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</si>
  <si>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848</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</si>
  <si>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</si>
  <si>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</si>
  <si>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</si>
  <si>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</si>
  <si>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</si>
  <si>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</si>
  <si>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</si>
  <si>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</si>
  <si>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</si>
  <si>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</si>
  <si>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</si>
  <si>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</si>
  <si>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</si>
  <si>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</si>
  <si>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</si>
  <si>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</si>
  <si>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</si>
  <si>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</si>
  <si>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</si>
  <si>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</si>
  <si>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</si>
  <si>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</si>
  <si>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</si>
  <si>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</si>
  <si>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</si>
  <si>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</si>
  <si>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</si>
  <si>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</si>
  <si>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</si>
  <si>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</si>
  <si>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</si>
  <si>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</si>
  <si>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</si>
  <si>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</si>
  <si>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</si>
  <si>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</si>
  <si>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</si>
  <si>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</si>
  <si>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</si>
  <si>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</si>
  <si>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</si>
  <si>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</si>
  <si>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</si>
  <si>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</si>
  <si>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 xml:space="preserve">Возврат бюджетных кредитов, предоставленных внутри страны в валюте Российской Федерации </t>
  </si>
  <si>
    <t>890 01 06 05 02 05 0000 640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</si>
  <si>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</si>
  <si>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890 01 06 05 00 00 0000 500</t>
  </si>
  <si>
    <t xml:space="preserve">Предоставление бюджетных кредитов внутри страны в валюте Российской Федерации </t>
  </si>
  <si>
    <t>890 01 06 05 02 05 0000 540</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</si>
  <si>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</si>
  <si>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</si>
  <si>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</si>
  <si>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</si>
  <si>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</si>
  <si>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</si>
  <si>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</si>
  <si>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</si>
  <si>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</si>
  <si>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</si>
  <si>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</si>
  <si>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</si>
  <si>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</si>
  <si>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</si>
  <si>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</si>
  <si>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</si>
  <si>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</si>
  <si>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</si>
  <si>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</si>
  <si>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</si>
  <si>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</si>
  <si>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</si>
  <si>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</si>
  <si>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</si>
  <si>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890 01 06 05 00 00 0000 000</t>
  </si>
  <si>
    <t xml:space="preserve">Бюджетные кредиты, предоставленные внутри страны в валюте Российской Федерации </t>
  </si>
  <si>
    <t>890 01 06 05 00 00 0000 600</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</si>
  <si>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</si>
  <si>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</si>
  <si>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</si>
  <si>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</si>
  <si>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</si>
  <si>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</si>
  <si>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</si>
  <si>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</si>
  <si>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</si>
  <si>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</si>
  <si>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</si>
  <si>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</si>
  <si>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</si>
  <si>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</si>
  <si>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</si>
  <si>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</si>
  <si>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</si>
  <si>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</si>
  <si>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</si>
  <si>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</si>
  <si>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</si>
  <si>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</si>
  <si>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</si>
  <si>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</si>
  <si>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</si>
  <si>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</si>
  <si>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</si>
  <si>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</si>
  <si>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</si>
  <si>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</si>
  <si>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</si>
  <si>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</si>
  <si>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</si>
  <si>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</si>
  <si>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</si>
  <si>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</si>
  <si>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</si>
  <si>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</si>
  <si>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ЗДРАВООХРАНЕНИЕ</t>
  </si>
  <si>
    <t>ФИЗИЧЕСКАЯ КУЛЬТУРА И СПОРТ</t>
  </si>
  <si>
    <t>КУЛЬТУРА, КИНЕМАТОГРАФИЯ</t>
  </si>
  <si>
    <t>ОБСЛУЖИВАНИЕ ГОСУДАРСТВЕННОГО И МУНИЦИПАЛЬНОГО ДОЛГА</t>
  </si>
  <si>
    <t>Обслуживание государственного внутреннего и муниципального долга</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</si>
  <si>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</si>
  <si>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</si>
  <si>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</si>
  <si>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</si>
  <si>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Муниципальное казенное учреждение "Управление культуры Богучанского района"</t>
  </si>
  <si>
    <t>управление образования администрации Богучанского района Красноярского края</t>
  </si>
  <si>
    <t>дата Первого решения</t>
  </si>
  <si>
    <t>№ Первого решения</t>
  </si>
  <si>
    <t>9992</t>
  </si>
  <si>
    <t>02050</t>
  </si>
  <si>
    <t>Защита населения и территории от чрезвычайных ситуаций природного и техногенного характера, гражданская оборона</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</si>
  <si>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</si>
  <si>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</si>
  <si>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</si>
  <si>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</si>
  <si>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</si>
  <si>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</si>
  <si>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</si>
  <si>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Суммы по искам о возмещении вреда, причиненного окружающей среде, подлежащие зачислению в бюджеты муниципальных районов</t>
  </si>
  <si>
    <t>35030</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</si>
  <si>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</si>
  <si>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</si>
  <si>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</si>
  <si>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</si>
  <si>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</si>
  <si>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</si>
  <si>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</si>
  <si>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</si>
  <si>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</si>
  <si>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</si>
  <si>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</si>
  <si>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</si>
  <si>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</si>
  <si>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</si>
  <si>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</si>
  <si>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</si>
  <si>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</si>
  <si>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</si>
  <si>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</si>
  <si>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</si>
  <si>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7555</t>
  </si>
  <si>
    <t>7456</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</si>
  <si>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</si>
  <si>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0151</t>
  </si>
  <si>
    <t>7554</t>
  </si>
  <si>
    <t>7564</t>
  </si>
  <si>
    <t>7566</t>
  </si>
  <si>
    <t>7588</t>
  </si>
  <si>
    <t>7552</t>
  </si>
  <si>
    <t>7513</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</si>
  <si>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</si>
  <si>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</si>
  <si>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</si>
  <si>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</si>
  <si>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</si>
  <si>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</si>
  <si>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</si>
  <si>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</si>
  <si>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</si>
  <si>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</si>
  <si>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</si>
  <si>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</si>
  <si>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</si>
  <si>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</si>
  <si>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</si>
  <si>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</si>
  <si>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</si>
  <si>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</si>
  <si>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</si>
  <si>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</si>
  <si>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</si>
  <si>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</si>
  <si>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</si>
  <si>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</si>
  <si>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</si>
  <si>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</si>
  <si>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</si>
  <si>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</si>
  <si>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</si>
  <si>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</si>
  <si>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</si>
  <si>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</si>
  <si>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</si>
  <si>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</si>
  <si>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</si>
  <si>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Денежные взыскания (штрафы) за нарушение законодательства в области охраны окружающей среды</t>
  </si>
  <si>
    <t>Прочие поступления от денежных взысканий (штрафов) и иных сумм в возмещение ущерба, зачисляемые в бюджеты муниципальных районов</t>
  </si>
  <si>
    <t>1 16 90050 05 3000 140</t>
  </si>
  <si>
    <t>1 17 05050 05 1000 180</t>
  </si>
  <si>
    <t>Прочие безвозмездные поступления в бюджеты муниципальных районов</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</si>
  <si>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</si>
  <si>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</si>
  <si>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(содействие занятости населения)</t>
  </si>
  <si>
    <t>1 11 05035 05 0000 120</t>
  </si>
  <si>
    <t>1 13 01995 05 9902 130</t>
  </si>
  <si>
    <t>Прочие безвозмездные поступления в бюджеты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</si>
  <si>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</si>
  <si>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</si>
  <si>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</si>
  <si>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</si>
  <si>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</si>
  <si>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1 16 18050 05 0000 140</t>
  </si>
  <si>
    <t>Денежные взыскания (штрафы) за нарушение бюджетного законодательства (в части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</si>
  <si>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</si>
  <si>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</si>
  <si>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</si>
  <si>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</si>
  <si>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</si>
  <si>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</si>
  <si>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</si>
  <si>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</si>
  <si>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</si>
  <si>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Прочие безвозмездные поступления в бюджеты муниципальных районов от бюджетов субъектов Российской Федерации</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</si>
  <si>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</si>
  <si>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</si>
  <si>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</si>
  <si>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</si>
  <si>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</si>
  <si>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</si>
  <si>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</si>
  <si>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</si>
  <si>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</si>
  <si>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</si>
  <si>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</si>
  <si>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</si>
  <si>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</si>
  <si>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</si>
  <si>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</si>
  <si>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</si>
  <si>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</si>
  <si>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</si>
  <si>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</si>
  <si>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</si>
  <si>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0309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</si>
  <si>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</si>
  <si>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</si>
  <si>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</si>
  <si>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</si>
  <si>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</si>
  <si>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</si>
  <si>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</si>
  <si>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</si>
  <si>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</si>
  <si>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</si>
  <si>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</si>
  <si>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</si>
  <si>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</si>
  <si>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</si>
  <si>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</si>
  <si>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</si>
  <si>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</si>
  <si>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</si>
  <si>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</si>
  <si>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</si>
  <si>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</si>
  <si>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</si>
  <si>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</si>
  <si>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</si>
  <si>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</si>
  <si>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</si>
  <si>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</si>
  <si>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</si>
  <si>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</si>
  <si>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</si>
  <si>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</si>
  <si>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</si>
  <si>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</si>
  <si>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</si>
  <si>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</si>
  <si>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</si>
  <si>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</si>
  <si>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</si>
  <si>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</si>
  <si>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</si>
  <si>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</si>
  <si>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</si>
  <si>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</si>
  <si>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</si>
  <si>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</si>
  <si>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</si>
  <si>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</si>
  <si>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</si>
  <si>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</si>
  <si>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</si>
  <si>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</si>
  <si>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</si>
  <si>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Управление социальной защиты населения администрации Богучанского района</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</si>
  <si>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</si>
  <si>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</si>
  <si>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</si>
  <si>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</si>
  <si>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</si>
  <si>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</si>
  <si>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</si>
  <si>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</si>
  <si>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</si>
  <si>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</si>
  <si>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</si>
  <si>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</si>
  <si>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</si>
  <si>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</si>
  <si>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</si>
  <si>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</si>
  <si>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</si>
  <si>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</si>
  <si>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</si>
  <si>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</si>
  <si>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</si>
  <si>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</si>
  <si>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</si>
  <si>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</si>
  <si>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</si>
  <si>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</si>
  <si>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</si>
  <si>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</si>
  <si>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</si>
  <si>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</si>
  <si>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</si>
  <si>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</si>
  <si>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</si>
  <si>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</si>
  <si>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</si>
  <si>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</si>
  <si>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</si>
  <si>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</si>
  <si>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</si>
  <si>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</si>
  <si>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</si>
  <si>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</si>
  <si>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</si>
  <si>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</si>
  <si>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1301</t>
  </si>
  <si>
    <t>Обслуживание муниципального долга</t>
  </si>
  <si>
    <t>730</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</si>
  <si>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</si>
  <si>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</si>
  <si>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</si>
  <si>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</si>
  <si>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</si>
  <si>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Доходы бюджетов муниципальных районов от возврата бюджетными учреждениями остатков субсидий прошлых лет</t>
  </si>
  <si>
    <t>2 18 05010 05 9965 180</t>
  </si>
  <si>
    <t>2 18 05010 05 9975 180</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</si>
  <si>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</si>
  <si>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</si>
  <si>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</si>
  <si>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</si>
  <si>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</si>
  <si>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</si>
  <si>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</si>
  <si>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</si>
  <si>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</si>
  <si>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</si>
  <si>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</si>
  <si>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</si>
  <si>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</si>
  <si>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</si>
  <si>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</si>
  <si>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</si>
  <si>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</si>
  <si>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</si>
  <si>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</si>
  <si>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</si>
  <si>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</si>
  <si>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</si>
  <si>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</si>
  <si>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</si>
  <si>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</si>
  <si>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</si>
  <si>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</si>
  <si>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</si>
  <si>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</si>
  <si>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</si>
  <si>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</si>
  <si>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</si>
  <si>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</si>
  <si>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</si>
  <si>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</si>
  <si>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</si>
  <si>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</si>
  <si>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</si>
  <si>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</si>
  <si>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</si>
  <si>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</si>
  <si>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</si>
  <si>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</si>
  <si>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</si>
  <si>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</si>
  <si>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</si>
  <si>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</si>
  <si>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</si>
  <si>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</si>
  <si>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</si>
  <si>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</si>
  <si>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</si>
  <si>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</si>
  <si>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</si>
  <si>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</si>
  <si>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</si>
  <si>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852</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</si>
  <si>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</si>
  <si>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</si>
  <si>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</si>
  <si>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</si>
  <si>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</si>
  <si>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</si>
  <si>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</si>
  <si>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</si>
  <si>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</si>
  <si>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</si>
  <si>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</si>
  <si>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</si>
  <si>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</si>
  <si>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</si>
  <si>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</si>
  <si>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</si>
  <si>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</si>
  <si>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</si>
  <si>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</si>
  <si>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</si>
  <si>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</si>
  <si>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</si>
  <si>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</si>
  <si>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</si>
  <si>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</si>
  <si>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</si>
  <si>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</si>
  <si>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</si>
  <si>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</si>
  <si>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</si>
  <si>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</si>
  <si>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</si>
  <si>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</si>
  <si>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</si>
  <si>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</si>
  <si>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</si>
  <si>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</si>
  <si>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</si>
  <si>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</si>
  <si>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</si>
  <si>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</si>
  <si>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</si>
  <si>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</si>
  <si>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</si>
  <si>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</si>
  <si>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</si>
  <si>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</si>
  <si>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</si>
  <si>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9991</t>
  </si>
  <si>
    <t>25050</t>
  </si>
  <si>
    <t>43000</t>
  </si>
  <si>
    <t>180</t>
  </si>
  <si>
    <t>Дотации бюджетам субъектов Российской Федерации и муниципальных образований</t>
  </si>
  <si>
    <t>Дотации на выравнивание бюджетной обеспеченности</t>
  </si>
  <si>
    <t>2711</t>
  </si>
  <si>
    <t>7429</t>
  </si>
  <si>
    <t>7570</t>
  </si>
  <si>
    <t>9904</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</si>
  <si>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</si>
  <si>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</si>
  <si>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</si>
  <si>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</si>
  <si>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</si>
  <si>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</si>
  <si>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</si>
  <si>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</si>
  <si>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</si>
  <si>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2 07 05020 05 9904 180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</si>
  <si>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</si>
  <si>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2 07 05030 05 9903 180</t>
  </si>
  <si>
    <t>2 07 05030 05 9904 180</t>
  </si>
  <si>
    <t>2 07 05030 05 9907 180</t>
  </si>
  <si>
    <t>2 07 05020 05 9902 180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</si>
  <si>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</si>
  <si>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2 07 05030 05 9902 180</t>
  </si>
  <si>
    <t>1 16 21050 05 0000 140</t>
  </si>
  <si>
    <t>2 07 05020 05 0000 180</t>
  </si>
  <si>
    <t>Поступления от денежных пожертвований, предоставляемых физическими лицами получателям средств бюджетов муниципальных районов</t>
  </si>
  <si>
    <t>2 08 05000 05 0000 180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</si>
  <si>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</si>
  <si>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</si>
  <si>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2016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</si>
  <si>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</si>
  <si>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</si>
  <si>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</si>
  <si>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</si>
  <si>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</si>
  <si>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</si>
  <si>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</si>
  <si>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</si>
  <si>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</si>
  <si>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</si>
  <si>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</si>
  <si>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</si>
  <si>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</si>
  <si>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</si>
  <si>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</si>
  <si>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</si>
  <si>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</si>
  <si>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</si>
  <si>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</si>
  <si>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</si>
  <si>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</si>
  <si>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</si>
  <si>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</si>
  <si>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</si>
  <si>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</si>
  <si>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</si>
  <si>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</si>
  <si>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</si>
  <si>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</si>
  <si>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</si>
  <si>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</si>
  <si>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</si>
  <si>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</si>
  <si>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</si>
  <si>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</si>
  <si>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</si>
  <si>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</si>
  <si>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</si>
  <si>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</si>
  <si>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</si>
  <si>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</si>
  <si>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</si>
  <si>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</si>
  <si>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</si>
  <si>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</si>
  <si>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</si>
  <si>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</si>
  <si>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Субсидии гражданам на приобретение жилья</t>
  </si>
  <si>
    <t xml:space="preserve"> 2 07 05030 05 9904 180</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</si>
  <si>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</si>
  <si>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</si>
  <si>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</si>
  <si>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</si>
  <si>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</si>
  <si>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</si>
  <si>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</si>
  <si>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</si>
  <si>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</si>
  <si>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</si>
  <si>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</si>
  <si>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</si>
  <si>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</si>
  <si>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</si>
  <si>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</si>
  <si>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</si>
  <si>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</si>
  <si>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</si>
  <si>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</si>
  <si>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</si>
  <si>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2 18 05010 05 9954 180</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</si>
  <si>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</si>
  <si>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</si>
  <si>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</si>
  <si>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</si>
  <si>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</si>
  <si>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Субсидии бюджетам муниципальных районов на реализацию федеральных целевых программ</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</si>
  <si>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</si>
  <si>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</si>
  <si>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</si>
  <si>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</si>
  <si>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</si>
  <si>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</si>
  <si>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</si>
  <si>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09045</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</si>
  <si>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</si>
  <si>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</si>
  <si>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</si>
  <si>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08010</t>
  </si>
  <si>
    <t>Денежные взыскания (штрафы) за нарушение законодательства об охране и использовании животного мира</t>
  </si>
  <si>
    <t>25030</t>
  </si>
  <si>
    <t>Денежные взыскания (штрафы) за нарушение земельного законодательства</t>
  </si>
  <si>
    <t>25060</t>
  </si>
  <si>
    <t>Прочие денежные взыскания (штрафы) за правонарушения в области дорожного движения</t>
  </si>
  <si>
    <t>30030</t>
  </si>
  <si>
    <t>45000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</si>
  <si>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</si>
  <si>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</si>
  <si>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</si>
  <si>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</si>
  <si>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</si>
  <si>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</si>
  <si>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Прочие субвенции</t>
  </si>
  <si>
    <t>Прочие субвенции бюджетам муниципальных районов</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</si>
  <si>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</si>
  <si>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7408</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</si>
  <si>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</si>
  <si>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7409</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</si>
  <si>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</si>
  <si>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</si>
  <si>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</si>
  <si>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</si>
  <si>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</si>
  <si>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</si>
  <si>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</si>
  <si>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</si>
  <si>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</si>
  <si>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</si>
  <si>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</si>
  <si>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</si>
  <si>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</si>
  <si>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</si>
  <si>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</si>
  <si>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</si>
  <si>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</si>
  <si>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</si>
  <si>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</si>
  <si>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</si>
  <si>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</si>
  <si>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</si>
  <si>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</si>
  <si>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</si>
  <si>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</si>
  <si>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</si>
  <si>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</si>
  <si>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</si>
  <si>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</si>
  <si>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</si>
  <si>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</si>
  <si>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</si>
  <si>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</si>
  <si>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</si>
  <si>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</si>
  <si>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</si>
  <si>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</si>
  <si>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</si>
  <si>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</si>
  <si>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</si>
  <si>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</si>
  <si>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</si>
  <si>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</si>
  <si>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</si>
  <si>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</si>
  <si>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</si>
  <si>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</si>
  <si>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</si>
  <si>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</si>
  <si>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</si>
  <si>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</si>
  <si>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</si>
  <si>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</si>
  <si>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</si>
  <si>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</si>
  <si>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</si>
  <si>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</si>
  <si>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</si>
  <si>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</si>
  <si>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</si>
  <si>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</si>
  <si>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</si>
  <si>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</si>
  <si>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</si>
  <si>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</si>
  <si>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</si>
  <si>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</si>
  <si>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</si>
  <si>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</si>
  <si>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</si>
  <si>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</si>
  <si>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</si>
  <si>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</si>
  <si>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</si>
  <si>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</si>
  <si>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</si>
  <si>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</si>
  <si>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</si>
  <si>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</si>
  <si>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</si>
  <si>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</si>
  <si>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</si>
  <si>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</si>
  <si>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</si>
  <si>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</si>
  <si>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</si>
  <si>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</si>
  <si>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</si>
  <si>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</si>
  <si>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</si>
  <si>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</si>
  <si>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</si>
  <si>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</si>
  <si>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</si>
  <si>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</si>
  <si>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</si>
  <si>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</si>
  <si>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</si>
  <si>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</si>
  <si>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</si>
  <si>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</si>
  <si>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</si>
  <si>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</si>
  <si>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</si>
  <si>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</si>
  <si>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</si>
  <si>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</si>
  <si>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</si>
  <si>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</si>
  <si>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</si>
  <si>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</si>
  <si>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</si>
  <si>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</si>
  <si>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</si>
  <si>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</si>
  <si>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</si>
  <si>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</si>
  <si>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</si>
  <si>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</si>
  <si>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</si>
  <si>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</si>
  <si>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</si>
  <si>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</si>
  <si>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</si>
  <si>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</si>
  <si>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</si>
  <si>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</si>
  <si>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</si>
  <si>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</si>
  <si>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</si>
  <si>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</si>
  <si>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</si>
  <si>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</si>
  <si>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</si>
  <si>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</si>
  <si>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</si>
  <si>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</si>
  <si>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</si>
  <si>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</si>
  <si>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</si>
  <si>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</si>
  <si>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</si>
  <si>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</si>
  <si>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</si>
  <si>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</si>
  <si>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</si>
  <si>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</si>
  <si>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</si>
  <si>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</si>
  <si>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</si>
  <si>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</si>
  <si>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</si>
  <si>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</si>
  <si>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</si>
  <si>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</si>
  <si>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</si>
  <si>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</si>
  <si>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</si>
  <si>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</si>
  <si>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</si>
  <si>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</si>
  <si>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</si>
  <si>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</si>
  <si>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</si>
  <si>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</si>
  <si>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</si>
  <si>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</si>
  <si>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</si>
  <si>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</si>
  <si>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</si>
  <si>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</si>
  <si>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</si>
  <si>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</si>
  <si>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</si>
  <si>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</si>
  <si>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</si>
  <si>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</si>
  <si>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</si>
  <si>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</si>
  <si>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</si>
  <si>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</si>
  <si>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</si>
  <si>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</si>
  <si>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</si>
  <si>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</si>
  <si>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</si>
  <si>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</si>
  <si>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</si>
  <si>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</si>
  <si>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</si>
  <si>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</si>
  <si>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</si>
  <si>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</si>
  <si>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</si>
  <si>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</si>
  <si>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</si>
  <si>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</si>
  <si>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</si>
  <si>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</si>
  <si>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</si>
  <si>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</si>
  <si>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</si>
  <si>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</si>
  <si>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</si>
  <si>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</si>
  <si>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</si>
  <si>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</si>
  <si>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</si>
  <si>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</si>
  <si>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</si>
  <si>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</si>
  <si>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</si>
  <si>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</si>
  <si>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</si>
  <si>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</si>
  <si>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</si>
  <si>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</si>
  <si>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</si>
  <si>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</si>
  <si>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</si>
  <si>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</si>
  <si>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</si>
  <si>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</si>
  <si>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</si>
  <si>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</si>
  <si>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</si>
  <si>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</si>
  <si>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</si>
  <si>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</si>
  <si>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</si>
  <si>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</si>
  <si>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</si>
  <si>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</si>
  <si>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</si>
  <si>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</si>
  <si>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</si>
  <si>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</si>
  <si>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</si>
  <si>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</si>
  <si>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</si>
  <si>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</si>
  <si>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</si>
  <si>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</si>
  <si>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</si>
  <si>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</si>
  <si>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</si>
  <si>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</si>
  <si>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</si>
  <si>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</si>
  <si>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</si>
  <si>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</si>
  <si>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</si>
  <si>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</si>
  <si>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</si>
  <si>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</si>
  <si>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</si>
  <si>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</si>
  <si>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</si>
  <si>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</si>
  <si>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</si>
  <si>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</si>
  <si>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</si>
  <si>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</si>
  <si>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</si>
  <si>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</si>
  <si>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</si>
  <si>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</si>
  <si>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</si>
  <si>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</si>
  <si>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</si>
  <si>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</si>
  <si>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</si>
  <si>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</si>
  <si>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</si>
  <si>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</si>
  <si>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</si>
  <si>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</si>
  <si>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</si>
  <si>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</si>
  <si>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</si>
  <si>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</si>
  <si>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</si>
  <si>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</si>
  <si>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</si>
  <si>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</si>
  <si>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</si>
  <si>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</si>
  <si>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</si>
  <si>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</si>
  <si>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</si>
  <si>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</si>
  <si>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</si>
  <si>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</si>
  <si>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</si>
  <si>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</si>
  <si>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</si>
  <si>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</si>
  <si>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</si>
  <si>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</si>
  <si>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</si>
  <si>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</si>
  <si>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</si>
  <si>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</si>
  <si>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</si>
  <si>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</si>
  <si>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</si>
  <si>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</si>
  <si>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</si>
  <si>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</si>
  <si>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</si>
  <si>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</si>
  <si>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</si>
  <si>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</si>
  <si>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</si>
  <si>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</si>
  <si>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</si>
  <si>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</si>
  <si>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</si>
  <si>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Уплата прочих налогов, сборов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</si>
  <si>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</si>
  <si>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</si>
  <si>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Отдельные мероприятия в рамках подпрограммы "Вовлечение молодежи Богучанского района в социальную практику" муниципальной программы "Молодежь Приангарья"</t>
  </si>
  <si>
    <t>0610080000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</si>
  <si>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</si>
  <si>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</si>
  <si>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</si>
  <si>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</si>
  <si>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</si>
  <si>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</si>
  <si>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</si>
  <si>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</si>
  <si>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</si>
  <si>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</si>
  <si>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</si>
  <si>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</si>
  <si>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</si>
  <si>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</si>
  <si>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</si>
  <si>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</si>
  <si>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</si>
  <si>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</si>
  <si>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</si>
  <si>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</si>
  <si>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</si>
  <si>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0200000000</t>
  </si>
  <si>
    <t>0210000000</t>
  </si>
  <si>
    <t>0220000000</t>
  </si>
  <si>
    <t>0240000000</t>
  </si>
  <si>
    <t>0260000000</t>
  </si>
  <si>
    <t>0300000000</t>
  </si>
  <si>
    <t>0320000000</t>
  </si>
  <si>
    <t>0330000000</t>
  </si>
  <si>
    <t>0350000000</t>
  </si>
  <si>
    <t>0400000000</t>
  </si>
  <si>
    <t>0410000000</t>
  </si>
  <si>
    <t>0420000000</t>
  </si>
  <si>
    <t>0500000000</t>
  </si>
  <si>
    <t>0510000000</t>
  </si>
  <si>
    <t>0520000000</t>
  </si>
  <si>
    <t>0530000000</t>
  </si>
  <si>
    <t>0600000000</t>
  </si>
  <si>
    <t>0610000000</t>
  </si>
  <si>
    <t>0630000000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</si>
  <si>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</si>
  <si>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</si>
  <si>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</si>
  <si>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</si>
  <si>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</si>
  <si>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</si>
  <si>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</si>
  <si>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</si>
  <si>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</si>
  <si>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</si>
  <si>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</si>
  <si>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</si>
  <si>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</si>
  <si>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</si>
  <si>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</si>
  <si>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</si>
  <si>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</si>
  <si>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</si>
  <si>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</si>
  <si>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</si>
  <si>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</si>
  <si>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</si>
  <si>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</si>
  <si>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</si>
  <si>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</si>
  <si>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</si>
  <si>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</si>
  <si>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</si>
  <si>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</si>
  <si>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</si>
  <si>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</si>
  <si>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</si>
  <si>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</si>
  <si>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</si>
  <si>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</si>
  <si>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</si>
  <si>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</si>
  <si>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</si>
  <si>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</si>
  <si>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</si>
  <si>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</si>
  <si>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</si>
  <si>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</si>
  <si>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</si>
  <si>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</si>
  <si>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</si>
  <si>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</si>
  <si>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</si>
  <si>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</si>
  <si>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</si>
  <si>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</si>
  <si>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</si>
  <si>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</si>
  <si>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</si>
  <si>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</si>
  <si>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</si>
  <si>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</si>
  <si>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Денежные   взыскания   (штрафы)   за   нарушение законодательства   Российской    Федерации    о промышленной безопасности</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</si>
  <si>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</si>
  <si>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</si>
  <si>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</si>
  <si>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</si>
  <si>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</si>
  <si>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</si>
  <si>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</si>
  <si>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</si>
  <si>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</si>
  <si>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</si>
  <si>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</si>
  <si>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</si>
  <si>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</si>
  <si>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</si>
  <si>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</si>
  <si>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</si>
  <si>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переселение</t>
  </si>
  <si>
    <t>0360000000</t>
  </si>
  <si>
    <t xml:space="preserve">Администрация Богучанского сельсовета </t>
  </si>
  <si>
    <t>Администрация Артюгинского сельсовета</t>
  </si>
  <si>
    <t>Администрация Манзенского сельсовета</t>
  </si>
  <si>
    <t>Администрация Осиновомыского сельсовета</t>
  </si>
  <si>
    <t>Администрация Такучетского сельсовета</t>
  </si>
  <si>
    <t>ВСЕГО:</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</si>
  <si>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</si>
  <si>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</si>
  <si>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32000</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</si>
  <si>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</si>
  <si>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0220006400</t>
  </si>
  <si>
    <t>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</si>
  <si>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0110073970</t>
  </si>
  <si>
    <t>Дотации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</si>
  <si>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</si>
  <si>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</si>
  <si>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</si>
  <si>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2 18 05030 05 9963 180</t>
  </si>
  <si>
    <t>2 18 05030 05 9964 180</t>
  </si>
  <si>
    <t>2 18 05030 05 9972 180</t>
  </si>
  <si>
    <t>2 18 05030 05 9965 180</t>
  </si>
  <si>
    <t>Доходы бюджетов муниципальных районов от возврата иными организациями остатков субсидий прошлых лет</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</si>
  <si>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</si>
  <si>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</si>
  <si>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 xml:space="preserve"> 2018 год</t>
  </si>
  <si>
    <t>2019 год</t>
  </si>
  <si>
    <t>06025</t>
  </si>
  <si>
    <t>15001</t>
  </si>
  <si>
    <t>20000</t>
  </si>
  <si>
    <t>29999</t>
  </si>
  <si>
    <t>30000</t>
  </si>
  <si>
    <t>35118</t>
  </si>
  <si>
    <t>30024</t>
  </si>
  <si>
    <t>0640</t>
  </si>
  <si>
    <t>30029</t>
  </si>
  <si>
    <t>39999</t>
  </si>
  <si>
    <t>40000</t>
  </si>
  <si>
    <t>40014</t>
  </si>
  <si>
    <t>88**</t>
  </si>
  <si>
    <t>2 18 05030 05 9933 180</t>
  </si>
  <si>
    <t>2 18 05030 05 9934 180</t>
  </si>
  <si>
    <t>2 18 05030 05 9935 180</t>
  </si>
  <si>
    <t>2 18 05030 05 9936 180</t>
  </si>
  <si>
    <t>2 18 05030 05 9937 180</t>
  </si>
  <si>
    <t>2 18 05030 05 9939 180</t>
  </si>
  <si>
    <t>2 18 05030 05 9940 180</t>
  </si>
  <si>
    <t>2 18 05030 05 9941 180</t>
  </si>
  <si>
    <t>2 18 05030 05 9942 180</t>
  </si>
  <si>
    <t>2 18 05030 05 9943 180</t>
  </si>
  <si>
    <t>2 18 05030 05 9944 180</t>
  </si>
  <si>
    <t>2 18 05030 05 9945 180</t>
  </si>
  <si>
    <t>2 18 05030 05 9946 180</t>
  </si>
  <si>
    <t>2 18 05030 05 9947 180</t>
  </si>
  <si>
    <t>2 18 05030 05 9948 180</t>
  </si>
  <si>
    <t>2 18 05030 05 9949 180</t>
  </si>
  <si>
    <t>2 18 05030 05 9982 180</t>
  </si>
  <si>
    <t>2 18 05030 05 9983 180</t>
  </si>
  <si>
    <t>2 18 05030 05 9984 180</t>
  </si>
  <si>
    <t>2 18 05030 05 9985 180</t>
  </si>
  <si>
    <t>2 18 05030 05 9986 180</t>
  </si>
  <si>
    <t>2 18 05030 05 9967 180</t>
  </si>
  <si>
    <t>2 18 05030 05 9954 180</t>
  </si>
  <si>
    <t>2 18 05030 05 9955 180</t>
  </si>
  <si>
    <t>2 18 05030 05 9956 180</t>
  </si>
  <si>
    <t>2 18 05030 05 9957 180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</si>
  <si>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</si>
  <si>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на 2019 год всего, в том числе:</t>
  </si>
  <si>
    <t>межбюджетные трансферты на осуществление полномочий по формированию, исполнению бюджетов поселений и контролю за их исполнением</t>
  </si>
  <si>
    <t xml:space="preserve"> на 2019 год всего, в том числе:</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</si>
  <si>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</si>
  <si>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</si>
  <si>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</si>
  <si>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</si>
  <si>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</si>
  <si>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</si>
  <si>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</si>
  <si>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</si>
  <si>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</si>
  <si>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 xml:space="preserve">за счет  средств субвенции на реализацию государственных  полномочий по расчету и предоставлению дотаций поселениям, входящим в состав  муниципального района края </t>
  </si>
  <si>
    <t>за счет собственных средств районного бюджета</t>
  </si>
  <si>
    <t>0620000000</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</si>
  <si>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</si>
  <si>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</si>
  <si>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</si>
  <si>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</si>
  <si>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</si>
  <si>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</si>
  <si>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</si>
  <si>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</si>
  <si>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</si>
  <si>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</si>
  <si>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</si>
  <si>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</si>
  <si>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</si>
  <si>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</si>
  <si>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</si>
  <si>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</si>
  <si>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</si>
  <si>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</si>
  <si>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</si>
  <si>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</si>
  <si>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</si>
  <si>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</si>
  <si>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</si>
  <si>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</si>
  <si>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</si>
  <si>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</si>
  <si>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</si>
  <si>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</si>
  <si>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</si>
  <si>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</si>
  <si>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06020</t>
  </si>
  <si>
    <t>Доходы от продажи земельных участков, находящихся в собственности муниципальных районов (за исключением земельных участков бюджетных и автономных учреждений)</t>
  </si>
  <si>
    <t>Денежные взыскания (штрафы) за нарушение законодательства о налогах и сборах</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</si>
  <si>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</si>
  <si>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08000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</si>
  <si>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</si>
  <si>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25000</t>
  </si>
  <si>
    <t>Денежные взыскания (штрафы) за правонарушения в области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</si>
  <si>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t>
  </si>
  <si>
    <t>Суммы по искам о возмещении вреда, причиненного окружающей среде</t>
  </si>
  <si>
    <t>35000</t>
  </si>
  <si>
    <t>Прочие поступления от денежных взысканий (штрафов) и иных сумм в возмещение ущерба</t>
  </si>
  <si>
    <t>90000</t>
  </si>
  <si>
    <t>Прочие доходы от оказания платных услуг (работ) получателями средств бюджетов муниципальных районов(платные услуги муниципальных учреждений, находящимся в ведении органов местного самоуправления муниципальных районов)</t>
  </si>
  <si>
    <t>Прочие доходы от оказания платных услуг (работ) получателями средств бюджетов муниципальных районов (родительская плата муниципальных учреждений, находящимся в ведении органов местного самоуправления муниципальных районов)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</si>
  <si>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от поступления штрафов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</si>
  <si>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от поступления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</si>
  <si>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</si>
  <si>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</si>
  <si>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поступления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</si>
  <si>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поступления штрафов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</si>
  <si>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</si>
  <si>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</si>
  <si>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</si>
  <si>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</si>
  <si>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</si>
  <si>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(основной платеж)</t>
  </si>
  <si>
    <t>Доходы бюджетов муниципальных районов от возврата бюджетными учреждениями остатков субсидий прошлых лет (Восстановление в доход бюджета кассового расхода по целевым средствам прошлых лет).</t>
  </si>
  <si>
    <t>Доходы бюджетов муниципальных районов от возврата иными организациями остатков субсидий прошлых лет (восстановление кассового расхода по целевым средствам прошлых лет)</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</si>
  <si>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</si>
  <si>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учреждений)(по пени)</t>
  </si>
  <si>
    <t>Прочие неналоговые доходы бюджетов муниципальных районов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</si>
  <si>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</si>
  <si>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от поступления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</si>
  <si>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</si>
  <si>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</si>
  <si>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</si>
  <si>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</si>
  <si>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иными организациями остатков субсидий прошлых лет(Поступление в доход бюджета средств прошлых лет по ЦСР 0220074080)</t>
  </si>
  <si>
    <t>Доходы бюджетов муниципальных районов от возврата иными организациями остатков субсидий прошлых лет (Поступление в доход бюджета средств прошлых лет по ЦСР 0220074090)</t>
  </si>
  <si>
    <t>Доходы бюджетов муниципальных районов от возврата иными организациями остатков субсидий прошлых лет(по целевым средствам прошлых лет (ЦСР 5056504, 0340192))</t>
  </si>
  <si>
    <t>Доходы бюджетов муниципальных районов от возврата иными организациями остатков субсидий прошлых лет(по целевым средствам прошлых лет (ЦСР 5056501, 0340191))</t>
  </si>
  <si>
    <t>Доходы бюджетов муниципальных районов от возврата иными организациями остатков субсидий прошлых лет(по целевым средствам прошлых лет (ЦСР 5056608, 5056610, 0310212 2014 год))</t>
  </si>
  <si>
    <t>Доходы бюджетов муниципальных районов от возврата иными организациями остатков субсидий прошлых лет(по целевым средствам прошлых лет (ЦСР 5056602 (2009 год), 5056609 (2010 год), 0310211(2014год))</t>
  </si>
  <si>
    <t>Доходы бюджетов муниципальных районов от возврата иными организациями остатков субсидий прошлых лет(по целевым средствам прошлых лет (ЦСР 5056604))</t>
  </si>
  <si>
    <t>Доходы бюджетов муниципальных районов от возврата иными организациями остатков субсидий прошлых лет(по целевым средствам прошлых лет (ЦСР 5055301, 0320171 2014год))</t>
  </si>
  <si>
    <t>Доходы бюджетов муниципальных районов от возврата иными организациями остатков субсидий прошлых лет(по целевым средствам прошлых лет (ЦСР 5057805, 0320272 2014г.))</t>
  </si>
  <si>
    <t>Доходы бюджетов муниципальных районов от возврата иными организациями остатков субсидий прошлых лет(по целевым средствам прошлых лет (ЦСР 5057806, 0320273 2014г))</t>
  </si>
  <si>
    <t>Доходы бюджетов муниципальных районов от возврата иными организациями остатков субсидий прошлых лет(по целевым средствам прошлых лет (ЦСР 5210230, 5223738, 5227410, 0227561))</t>
  </si>
  <si>
    <t>Доходы бюджетов муниципальных районов от возврата иными организациями остатков субсидий прошлых лет( по целевым средствам прошлых лет (ЦСР 5210202))</t>
  </si>
  <si>
    <t>Доходы бюджетов муниципальных районов от возврата иными организациями остатков субсидий прошлых лет(по целевым средствам прошлых лет (ЦСР 5056801, 0340231 2014г))</t>
  </si>
  <si>
    <t>Доходы бюджетов муниципальных районов от возврата иными организациями остатков субсидий прошлых лет(по целевым средствам прошлых лет (ЦСР 5056005, 0310181 2014г))</t>
  </si>
  <si>
    <t>Доходы бюджетов муниципальных районов от возврата иными организациями остатков субсидий прошлых лет(по целевым средствам прошлых лет (ЦСР 5221701 (2010 год)))</t>
  </si>
  <si>
    <t>Доходы бюджетов муниципальных районов от возврата иными организациями остатков субсидий прошлых лет(по целевым средствам прошлых лет (ЦСР 5201003 ))</t>
  </si>
  <si>
    <t>Доходы бюджетов муниципальных районов от возврата иными организациями остатков субсидий прошлых лет(по целевым средствам прошлых лет (ЦСР 5057904))</t>
  </si>
  <si>
    <t>Доходы бюджетов муниципальных районов от возврата иными организациями остатков субсидий прошлых лет(по целевым средствам прошлых лет (ЦСР 0312696))</t>
  </si>
  <si>
    <t>Доходы бюджетов муниципальных районов от возврата иными организациями остатков субсидий прошлых лет( по целевым средствам прошлых лет (ЦСР 0320461))</t>
  </si>
  <si>
    <t>Доходы бюджетов муниципальных районов от возврата иными организациями остатков субсидий прошлых лет(по целевым средствам прошлых лет (ЦСР 0310286))</t>
  </si>
  <si>
    <t>Доходы бюджетов муниципальных районов от возврата иными организациями остатков субсидий прошлых лет(по целевым средствам прошлых лет (ЦСР0320276))</t>
  </si>
  <si>
    <t>Доходы бюджетов муниципальных районов от возврата иными организациями остатков субсидий прошлых лет(по целевым средствам прошлых лет (ЦСР 0310288))</t>
  </si>
  <si>
    <t>Доходы бюджетов муниципальных районов от возврата бюджетными учреждениями остатков субсидий прошлых лет( по целевым средствам прошлых лет (ЦСР 5225108))</t>
  </si>
  <si>
    <t>Доходы бюджетов муниципальных районов от возврата иными организациями остатков субсидий прошлых лет(выплаты по программе "Жилище")</t>
  </si>
  <si>
    <t>Доходы бюджетов муниципальных районов от возврата иными организациями остатков субсидий прошлых лет(по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</si>
  <si>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лет(по целевым средствам прошлых лет (ЦСР4367500, 0110075880))</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</si>
  <si>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</si>
  <si>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лет(по целевым средствам прошлых лет (ЦСР 8160000, 0497578, 0497570, 049007570))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</si>
  <si>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</si>
  <si>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</si>
  <si>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</si>
  <si>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</si>
  <si>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</si>
  <si>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</si>
  <si>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</si>
  <si>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</si>
  <si>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</si>
  <si>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</si>
  <si>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</si>
  <si>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0130080000</t>
  </si>
  <si>
    <t>013008П000</t>
  </si>
  <si>
    <t>0130040000</t>
  </si>
  <si>
    <t>0130041000</t>
  </si>
  <si>
    <t>0130047000</t>
  </si>
  <si>
    <t>013004Г000</t>
  </si>
  <si>
    <t>0130060000</t>
  </si>
  <si>
    <t>0130067000</t>
  </si>
  <si>
    <t>0130040050</t>
  </si>
  <si>
    <t>0120000000</t>
  </si>
  <si>
    <t>0100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</si>
  <si>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</si>
  <si>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</si>
  <si>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</si>
  <si>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</si>
  <si>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</si>
  <si>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</si>
  <si>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</si>
  <si>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</si>
  <si>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</si>
  <si>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</si>
  <si>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</si>
  <si>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</si>
  <si>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</si>
  <si>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</si>
  <si>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</si>
  <si>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</si>
  <si>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</si>
  <si>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</si>
  <si>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</si>
  <si>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</si>
  <si>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</si>
  <si>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0900</t>
  </si>
  <si>
    <t>Другие вопросы в области здравоохранения</t>
  </si>
  <si>
    <t>1300</t>
  </si>
  <si>
    <t>МЕЖБЮДЖЕТНЫЕ ТРАНСФЕРТЫ ОБЩЕГО ХАРАКТЕРА БЮДЖЕТАМ БЮДЖЕТНОЙ СИСТЕМЫ РОССИЙСКОЙ ФЕДЕРАЦИИ</t>
  </si>
  <si>
    <t>1400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</si>
  <si>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</si>
  <si>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</si>
  <si>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</si>
  <si>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</si>
  <si>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</si>
  <si>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</si>
  <si>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7397</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</si>
  <si>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</si>
  <si>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35543</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</si>
  <si>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</si>
  <si>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20299</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</si>
  <si>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</si>
  <si>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</si>
  <si>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7412</t>
  </si>
  <si>
    <t>7413</t>
  </si>
  <si>
    <t>Поддержка отрасли культуры за счет средств федерального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</si>
  <si>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25519</t>
  </si>
  <si>
    <t>Субсидия бюджетам на развитие отрасли культуры</t>
  </si>
  <si>
    <t>7492</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</si>
  <si>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</si>
  <si>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</si>
  <si>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</si>
  <si>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</si>
  <si>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</si>
  <si>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</si>
  <si>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1043</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</si>
  <si>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</si>
  <si>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</si>
  <si>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</si>
  <si>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</si>
  <si>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</si>
  <si>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</si>
  <si>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</si>
  <si>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</si>
  <si>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</si>
  <si>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t>
  </si>
  <si>
    <t>1044</t>
  </si>
  <si>
    <t>17</t>
  </si>
  <si>
    <t>05050</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</si>
  <si>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</si>
  <si>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</si>
  <si>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</si>
  <si>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</si>
  <si>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дороги с</t>
  </si>
  <si>
    <t>дороги кап</t>
  </si>
  <si>
    <t>пожарка</t>
  </si>
  <si>
    <t xml:space="preserve">Межбюджетные трансферты по переселению граждан из аварийного жилищного фонда в рамках подпрограммы «Переселение граждан из аврийного жилищного фонда в муниципальных образованиях Богучанского района»     муниципальной программы « Обеспечение доступным и комфортным жильем граждан Богучанского района»  в 2017 году 
</t>
  </si>
  <si>
    <t>0430080000</t>
  </si>
  <si>
    <t>0420074120</t>
  </si>
  <si>
    <t>814</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</si>
  <si>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</si>
  <si>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</si>
  <si>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</si>
  <si>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</si>
  <si>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Администрация Таежнинского сельсовета Богучанского района Красноярского края</t>
  </si>
  <si>
    <t>Межбюджетные трансферты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</si>
  <si>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</si>
  <si>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7563</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</si>
  <si>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</si>
  <si>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7398</t>
  </si>
  <si>
    <t>Дотации бюджетам на поддержку мер по обеспечению сбалансированности бюджетов</t>
  </si>
  <si>
    <t>15002</t>
  </si>
  <si>
    <t>Субсидии бюджетам на реализацию федеральных целевых программ</t>
  </si>
  <si>
    <t>20051</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</si>
  <si>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</si>
  <si>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</si>
  <si>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</si>
  <si>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05099</t>
  </si>
  <si>
    <t>2  04 05099 05 9904 180</t>
  </si>
  <si>
    <t>Отдельные мероприятия в рамках подпрограммы "Профилактика терроризма и экстремизма, а также минимизация и ликвидация последствий его проявлений на территории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</si>
  <si>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Муниципальное казенное учреждение "Муниципальная пожарная часть № 1"</t>
  </si>
  <si>
    <t>Подпрограмма "Профилактика терроризма и экстремизма, а также минимизация и ликвидация последствий его проявлений на территории Богучанского района"</t>
  </si>
  <si>
    <t>государств гарантии</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</si>
  <si>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</si>
  <si>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25558</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</si>
  <si>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</si>
  <si>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</si>
  <si>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</si>
  <si>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9965</t>
  </si>
  <si>
    <t>9964</t>
  </si>
  <si>
    <t xml:space="preserve">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 </t>
  </si>
  <si>
    <t xml:space="preserve">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 </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</si>
  <si>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</si>
  <si>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</si>
  <si>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7840</t>
  </si>
  <si>
    <t>1021</t>
  </si>
  <si>
    <t>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</si>
  <si>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1031</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</si>
  <si>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</si>
  <si>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7741</t>
  </si>
  <si>
    <t>7749</t>
  </si>
  <si>
    <t>Средства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 по министерству образования Красноярского края в рамках непрограммных расходов отдельных органов исполнительной власти</t>
  </si>
  <si>
    <t>1045</t>
  </si>
  <si>
    <t xml:space="preserve">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непрограммных расходов отдельных органов исполнительной власти </t>
  </si>
  <si>
    <t>1046</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</si>
  <si>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</si>
  <si>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</si>
  <si>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7645</t>
  </si>
  <si>
    <t>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</si>
  <si>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2 18 05030 05 9938 180</t>
  </si>
  <si>
    <t>Доходы бюджетов муниципальных районов от возврата иными организациями остатков субсидий прошлых лет(по целевым средствам прошлых лет (ЦСР  5054681, 5054682, 5054683 2012-2013 гг, 023525082 2014год))</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</si>
  <si>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</si>
  <si>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</si>
  <si>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</si>
  <si>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</si>
  <si>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7745</t>
  </si>
  <si>
    <t>Предоставление иных межбюджетных трансяфертов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</si>
  <si>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</si>
  <si>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7607</t>
  </si>
  <si>
    <t>Подпрограмма "Осуществление градостроительной деятельности в Богучанском районе"</t>
  </si>
  <si>
    <t>1040000000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</si>
  <si>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</si>
  <si>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</si>
  <si>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2017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</si>
  <si>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7464</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</si>
  <si>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</si>
  <si>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</si>
  <si>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</si>
  <si>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</si>
  <si>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</si>
  <si>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</si>
  <si>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</si>
  <si>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</si>
  <si>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</si>
  <si>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</si>
  <si>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</si>
  <si>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</si>
  <si>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</si>
  <si>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</si>
  <si>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</si>
  <si>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Софинансирование за счет средств местного бюджета расходных обязательств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муниципальной программы "Развитие сельского хозяйства в Богучанском районе"</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</si>
  <si>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</si>
  <si>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01200R0820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</si>
  <si>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</si>
  <si>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</si>
  <si>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</si>
  <si>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 xml:space="preserve"> 2019 год</t>
  </si>
  <si>
    <t>2020 год</t>
  </si>
  <si>
    <t>на 2020 год всего, в том числе:</t>
  </si>
  <si>
    <t xml:space="preserve"> на 2020 год всего, в том числе:</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</si>
  <si>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</si>
  <si>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</si>
  <si>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</si>
  <si>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</si>
  <si>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</si>
  <si>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лет(по целевым средствам прошлых лет (ЦСР 8210000, 0497577, 0490075770, 0460075770)</t>
  </si>
  <si>
    <t>Доходы бюджетов муниципальных районов от возврата иными организациями остатков субсидий прошлых лет(по целевым средствам прошлых лет (ЦСР 4310101, 1017456, 1010074560)</t>
  </si>
  <si>
    <t>Доходы бюджетов муниципальных районов от возврата иными организациями остатков субсидий прошлых лет(по целевым средствам прошлых лет (ЦСР 5210252)</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</si>
  <si>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</si>
  <si>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</si>
  <si>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</si>
  <si>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</si>
  <si>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</si>
  <si>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</si>
  <si>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</si>
  <si>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</si>
  <si>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</si>
  <si>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</si>
  <si>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</si>
  <si>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</si>
  <si>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</si>
  <si>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</si>
  <si>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</si>
  <si>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</si>
  <si>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</si>
  <si>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</si>
  <si>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</si>
  <si>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</si>
  <si>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</si>
  <si>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Субсидии бюджетам муниципальных образований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</si>
  <si>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Субвенции бюджетам муниципальных образований на 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</si>
  <si>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</si>
  <si>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</si>
  <si>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</si>
  <si>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</si>
  <si>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</si>
  <si>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</si>
  <si>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</si>
  <si>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</si>
  <si>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</si>
  <si>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</si>
  <si>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</si>
  <si>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</si>
  <si>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</si>
  <si>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</si>
  <si>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«Энергосбережение и повышение энергетической эффективности в бюджетной сфере края» государственной программы Красноярского края «Энергоэффективность и развитие энергетики»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</si>
  <si>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</si>
  <si>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</si>
  <si>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</si>
  <si>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</si>
  <si>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</si>
  <si>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</si>
  <si>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</si>
  <si>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</si>
  <si>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</si>
  <si>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Государственная пошлина за выдачу разрешения на установку рекламной конструкции</t>
  </si>
  <si>
    <t>07150</t>
  </si>
  <si>
    <t>41000</t>
  </si>
  <si>
    <t>7649</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</si>
  <si>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</si>
  <si>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35082</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</si>
  <si>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</si>
  <si>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35120</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</si>
  <si>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</si>
  <si>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Денежные взыскания (штрафы) за нарушение законодательства Российской Федерации об электроэнергетике</t>
  </si>
  <si>
    <t>Доходы бюджетов муниципальных районов от возврата бюджетными учреждениями остатков субсидий прошлых лет средств местного бюджета.</t>
  </si>
  <si>
    <t>Доходы бюджетов муниципальных районов от возврата иными организациями остатков субсидий прошлых лет средств местного бюджета</t>
  </si>
  <si>
    <t>2 18 05010 05 0000 180</t>
  </si>
  <si>
    <t>2 18 05030 05 9009 180</t>
  </si>
  <si>
    <t>2 18 05010 05 9009 180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</si>
  <si>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</si>
  <si>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</si>
  <si>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</si>
  <si>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непрограммных расходов отдельных органов исполнительной власти</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</si>
  <si>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</si>
  <si>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</si>
  <si>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</si>
  <si>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</si>
  <si>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</si>
  <si>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</si>
  <si>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071008Ф020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</si>
  <si>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</si>
  <si>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</si>
  <si>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</si>
  <si>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</si>
  <si>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Поддержка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</si>
  <si>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</si>
  <si>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</si>
  <si>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</si>
  <si>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1047</t>
  </si>
  <si>
    <t>Средства на повышение размеров оплаты труда работников бюджетной сферы Красноярского края с 1 января 2018 года на 4 процентов по министерству финансов Красноярского края в рамках непрограммных расходов отдельных органов исполнительной власти</t>
  </si>
  <si>
    <t>1048</t>
  </si>
  <si>
    <t>Средства на увеличение размеров оплаты труда педагогических работников муниципальных учреждений дополнительного образования, реализующих прграммы дополнительного образования детей, и непросредственно осуществляющих тренировочный процесс работников муниципальных спортивных школЖ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</si>
  <si>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1049</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</si>
  <si>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непрогаммных расходов отдельных органов исполнительной власти</t>
  </si>
  <si>
    <t>9963</t>
  </si>
  <si>
    <t>9009</t>
  </si>
  <si>
    <t>1 13 02995 05 9963 130</t>
  </si>
  <si>
    <t>Прочие доходы от компенсации затрат бюджетов муниципальных районов</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</si>
  <si>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районов</t>
  </si>
  <si>
    <t>02990</t>
  </si>
  <si>
    <t>02995</t>
  </si>
  <si>
    <t>25064</t>
  </si>
  <si>
    <t>Прочая закупка товаров, работ и услуг</t>
  </si>
  <si>
    <t>Расходы на приобретение основных средств в рамках непрограммных расходов органов местного самоуправления</t>
  </si>
  <si>
    <t>802006Ф000</t>
  </si>
  <si>
    <t>Софинансирование за счет средст местного бюджета расходов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</si>
  <si>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</si>
  <si>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</si>
  <si>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</si>
  <si>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Софинансирование за счет средств местного бюджета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</si>
  <si>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09100S5080</t>
  </si>
  <si>
    <t>Социальное обслуживание населения</t>
  </si>
  <si>
    <t>1002</t>
  </si>
  <si>
    <t>Физическая культура</t>
  </si>
  <si>
    <t>1101</t>
  </si>
  <si>
    <t>зп</t>
  </si>
  <si>
    <t xml:space="preserve">Администрация Чуноярского сельсовета </t>
  </si>
  <si>
    <t xml:space="preserve">Межбюджетные трансферты  на содержание автомобильных дорог общего пользования местного значения городских округов за счет средств дорожного фонда Красноярского края  в рамках подпрограммы «Дороги Богучанского района» муниципальной  программы Богучанского района  «Развитие транспортной системы Богучанского района» на 2018 год </t>
  </si>
  <si>
    <t xml:space="preserve">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Богучанского района  «Развитие транспортной системы Богучанского района» на 2018 год </t>
  </si>
  <si>
    <t>1 16 33050 05 0000 140</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</si>
  <si>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t>
  </si>
  <si>
    <t>9934</t>
  </si>
  <si>
    <t>9943</t>
  </si>
  <si>
    <t>Софинансирование за счет средств местного бюджета расходов 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</si>
  <si>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</si>
  <si>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предоставление социальных выплат молодым семьям на приобретение (строительство) жилья</t>
  </si>
  <si>
    <t>25497</t>
  </si>
  <si>
    <t>ОХРАНА ОКРУЖАЮЩЕЙ СРЕДЫ</t>
  </si>
  <si>
    <t>0600</t>
  </si>
  <si>
    <t>Другие вопросы в области охраны окружающей среды</t>
  </si>
  <si>
    <t>0605</t>
  </si>
  <si>
    <t>03600S4940</t>
  </si>
  <si>
    <t>Бюджетные инвестиции в объекты капитального строительства государственной (муниципальной) собственности</t>
  </si>
  <si>
    <t>414</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</si>
  <si>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</si>
  <si>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</si>
  <si>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06300L4970</t>
  </si>
  <si>
    <t>Субсидии бюджетам муниципальных образований на подготовку генеральных планов городских и сельских поселений, на разработку проектов планировки и межевания земельных участков для жилищного строительства, формирование и постановку земельных участков на кадастровый учет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</si>
  <si>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</si>
  <si>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t>
  </si>
  <si>
    <t>Субсидии бюджетам муниципальных образований на строительство (реконструкцию) объектов размещения отходов в рамках подпрограммы «Обращение с отходами» государственной программы Красноярского края «Охрана окружающей среды, воспроизводство природных ресурсов»</t>
  </si>
  <si>
    <t>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</si>
  <si>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</si>
  <si>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</si>
  <si>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7494</t>
  </si>
  <si>
    <t>7466</t>
  </si>
  <si>
    <t>7418</t>
  </si>
  <si>
    <t>Плата за размещение отходов производства</t>
  </si>
  <si>
    <t>01041</t>
  </si>
  <si>
    <t xml:space="preserve">Межбюджетные трансферты на реализацию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 на 2018 год </t>
  </si>
  <si>
    <t>Администрация Невонского  сельсовета</t>
  </si>
  <si>
    <t>Ведомственная 18 год</t>
  </si>
  <si>
    <t>Ведомственная 19-20 год</t>
  </si>
  <si>
    <t>Функц разрез 18 год</t>
  </si>
  <si>
    <t>Функц разрез 19-20 год</t>
  </si>
  <si>
    <t>ЦСР 18 год</t>
  </si>
  <si>
    <t>ЦСР 19-20 год</t>
  </si>
  <si>
    <t xml:space="preserve">Муниципальное казенное учреждение "МПЧ №1" </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</si>
  <si>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</si>
  <si>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</si>
  <si>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Муниципальное казенное учреждение "Управление культуры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</si>
  <si>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</si>
  <si>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</si>
  <si>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</si>
  <si>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9972</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</si>
  <si>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</si>
  <si>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1040</t>
  </si>
  <si>
    <t>МУНИЦ ЗП</t>
  </si>
  <si>
    <t>Администрация Белякинского сельского совета</t>
  </si>
  <si>
    <t>Администрация Богучанского сельского совета</t>
  </si>
  <si>
    <t>Администрация Осиновомысского  сельсовета</t>
  </si>
  <si>
    <t>Администрация Таежнинского  сельсовета</t>
  </si>
  <si>
    <t>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t>
  </si>
  <si>
    <t>2020-2021</t>
  </si>
  <si>
    <t>на 2021 год всего, в том числе:</t>
  </si>
  <si>
    <t>2021 год</t>
  </si>
  <si>
    <t xml:space="preserve"> на 2021 год всего, в том числе:</t>
  </si>
  <si>
    <t xml:space="preserve"> 2020 год</t>
  </si>
  <si>
    <t>межбюджетные трансферты  для осуществления полномочий по обеспечению деятельности муниципальной пожарной  охраны на территории сельсовета поселения</t>
  </si>
  <si>
    <t xml:space="preserve">Денежные взыскания (штрафы) за административные правонарушения в области государственного регулирования производства и оборота табачной продукции
</t>
  </si>
  <si>
    <t>08020</t>
  </si>
  <si>
    <t>Денежные взыскания (штрафы) за нарушение лесного законодательства</t>
  </si>
  <si>
    <t>25070</t>
  </si>
  <si>
    <t>Денежные взыскания (штрафы) за нарушение лесного законодательства на лесных участках, находящихся в собственности муниципальных районов</t>
  </si>
  <si>
    <t>25074</t>
  </si>
  <si>
    <t>Денежные взыскания (штрафы) за нарушение водного законодательства</t>
  </si>
  <si>
    <t>25080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</si>
  <si>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</si>
  <si>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25085</t>
  </si>
  <si>
    <t>150</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</si>
  <si>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</si>
  <si>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</si>
  <si>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</si>
  <si>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</si>
  <si>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</si>
  <si>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1 14 02053 05 1000 440</t>
  </si>
  <si>
    <t xml:space="preserve">2 18 35518 05 0000 150 </t>
  </si>
  <si>
    <t>2 18 60010 05 0000 150</t>
  </si>
  <si>
    <t>2 18 60010 05 7514 150</t>
  </si>
  <si>
    <t>2 18 60010 05 7412 150</t>
  </si>
  <si>
    <t>2 18 60010 05 7508 150</t>
  </si>
  <si>
    <t>2 18 60010 05 7509 150</t>
  </si>
  <si>
    <t>2 19 25020 05 0000 150</t>
  </si>
  <si>
    <t>2 19 25097 05 0000 150</t>
  </si>
  <si>
    <t>2 19 25064 05 0000 150</t>
  </si>
  <si>
    <t>2 19 35118 05 0000 150</t>
  </si>
  <si>
    <t>2 19 35543 05 0000 150</t>
  </si>
  <si>
    <t>2 19 60010 05 0000 150</t>
  </si>
  <si>
    <t>2 19 60010 05 9911 150</t>
  </si>
  <si>
    <t>2 02 15001 05 2711 150</t>
  </si>
  <si>
    <t>2 02 15002 05 0000 150</t>
  </si>
  <si>
    <t xml:space="preserve"> 2 02 20299 05 0000 150</t>
  </si>
  <si>
    <t>2 02 20302 05 0000 150</t>
  </si>
  <si>
    <t>2 02 25097 05 0000 150</t>
  </si>
  <si>
    <t>2 02 25467 05 0000 150</t>
  </si>
  <si>
    <t>2 02 25497 05 0000 150</t>
  </si>
  <si>
    <t>2 02 25519 05 0000 150</t>
  </si>
  <si>
    <t>2 02 29999 05 1021 150</t>
  </si>
  <si>
    <t>2 02 29999 05 1031 150</t>
  </si>
  <si>
    <t>2 02 29999 05 1040 150</t>
  </si>
  <si>
    <t>2 02 29999 05 1043 150</t>
  </si>
  <si>
    <t>2 02 29999 05 1048 150</t>
  </si>
  <si>
    <t>2 02 29999 05 1049 150</t>
  </si>
  <si>
    <t>2 02 29999 05 2654 150</t>
  </si>
  <si>
    <t>2 02 29999 05 7397 150</t>
  </si>
  <si>
    <t>2 02 29999 05 7398 150</t>
  </si>
  <si>
    <t>2 02 29999 05 7412 150</t>
  </si>
  <si>
    <t>2 02 29999 05 7413 150</t>
  </si>
  <si>
    <t>2 02 29999 05 7418 150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</si>
  <si>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</si>
  <si>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</si>
  <si>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</si>
  <si>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</si>
  <si>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</si>
  <si>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</si>
  <si>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</si>
  <si>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</si>
  <si>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</si>
  <si>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</si>
  <si>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</si>
  <si>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2 02 29999 05 7645 150</t>
  </si>
  <si>
    <t>2 02 29999 05 7741 150</t>
  </si>
  <si>
    <t>2 02 29999 05 7749 150</t>
  </si>
  <si>
    <t>2 02 29999 05 7840 150</t>
  </si>
  <si>
    <t>2 02 30024 05 0151 150</t>
  </si>
  <si>
    <t>2 02 30024 05 0640 150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</si>
  <si>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</si>
  <si>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</si>
  <si>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</si>
  <si>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</si>
  <si>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</si>
  <si>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</si>
  <si>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</si>
  <si>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</si>
  <si>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</si>
  <si>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</si>
  <si>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</si>
  <si>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</si>
  <si>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</si>
  <si>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</si>
  <si>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</si>
  <si>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</si>
  <si>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</si>
  <si>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</si>
  <si>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</si>
  <si>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</si>
  <si>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2 02 35082 05 0000 150</t>
  </si>
  <si>
    <t>2 02 35120 05 0000 150</t>
  </si>
  <si>
    <t>2 02 35118 05 0000 150</t>
  </si>
  <si>
    <t>2 02 35543 05 0000 150</t>
  </si>
  <si>
    <t>2 02 40014 05 0000 150</t>
  </si>
  <si>
    <t>2 02 49999 05 7745 150</t>
  </si>
  <si>
    <t>2 02 90024 05 0000 150</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</si>
  <si>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</si>
  <si>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</si>
  <si>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</si>
  <si>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</si>
  <si>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</si>
  <si>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2 02 30024 05 2438 150</t>
  </si>
  <si>
    <t>2 02 49999 05 9009 150</t>
  </si>
  <si>
    <t>Прочие межбюджетные трансферты, зачисляемые в бюджеты муниципальных районов, из бюджетов поселений за счет собственных средств</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</si>
  <si>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</si>
  <si>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</si>
  <si>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Постановление администрации Богучанского района   от 14.09.2018г. № 926 -п «Об утверждении Положения о выплате ежемесячной  стипендии одаренным детям»</t>
  </si>
  <si>
    <t>Функционирование высшего должностного лица субъекта Российской Федерации и муниципального образования</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</si>
  <si>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рамках подпрограммы "Поддержка малых форм хозяйствования" муниципальной программы "Развитие сельского хозяйства в Богучанском районе"</t>
  </si>
  <si>
    <t>1210024380</t>
  </si>
  <si>
    <t>Гранты юридическим лицам (кроме некоммерческих организаций), индивидуальным предпринимателям</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</si>
  <si>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</si>
  <si>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</si>
  <si>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</si>
  <si>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</si>
  <si>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</si>
  <si>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12200L0183</t>
  </si>
  <si>
    <t>0340000000</t>
  </si>
  <si>
    <t>Выполнение полномочий поселений по созданию муниципальной пожарной охраны на территории сельсоветов,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</si>
  <si>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04200Ч0070</t>
  </si>
  <si>
    <t>Выполнение полномочий поселений по созданию муниципальной пожарной охраны на территории сельсоветов в части оплаты стоимости проезда в отпуск в соответствии с законодательством,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</si>
  <si>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04200Ч7070</t>
  </si>
  <si>
    <t>Выполнение полномочий поселений по обеспечению деятельности муниципальной пожарной охраны на территории сельсоветов в части оплаты ЖКУ за исключением электроэнергии,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</si>
  <si>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04200ЧГ070</t>
  </si>
  <si>
    <t>Выполнение полномочий поселений по обеспечению деятельности муниципальной пожарной охраны на территории сельсоветов в части приобретения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</si>
  <si>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04200ЧФ070</t>
  </si>
  <si>
    <t>Выполнение полномочий поселений по обеспечению деятельности муниципальной пожарной охраны на территории сельсоветов в части оплаты за электроэнергию,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</si>
  <si>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04200ЧЭ070</t>
  </si>
  <si>
    <t>Расходы на отдельные мероприятия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</si>
  <si>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0320080090</t>
  </si>
  <si>
    <t>Расходы на оплату стоимости проезда в отпуск в соответствии с законодательством,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</si>
  <si>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0320087090</t>
  </si>
  <si>
    <t>Расходы на оплату ЖКУ за исключением электроэнергии,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</si>
  <si>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032008Г090</t>
  </si>
  <si>
    <t>Условно утвержденные расходы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</si>
  <si>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</si>
  <si>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</si>
  <si>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</si>
  <si>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</si>
  <si>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</si>
  <si>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</si>
  <si>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</si>
  <si>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</si>
  <si>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</si>
  <si>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</si>
  <si>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</si>
  <si>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</si>
  <si>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</si>
  <si>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Обслуживание государственного (муниципального) долга</t>
  </si>
  <si>
    <t>700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</si>
  <si>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</si>
  <si>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</si>
  <si>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</si>
  <si>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</si>
  <si>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</si>
  <si>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 xml:space="preserve">Условно утвержденные расходы </t>
  </si>
  <si>
    <t>Наименование показателя бюджетной классификации</t>
  </si>
  <si>
    <t>Раздел подраздел</t>
  </si>
</sst>
</file>

<file path=xl/styles.xml><?xml version="1.0" encoding="utf-8"?>
<styleSheet xmlns="http://schemas.openxmlformats.org/spreadsheetml/2006/main">
  <numFmts count="12">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s>
  <fonts count="38">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sz val="16"/>
      <name val="Times New Roman"/>
      <family val="1"/>
      <charset val="204"/>
    </font>
    <font>
      <b/>
      <sz val="11"/>
      <name val="Times New Roman"/>
      <family val="1"/>
      <charset val="204"/>
    </font>
    <font>
      <sz val="11"/>
      <color theme="1"/>
      <name val="Times New Roman"/>
      <family val="1"/>
      <charset val="204"/>
    </font>
    <font>
      <sz val="11"/>
      <color indexed="8"/>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4"/>
      <name val="Times New Roman"/>
      <family val="1"/>
      <charset val="204"/>
    </font>
    <font>
      <b/>
      <sz val="10"/>
      <color indexed="8"/>
      <name val="Arial"/>
      <family val="2"/>
      <charset val="204"/>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s>
  <cellStyleXfs count="23">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2" fillId="0" borderId="0"/>
  </cellStyleXfs>
  <cellXfs count="451">
    <xf numFmtId="0" fontId="0" fillId="0" borderId="0" xfId="0"/>
    <xf numFmtId="0" fontId="0" fillId="0" borderId="0" xfId="0" applyAlignment="1">
      <alignment horizontal="right"/>
    </xf>
    <xf numFmtId="49" fontId="0" fillId="0" borderId="0" xfId="0" applyNumberFormat="1" applyAlignment="1">
      <alignment horizontal="right"/>
    </xf>
    <xf numFmtId="14" fontId="0" fillId="0" borderId="0" xfId="0" applyNumberFormat="1"/>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Border="1" applyAlignment="1">
      <alignment horizontal="center"/>
    </xf>
    <xf numFmtId="0" fontId="5" fillId="0" borderId="1" xfId="0" applyFont="1" applyFill="1" applyBorder="1"/>
    <xf numFmtId="0" fontId="5" fillId="0" borderId="1" xfId="0" applyFont="1" applyFill="1" applyBorder="1" applyAlignment="1">
      <alignment wrapText="1"/>
    </xf>
    <xf numFmtId="0" fontId="5" fillId="0" borderId="1" xfId="0" applyFont="1" applyBorder="1" applyAlignment="1">
      <alignment horizontal="right"/>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4" fontId="8" fillId="0" borderId="1" xfId="0" applyNumberFormat="1" applyFont="1" applyFill="1" applyBorder="1" applyAlignment="1">
      <alignment horizontal="right" vertical="center"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49" fontId="9" fillId="0" borderId="1" xfId="0" applyNumberFormat="1" applyFont="1" applyBorder="1" applyAlignment="1">
      <alignment vertical="top"/>
    </xf>
    <xf numFmtId="0" fontId="9" fillId="0" borderId="1" xfId="0" applyNumberFormat="1" applyFont="1" applyBorder="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Border="1" applyAlignment="1">
      <alignment vertical="top" wrapText="1"/>
    </xf>
    <xf numFmtId="0" fontId="14" fillId="0" borderId="1" xfId="0" applyFont="1" applyBorder="1" applyAlignment="1">
      <alignment vertical="top" wrapText="1"/>
    </xf>
    <xf numFmtId="4" fontId="14" fillId="0" borderId="1" xfId="0" applyNumberFormat="1" applyFont="1" applyBorder="1" applyAlignment="1"/>
    <xf numFmtId="4" fontId="13" fillId="0" borderId="1" xfId="0" applyNumberFormat="1" applyFont="1" applyBorder="1" applyAlignment="1"/>
    <xf numFmtId="0" fontId="13" fillId="0" borderId="1" xfId="0" applyFont="1" applyBorder="1" applyAlignment="1">
      <alignment horizontal="left" vertical="top" wrapText="1"/>
    </xf>
    <xf numFmtId="4" fontId="13" fillId="0" borderId="1" xfId="0" applyNumberFormat="1" applyFont="1" applyBorder="1" applyAlignment="1">
      <alignment horizontal="right"/>
    </xf>
    <xf numFmtId="0" fontId="13" fillId="0" borderId="1" xfId="0" applyFont="1" applyBorder="1" applyAlignment="1">
      <alignment horizontal="left"/>
    </xf>
    <xf numFmtId="0" fontId="13" fillId="0" borderId="1" xfId="0" applyFont="1" applyFill="1" applyBorder="1" applyAlignment="1">
      <alignment wrapText="1"/>
    </xf>
    <xf numFmtId="4" fontId="13" fillId="0" borderId="1" xfId="0" applyNumberFormat="1" applyFont="1" applyBorder="1"/>
    <xf numFmtId="4" fontId="5" fillId="0" borderId="1" xfId="0" applyNumberFormat="1" applyFont="1" applyFill="1" applyBorder="1" applyAlignment="1">
      <alignment horizontal="right" vertical="top"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166" fontId="19" fillId="0" borderId="2" xfId="3" applyNumberFormat="1" applyFont="1" applyFill="1" applyBorder="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8" fillId="0" borderId="0" xfId="0"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49" fontId="5" fillId="0" borderId="1" xfId="0" applyNumberFormat="1" applyFont="1" applyFill="1" applyBorder="1" applyAlignment="1">
      <alignment horizontal="left" vertical="top" wrapText="1"/>
    </xf>
    <xf numFmtId="4" fontId="5" fillId="0" borderId="1" xfId="0" applyNumberFormat="1" applyFont="1" applyBorder="1" applyAlignment="1">
      <alignment horizontal="right" wrapText="1"/>
    </xf>
    <xf numFmtId="0" fontId="5" fillId="0" borderId="1" xfId="0" applyFont="1" applyBorder="1" applyAlignment="1">
      <alignment horizontal="left" wrapText="1"/>
    </xf>
    <xf numFmtId="49" fontId="5" fillId="0" borderId="1" xfId="0" applyNumberFormat="1" applyFont="1" applyBorder="1" applyAlignment="1">
      <alignment horizontal="left" wrapText="1"/>
    </xf>
    <xf numFmtId="4" fontId="5" fillId="0" borderId="1" xfId="17" applyNumberFormat="1" applyFont="1" applyBorder="1" applyAlignment="1">
      <alignment horizontal="right"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49" fontId="9" fillId="0" borderId="1" xfId="0" applyNumberFormat="1" applyFont="1" applyBorder="1" applyAlignment="1">
      <alignment horizontal="center" vertical="center"/>
    </xf>
    <xf numFmtId="174" fontId="0" fillId="0" borderId="0" xfId="0" applyNumberFormat="1"/>
    <xf numFmtId="4" fontId="5" fillId="0" borderId="1" xfId="0" applyNumberFormat="1" applyFont="1" applyBorder="1" applyAlignment="1">
      <alignment wrapText="1"/>
    </xf>
    <xf numFmtId="0" fontId="5" fillId="0" borderId="0" xfId="0" applyNumberFormat="1" applyFont="1" applyAlignment="1">
      <alignment horizontal="left"/>
    </xf>
    <xf numFmtId="0" fontId="5" fillId="0" borderId="1" xfId="0" applyNumberFormat="1" applyFont="1" applyBorder="1" applyAlignment="1">
      <alignment horizontal="left" wrapText="1"/>
    </xf>
    <xf numFmtId="0" fontId="5" fillId="0" borderId="1" xfId="0" applyNumberFormat="1" applyFont="1" applyBorder="1" applyAlignment="1">
      <alignment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0" fontId="5" fillId="0" borderId="1" xfId="0" applyFont="1" applyBorder="1" applyAlignment="1">
      <alignment horizontal="center"/>
    </xf>
    <xf numFmtId="4" fontId="8"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 fontId="8" fillId="0" borderId="1" xfId="0" applyNumberFormat="1" applyFont="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49" fontId="5" fillId="0" borderId="1" xfId="0" applyNumberFormat="1" applyFont="1" applyBorder="1" applyAlignment="1">
      <alignment horizontal="center" vertical="center" textRotation="90"/>
    </xf>
    <xf numFmtId="49" fontId="5" fillId="0" borderId="1" xfId="0" applyNumberFormat="1" applyFont="1" applyBorder="1" applyAlignment="1">
      <alignment horizontal="center" vertical="center" textRotation="90"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wrapText="1"/>
    </xf>
    <xf numFmtId="49" fontId="8" fillId="0" borderId="1" xfId="0" applyNumberFormat="1" applyFont="1" applyFill="1" applyBorder="1" applyAlignment="1">
      <alignment horizontal="center" wrapText="1"/>
    </xf>
    <xf numFmtId="4" fontId="8" fillId="0" borderId="1" xfId="0" applyNumberFormat="1" applyFont="1" applyFill="1" applyBorder="1"/>
    <xf numFmtId="0" fontId="8" fillId="0" borderId="1" xfId="0" applyFont="1" applyFill="1" applyBorder="1" applyAlignment="1">
      <alignment wrapText="1"/>
    </xf>
    <xf numFmtId="49" fontId="8" fillId="0" borderId="1" xfId="0" applyNumberFormat="1" applyFont="1" applyBorder="1" applyAlignment="1">
      <alignment horizont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8" fillId="0" borderId="1" xfId="0" applyNumberFormat="1" applyFont="1" applyBorder="1" applyAlignment="1">
      <alignment wrapText="1"/>
    </xf>
    <xf numFmtId="49" fontId="5" fillId="0" borderId="1" xfId="0" applyNumberFormat="1" applyFont="1" applyBorder="1" applyAlignment="1">
      <alignment wrapText="1"/>
    </xf>
    <xf numFmtId="0" fontId="8" fillId="0" borderId="1" xfId="0" applyFont="1" applyFill="1" applyBorder="1" applyAlignment="1">
      <alignment horizontal="left" wrapText="1"/>
    </xf>
    <xf numFmtId="0" fontId="5" fillId="0" borderId="1" xfId="0" applyFont="1" applyFill="1" applyBorder="1" applyAlignment="1">
      <alignment horizontal="left" wrapText="1"/>
    </xf>
    <xf numFmtId="0" fontId="8" fillId="0" borderId="1" xfId="0" applyNumberFormat="1" applyFont="1" applyFill="1" applyBorder="1" applyAlignment="1">
      <alignment horizontal="left" vertical="top" wrapText="1"/>
    </xf>
    <xf numFmtId="2" fontId="5" fillId="0" borderId="1" xfId="0" applyNumberFormat="1" applyFont="1" applyBorder="1" applyAlignment="1">
      <alignment horizontal="justify" vertical="top"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wrapText="1"/>
    </xf>
    <xf numFmtId="0" fontId="8" fillId="0" borderId="1" xfId="0" applyFont="1" applyFill="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5" fillId="0" borderId="1" xfId="0" applyNumberFormat="1" applyFont="1" applyBorder="1" applyAlignment="1">
      <alignment horizontal="center" vertical="center" wrapText="1"/>
    </xf>
    <xf numFmtId="49" fontId="27" fillId="0" borderId="1" xfId="0" applyNumberFormat="1" applyFont="1" applyBorder="1" applyAlignment="1">
      <alignment horizontal="center" vertical="center"/>
    </xf>
    <xf numFmtId="166" fontId="27" fillId="0" borderId="1" xfId="20" applyNumberFormat="1" applyFont="1" applyBorder="1" applyAlignment="1">
      <alignment horizontal="right" vertical="center"/>
    </xf>
    <xf numFmtId="166" fontId="28"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49" fontId="8" fillId="0" borderId="1" xfId="0" applyNumberFormat="1" applyFont="1" applyFill="1" applyBorder="1" applyAlignment="1">
      <alignment horizontal="center"/>
    </xf>
    <xf numFmtId="49" fontId="8"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5" fillId="0" borderId="1" xfId="0" applyFont="1" applyFill="1" applyBorder="1" applyAlignment="1"/>
    <xf numFmtId="0" fontId="8" fillId="0" borderId="1" xfId="0" applyFont="1" applyFill="1" applyBorder="1" applyAlignment="1"/>
    <xf numFmtId="0" fontId="13" fillId="0" borderId="1" xfId="22" applyNumberFormat="1" applyFont="1" applyFill="1" applyBorder="1" applyAlignment="1">
      <alignment horizontal="left" vertical="top" wrapText="1"/>
    </xf>
    <xf numFmtId="49" fontId="5" fillId="0" borderId="1" xfId="0" applyNumberFormat="1" applyFont="1" applyFill="1" applyBorder="1" applyAlignment="1">
      <alignment horizontal="left" wrapText="1"/>
    </xf>
    <xf numFmtId="2" fontId="5" fillId="0" borderId="1" xfId="0" applyNumberFormat="1" applyFont="1" applyBorder="1" applyAlignment="1">
      <alignment wrapText="1"/>
    </xf>
    <xf numFmtId="4" fontId="5" fillId="0" borderId="1" xfId="0" applyNumberFormat="1" applyFont="1" applyFill="1" applyBorder="1" applyAlignment="1">
      <alignment horizontal="right" wrapText="1"/>
    </xf>
    <xf numFmtId="4" fontId="5" fillId="0" borderId="1" xfId="0" applyNumberFormat="1" applyFont="1" applyBorder="1" applyAlignment="1"/>
    <xf numFmtId="4" fontId="8" fillId="0" borderId="1" xfId="19" applyNumberFormat="1" applyFont="1" applyBorder="1" applyAlignment="1">
      <alignment horizontal="right" vertical="center"/>
    </xf>
    <xf numFmtId="2" fontId="5" fillId="0" borderId="1" xfId="0" applyNumberFormat="1" applyFont="1" applyFill="1" applyBorder="1" applyAlignment="1">
      <alignment horizontal="left" vertical="top" wrapText="1"/>
    </xf>
    <xf numFmtId="4" fontId="5" fillId="0" borderId="5" xfId="0" applyNumberFormat="1" applyFont="1" applyBorder="1" applyAlignment="1">
      <alignment horizontal="right"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30" fillId="0" borderId="1" xfId="0" applyNumberFormat="1" applyFont="1" applyBorder="1" applyAlignment="1">
      <alignment horizontal="center" vertical="center" wrapText="1"/>
    </xf>
    <xf numFmtId="11" fontId="5" fillId="0" borderId="1" xfId="0" applyNumberFormat="1" applyFont="1" applyFill="1" applyBorder="1" applyAlignment="1">
      <alignment horizontal="left" vertical="top" wrapText="1"/>
    </xf>
    <xf numFmtId="49" fontId="33" fillId="0" borderId="1" xfId="0" applyNumberFormat="1" applyFont="1" applyFill="1" applyBorder="1" applyAlignment="1">
      <alignment horizontal="center" vertical="top" wrapText="1"/>
    </xf>
    <xf numFmtId="49" fontId="33" fillId="0" borderId="1" xfId="0" applyNumberFormat="1" applyFont="1" applyFill="1" applyBorder="1" applyAlignment="1">
      <alignment horizontal="left" vertical="top" wrapText="1"/>
    </xf>
    <xf numFmtId="49" fontId="34" fillId="0" borderId="10" xfId="0" applyNumberFormat="1" applyFont="1" applyFill="1" applyBorder="1" applyAlignment="1">
      <alignment horizontal="center" vertical="top" wrapText="1"/>
    </xf>
    <xf numFmtId="172" fontId="34" fillId="0" borderId="10" xfId="0" applyNumberFormat="1" applyFont="1" applyFill="1" applyBorder="1" applyAlignment="1">
      <alignment horizontal="left" vertical="top" wrapText="1"/>
    </xf>
    <xf numFmtId="49" fontId="34" fillId="0" borderId="10" xfId="0" applyNumberFormat="1" applyFont="1" applyFill="1" applyBorder="1" applyAlignment="1">
      <alignment horizontal="left" vertical="top" wrapText="1"/>
    </xf>
    <xf numFmtId="172" fontId="33" fillId="0" borderId="1" xfId="0" applyNumberFormat="1" applyFont="1" applyFill="1" applyBorder="1" applyAlignment="1">
      <alignment horizontal="left" vertical="top" wrapText="1"/>
    </xf>
    <xf numFmtId="49" fontId="34" fillId="0" borderId="11" xfId="0" applyNumberFormat="1" applyFont="1" applyFill="1" applyBorder="1" applyAlignment="1">
      <alignment horizontal="center" vertical="top" wrapText="1"/>
    </xf>
    <xf numFmtId="172" fontId="34"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31" fillId="0" borderId="1" xfId="0" applyFont="1" applyBorder="1" applyAlignment="1">
      <alignment wrapText="1"/>
    </xf>
    <xf numFmtId="0" fontId="31" fillId="0" borderId="1" xfId="0" applyNumberFormat="1" applyFont="1" applyBorder="1" applyAlignment="1">
      <alignment wrapText="1"/>
    </xf>
    <xf numFmtId="49" fontId="0" fillId="0" borderId="0" xfId="0" applyNumberFormat="1"/>
    <xf numFmtId="0" fontId="31" fillId="0" borderId="0" xfId="0" applyFont="1" applyAlignment="1">
      <alignment wrapText="1"/>
    </xf>
    <xf numFmtId="0" fontId="31"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Border="1"/>
    <xf numFmtId="0" fontId="5" fillId="0" borderId="1" xfId="0" applyNumberFormat="1" applyFont="1" applyFill="1" applyBorder="1"/>
    <xf numFmtId="49" fontId="5" fillId="0" borderId="1" xfId="0" applyNumberFormat="1" applyFont="1" applyFill="1" applyBorder="1" applyAlignment="1">
      <alignment horizontal="center" vertical="top" wrapText="1"/>
    </xf>
    <xf numFmtId="0" fontId="30" fillId="0" borderId="1" xfId="0" applyFont="1" applyBorder="1" applyAlignment="1">
      <alignment horizontal="center" vertical="center"/>
    </xf>
    <xf numFmtId="0" fontId="27" fillId="0" borderId="1" xfId="0" applyFont="1" applyBorder="1" applyAlignment="1">
      <alignment horizontal="right"/>
    </xf>
    <xf numFmtId="2" fontId="5" fillId="0" borderId="1" xfId="0" applyNumberFormat="1" applyFont="1" applyFill="1" applyBorder="1" applyAlignment="1">
      <alignment wrapText="1"/>
    </xf>
    <xf numFmtId="49" fontId="9" fillId="0" borderId="1" xfId="0" applyNumberFormat="1" applyFont="1" applyBorder="1" applyAlignment="1">
      <alignment horizontal="center" vertical="center"/>
    </xf>
    <xf numFmtId="0" fontId="9" fillId="0" borderId="1" xfId="0" applyFont="1" applyBorder="1" applyAlignment="1">
      <alignment horizontal="right"/>
    </xf>
    <xf numFmtId="165" fontId="9" fillId="0" borderId="1" xfId="17" applyFont="1" applyBorder="1" applyAlignment="1">
      <alignment vertical="center"/>
    </xf>
    <xf numFmtId="167" fontId="35" fillId="0" borderId="1" xfId="0" applyNumberFormat="1" applyFont="1" applyFill="1" applyBorder="1" applyAlignment="1">
      <alignment wrapText="1"/>
    </xf>
    <xf numFmtId="167" fontId="5" fillId="0" borderId="1" xfId="0" applyNumberFormat="1" applyFont="1" applyFill="1" applyBorder="1" applyAlignment="1">
      <alignment horizontal="right"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13" fillId="0" borderId="1" xfId="0" applyFont="1" applyFill="1" applyBorder="1" applyAlignment="1">
      <alignment horizontal="center"/>
    </xf>
    <xf numFmtId="0" fontId="16" fillId="0" borderId="0" xfId="0" applyFont="1" applyBorder="1" applyAlignment="1">
      <alignment horizontal="center" vertical="center" wrapText="1"/>
    </xf>
    <xf numFmtId="0" fontId="30" fillId="0" borderId="1" xfId="2" applyFont="1" applyFill="1" applyBorder="1" applyAlignment="1">
      <alignment horizontal="left" wrapText="1"/>
    </xf>
    <xf numFmtId="0" fontId="28" fillId="0" borderId="1" xfId="6" applyFont="1" applyFill="1" applyBorder="1" applyAlignment="1">
      <alignment horizontal="left" wrapText="1"/>
    </xf>
    <xf numFmtId="0" fontId="29" fillId="0" borderId="1" xfId="6" applyFont="1" applyFill="1" applyBorder="1" applyAlignment="1">
      <alignment horizontal="left" wrapText="1"/>
    </xf>
    <xf numFmtId="4" fontId="5" fillId="0" borderId="1" xfId="17" applyNumberFormat="1" applyFont="1" applyBorder="1" applyAlignment="1"/>
    <xf numFmtId="4" fontId="5" fillId="0" borderId="1" xfId="17" applyNumberFormat="1" applyFont="1" applyBorder="1" applyAlignment="1">
      <alignment horizontal="right"/>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27" fillId="0" borderId="1" xfId="20" applyNumberFormat="1" applyFont="1" applyBorder="1" applyAlignment="1">
      <alignment horizontal="right" vertical="center"/>
    </xf>
    <xf numFmtId="169" fontId="28" fillId="0" borderId="1" xfId="3" applyNumberFormat="1" applyFont="1" applyFill="1" applyBorder="1"/>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4" fontId="8" fillId="0" borderId="1" xfId="0" applyNumberFormat="1" applyFont="1" applyFill="1" applyBorder="1" applyAlignment="1">
      <alignment vertical="center" wrapText="1"/>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172" fontId="8" fillId="0" borderId="1" xfId="0" applyNumberFormat="1" applyFont="1" applyFill="1" applyBorder="1" applyAlignment="1">
      <alignment horizontal="left" vertical="center" wrapText="1"/>
    </xf>
    <xf numFmtId="49" fontId="8" fillId="0" borderId="1" xfId="0" applyNumberFormat="1" applyFont="1" applyBorder="1" applyAlignment="1">
      <alignment horizontal="center"/>
    </xf>
    <xf numFmtId="49" fontId="8" fillId="0" borderId="1" xfId="0" applyNumberFormat="1" applyFont="1" applyBorder="1"/>
    <xf numFmtId="0" fontId="8" fillId="0" borderId="5" xfId="0" applyFont="1" applyBorder="1" applyAlignment="1">
      <alignment wrapText="1"/>
    </xf>
    <xf numFmtId="0" fontId="8" fillId="0" borderId="1" xfId="0" applyNumberFormat="1" applyFont="1" applyFill="1" applyBorder="1" applyAlignment="1">
      <alignment wrapText="1"/>
    </xf>
    <xf numFmtId="0" fontId="5" fillId="0" borderId="1" xfId="0" applyNumberFormat="1" applyFont="1" applyFill="1" applyBorder="1" applyAlignment="1">
      <alignment vertical="top" wrapText="1"/>
    </xf>
    <xf numFmtId="0" fontId="8" fillId="0" borderId="0" xfId="0" applyFont="1" applyAlignment="1">
      <alignment horizontal="justify" vertical="top" wrapText="1"/>
    </xf>
    <xf numFmtId="0" fontId="10" fillId="0" borderId="1" xfId="0" applyFont="1" applyBorder="1" applyAlignment="1">
      <alignment horizontal="center" vertical="center" wrapText="1"/>
    </xf>
    <xf numFmtId="0" fontId="10" fillId="0" borderId="0" xfId="0" applyFont="1"/>
    <xf numFmtId="0" fontId="10" fillId="0" borderId="1" xfId="0" applyFont="1" applyBorder="1" applyAlignment="1">
      <alignment wrapText="1"/>
    </xf>
    <xf numFmtId="4" fontId="10" fillId="0" borderId="1" xfId="0" applyNumberFormat="1" applyFont="1" applyBorder="1" applyAlignment="1" applyProtection="1">
      <alignment horizontal="right" vertical="top" wrapText="1"/>
    </xf>
    <xf numFmtId="49" fontId="10" fillId="0" borderId="1" xfId="0" applyNumberFormat="1" applyFont="1" applyBorder="1" applyAlignment="1" applyProtection="1">
      <alignment horizontal="left" vertical="center" wrapText="1"/>
    </xf>
    <xf numFmtId="167" fontId="10" fillId="0" borderId="1" xfId="0" applyNumberFormat="1" applyFont="1" applyFill="1" applyBorder="1" applyAlignment="1">
      <alignment horizontal="right" vertical="center" wrapText="1"/>
    </xf>
    <xf numFmtId="4" fontId="9" fillId="0" borderId="1" xfId="0" applyNumberFormat="1" applyFont="1" applyBorder="1"/>
    <xf numFmtId="0" fontId="8" fillId="0" borderId="1" xfId="0" applyFont="1" applyBorder="1" applyAlignment="1">
      <alignment horizontal="justify" vertical="top"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0" fontId="36" fillId="0" borderId="0" xfId="0" applyFont="1" applyAlignment="1">
      <alignment wrapText="1"/>
    </xf>
    <xf numFmtId="172" fontId="5" fillId="0" borderId="1" xfId="0" applyNumberFormat="1" applyFont="1" applyFill="1" applyBorder="1" applyAlignment="1" applyProtection="1">
      <alignment horizontal="left" vertical="center" wrapText="1"/>
    </xf>
    <xf numFmtId="165" fontId="5" fillId="0" borderId="0" xfId="17" applyFont="1" applyAlignment="1">
      <alignment horizontal="right" vertical="center"/>
    </xf>
    <xf numFmtId="165" fontId="5" fillId="0" borderId="0" xfId="17" applyFont="1" applyAlignment="1">
      <alignment horizontal="right"/>
    </xf>
    <xf numFmtId="49" fontId="8" fillId="0" borderId="7" xfId="0" applyNumberFormat="1" applyFont="1" applyBorder="1" applyAlignment="1">
      <alignment vertical="center" wrapText="1"/>
    </xf>
    <xf numFmtId="49" fontId="8" fillId="0" borderId="9" xfId="0" applyNumberFormat="1" applyFont="1" applyBorder="1" applyAlignment="1">
      <alignment vertical="center" wrapText="1"/>
    </xf>
    <xf numFmtId="49" fontId="8" fillId="0" borderId="5" xfId="0" applyNumberFormat="1" applyFont="1" applyBorder="1" applyAlignment="1">
      <alignment vertical="center" wrapText="1"/>
    </xf>
    <xf numFmtId="0" fontId="34"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8" fillId="0" borderId="7"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1" xfId="0" applyFont="1" applyFill="1" applyBorder="1" applyAlignment="1">
      <alignment horizontal="left" vertical="center" wrapText="1"/>
    </xf>
    <xf numFmtId="0" fontId="5" fillId="0" borderId="5" xfId="0" applyFont="1" applyBorder="1" applyAlignment="1">
      <alignment wrapText="1"/>
    </xf>
    <xf numFmtId="0" fontId="8" fillId="0" borderId="0" xfId="0" applyFont="1" applyAlignment="1">
      <alignment wrapText="1"/>
    </xf>
    <xf numFmtId="4" fontId="5" fillId="0" borderId="1" xfId="0" applyNumberFormat="1" applyFont="1" applyFill="1" applyBorder="1"/>
    <xf numFmtId="0" fontId="8" fillId="0" borderId="1" xfId="0" applyFont="1" applyBorder="1" applyAlignment="1">
      <alignment wrapText="1"/>
    </xf>
    <xf numFmtId="167" fontId="9" fillId="0" borderId="1" xfId="20" applyNumberFormat="1" applyFont="1" applyBorder="1" applyAlignment="1">
      <alignment horizontal="right" vertical="center"/>
    </xf>
    <xf numFmtId="165" fontId="5" fillId="0" borderId="1" xfId="17" applyFont="1" applyBorder="1"/>
    <xf numFmtId="0" fontId="8" fillId="0" borderId="1" xfId="22" applyNumberFormat="1" applyFont="1" applyFill="1" applyBorder="1" applyAlignment="1">
      <alignment horizontal="left" vertical="top" wrapText="1"/>
    </xf>
    <xf numFmtId="0" fontId="8" fillId="0" borderId="1" xfId="0" applyFont="1" applyFill="1" applyBorder="1"/>
    <xf numFmtId="0" fontId="10" fillId="0" borderId="1" xfId="0" applyFont="1" applyBorder="1" applyAlignment="1">
      <alignment horizontal="center" vertical="center" wrapText="1"/>
    </xf>
    <xf numFmtId="0" fontId="37" fillId="2" borderId="1" xfId="0" applyNumberFormat="1" applyFont="1" applyFill="1" applyBorder="1" applyAlignment="1">
      <alignment horizontal="left" vertical="top" wrapText="1"/>
    </xf>
    <xf numFmtId="49" fontId="37" fillId="2" borderId="1" xfId="0" applyNumberFormat="1" applyFont="1" applyFill="1" applyBorder="1" applyAlignment="1">
      <alignment horizontal="center" vertical="top" wrapText="1"/>
    </xf>
    <xf numFmtId="4" fontId="37" fillId="2" borderId="1" xfId="0" applyNumberFormat="1" applyFont="1" applyFill="1" applyBorder="1" applyAlignment="1">
      <alignment horizontal="right" vertical="top" wrapText="1"/>
    </xf>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0" fontId="37" fillId="2" borderId="1" xfId="0" applyFont="1" applyFill="1" applyBorder="1" applyAlignment="1">
      <alignment wrapText="1"/>
    </xf>
    <xf numFmtId="0" fontId="37" fillId="2" borderId="1" xfId="0" applyFont="1" applyFill="1" applyBorder="1" applyAlignment="1">
      <alignment horizontal="center" vertical="top" wrapText="1"/>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166" fontId="28" fillId="0" borderId="5" xfId="3" applyNumberFormat="1" applyFont="1" applyFill="1" applyBorder="1"/>
    <xf numFmtId="49" fontId="9" fillId="0" borderId="1" xfId="0" applyNumberFormat="1" applyFont="1" applyBorder="1" applyAlignment="1">
      <alignment horizontal="center" vertical="center"/>
    </xf>
    <xf numFmtId="167" fontId="19" fillId="0" borderId="1" xfId="0" applyNumberFormat="1" applyFont="1" applyFill="1" applyBorder="1" applyAlignment="1">
      <alignment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8" fillId="0" borderId="1" xfId="0" applyNumberFormat="1" applyFont="1" applyBorder="1" applyAlignment="1">
      <alignment wrapText="1"/>
    </xf>
    <xf numFmtId="0" fontId="0" fillId="0" borderId="13" xfId="0" applyFont="1" applyBorder="1"/>
    <xf numFmtId="0" fontId="5" fillId="3" borderId="1" xfId="0" applyFont="1" applyFill="1" applyBorder="1"/>
    <xf numFmtId="0" fontId="5" fillId="3" borderId="1" xfId="0" applyFont="1" applyFill="1" applyBorder="1" applyAlignment="1">
      <alignment horizontal="right"/>
    </xf>
    <xf numFmtId="4" fontId="23" fillId="0" borderId="1" xfId="0" applyNumberFormat="1" applyFont="1" applyFill="1" applyBorder="1" applyAlignment="1">
      <alignment horizontal="right" vertical="top" wrapText="1"/>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0" fontId="8"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4" fontId="23" fillId="2" borderId="1" xfId="0" applyNumberFormat="1" applyFont="1" applyFill="1" applyBorder="1" applyAlignment="1">
      <alignment horizontal="right" vertical="center" wrapText="1"/>
    </xf>
    <xf numFmtId="165" fontId="10" fillId="0" borderId="1" xfId="17" applyFont="1" applyFill="1" applyBorder="1" applyAlignment="1">
      <alignment horizontal="right" vertical="center" wrapText="1"/>
    </xf>
    <xf numFmtId="0" fontId="10" fillId="0" borderId="1" xfId="0" applyFont="1" applyBorder="1" applyAlignment="1">
      <alignment vertical="center"/>
    </xf>
    <xf numFmtId="165" fontId="5" fillId="0" borderId="1" xfId="17" applyFont="1" applyBorder="1" applyAlignment="1">
      <alignment horizontal="right" vertical="center"/>
    </xf>
    <xf numFmtId="4" fontId="5" fillId="0" borderId="1" xfId="0" applyNumberFormat="1" applyFont="1" applyBorder="1" applyAlignment="1">
      <alignment horizontal="right" vertical="center" wrapText="1"/>
    </xf>
    <xf numFmtId="4" fontId="5" fillId="0" borderId="1" xfId="17" applyNumberFormat="1" applyFont="1" applyBorder="1" applyAlignment="1">
      <alignment horizontal="right" vertical="center" wrapText="1"/>
    </xf>
    <xf numFmtId="165" fontId="5" fillId="0" borderId="1" xfId="17" applyFont="1" applyBorder="1" applyAlignment="1">
      <alignment horizontal="right" vertical="center" wrapText="1"/>
    </xf>
    <xf numFmtId="4" fontId="5" fillId="0" borderId="1" xfId="0" applyNumberFormat="1" applyFont="1" applyBorder="1" applyAlignment="1">
      <alignment horizontal="right" vertical="center"/>
    </xf>
    <xf numFmtId="4" fontId="5" fillId="0" borderId="1" xfId="17" applyNumberFormat="1" applyFont="1" applyBorder="1" applyAlignment="1">
      <alignment horizontal="right" vertical="center"/>
    </xf>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xf>
    <xf numFmtId="165" fontId="5" fillId="0" borderId="1" xfId="17" applyFont="1" applyBorder="1" applyAlignment="1">
      <alignment horizontal="right"/>
    </xf>
    <xf numFmtId="165" fontId="5" fillId="0" borderId="1" xfId="17" applyFont="1" applyBorder="1" applyAlignment="1">
      <alignment horizontal="center"/>
    </xf>
    <xf numFmtId="0" fontId="12"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3" fillId="0" borderId="0" xfId="0" applyFont="1" applyAlignment="1">
      <alignment horizontal="righ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2" fillId="0" borderId="0" xfId="0" applyNumberFormat="1" applyFont="1" applyFill="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right" vertical="center" wrapText="1"/>
    </xf>
    <xf numFmtId="165" fontId="5" fillId="0" borderId="6" xfId="17" applyFont="1" applyFill="1" applyBorder="1" applyAlignment="1">
      <alignment horizontal="right"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0" fontId="36" fillId="0" borderId="0" xfId="0" applyFont="1" applyBorder="1" applyAlignment="1">
      <alignment horizont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0" fontId="16" fillId="0" borderId="0" xfId="0" applyFont="1" applyAlignment="1">
      <alignment horizontal="center" wrapText="1"/>
    </xf>
    <xf numFmtId="0" fontId="16" fillId="0" borderId="0" xfId="0" applyNumberFormat="1" applyFont="1" applyBorder="1" applyAlignment="1">
      <alignment horizontal="center" vertical="center" wrapText="1"/>
    </xf>
    <xf numFmtId="0" fontId="26" fillId="0" borderId="0" xfId="0" applyFont="1" applyBorder="1" applyAlignment="1">
      <alignment horizontal="center" wrapText="1"/>
    </xf>
  </cellXfs>
  <cellStyles count="23">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17/&#1056;&#1077;&#1096;&#1077;&#1085;&#1080;&#1077;/08%20&#1072;&#1074;&#1075;&#1091;&#1089;&#1090;/&#1055;&#1088;&#1080;&#1083;&#1086;&#1078;&#1077;&#1085;&#1080;&#1103;%200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17"/>
      <sheetName val="вед 18-19"/>
      <sheetName val="Фун17"/>
      <sheetName val="Фун 18-19"/>
      <sheetName val="ЦСР 17"/>
      <sheetName val="ЦСР 18-19"/>
      <sheetName val="публ"/>
      <sheetName val="Полн"/>
      <sheetName val="сбал"/>
      <sheetName val="ФФП"/>
      <sheetName val="Молод"/>
      <sheetName val="Протоколы"/>
      <sheetName val="ВУС"/>
      <sheetName val="ак"/>
      <sheetName val="Заим"/>
      <sheetName val="переселение"/>
      <sheetName val="дороги"/>
      <sheetName val="дороги кап"/>
      <sheetName val="пожарка"/>
      <sheetName val="софин"/>
      <sheetName val="благоус"/>
      <sheetName val="спр"/>
      <sheetName val="Лист1"/>
    </sheetNames>
    <sheetDataSet>
      <sheetData sheetId="0"/>
      <sheetData sheetId="1"/>
      <sheetData sheetId="2"/>
      <sheetData sheetId="3"/>
      <sheetData sheetId="4">
        <row r="193">
          <cell r="I193">
            <v>33568556</v>
          </cell>
          <cell r="J193">
            <v>26736227</v>
          </cell>
          <cell r="K193">
            <v>26736227</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tabColor rgb="FFFF0000"/>
  </sheetPr>
  <dimension ref="A1:E25"/>
  <sheetViews>
    <sheetView topLeftCell="A2" workbookViewId="0">
      <selection activeCell="E11" sqref="E11"/>
    </sheetView>
  </sheetViews>
  <sheetFormatPr defaultRowHeight="12.75"/>
  <cols>
    <col min="1" max="1" width="28.5703125" style="56" customWidth="1"/>
    <col min="2" max="2" width="54.28515625" style="56" customWidth="1"/>
    <col min="3" max="3" width="17.7109375" style="56" customWidth="1"/>
    <col min="4" max="4" width="18" style="56" bestFit="1" customWidth="1"/>
    <col min="5" max="5" width="17.5703125" style="56" customWidth="1"/>
    <col min="6" max="16384" width="9.140625" style="56"/>
  </cols>
  <sheetData>
    <row r="1" spans="1:5" ht="48" hidden="1" customHeight="1">
      <c r="A1" s="396"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row>
    <row r="2" spans="1:5" ht="44.25" customHeight="1">
      <c r="A2" s="396"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года №</v>
      </c>
      <c r="B2" s="396"/>
      <c r="C2" s="396"/>
      <c r="D2" s="396"/>
      <c r="E2" s="396"/>
    </row>
    <row r="3" spans="1:5" ht="57" customHeight="1">
      <c r="A3" s="395"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2019 год и плановый период 2020-2021 годов</v>
      </c>
      <c r="B3" s="395"/>
      <c r="C3" s="395"/>
      <c r="D3" s="395"/>
      <c r="E3" s="395"/>
    </row>
    <row r="4" spans="1:5" ht="15.75">
      <c r="B4" s="125"/>
      <c r="C4" s="125"/>
      <c r="E4" s="327" t="s">
        <v>95</v>
      </c>
    </row>
    <row r="5" spans="1:5" ht="15">
      <c r="A5" s="83" t="s">
        <v>145</v>
      </c>
      <c r="B5" s="83" t="s">
        <v>146</v>
      </c>
      <c r="C5" s="84" t="s">
        <v>1585</v>
      </c>
      <c r="D5" s="84" t="s">
        <v>1767</v>
      </c>
      <c r="E5" s="84" t="s">
        <v>1765</v>
      </c>
    </row>
    <row r="6" spans="1:5" ht="30">
      <c r="A6" s="49" t="s">
        <v>147</v>
      </c>
      <c r="B6" s="85" t="s">
        <v>148</v>
      </c>
      <c r="C6" s="31">
        <f>SUM(C7+C12)</f>
        <v>2995179</v>
      </c>
      <c r="D6" s="31">
        <f>SUM(D7+D12)</f>
        <v>-38001802</v>
      </c>
      <c r="E6" s="31">
        <f>SUM(E7+E12)</f>
        <v>0</v>
      </c>
    </row>
    <row r="7" spans="1:5" ht="30">
      <c r="A7" s="175" t="s">
        <v>534</v>
      </c>
      <c r="B7" s="85" t="s">
        <v>149</v>
      </c>
      <c r="C7" s="31">
        <f>C8-C10</f>
        <v>20000000</v>
      </c>
      <c r="D7" s="31">
        <f>D8-D10</f>
        <v>-38000000</v>
      </c>
      <c r="E7" s="31">
        <f>E8-E10</f>
        <v>0</v>
      </c>
    </row>
    <row r="8" spans="1:5" ht="42.75">
      <c r="A8" s="49" t="s">
        <v>150</v>
      </c>
      <c r="B8" s="19" t="s">
        <v>151</v>
      </c>
      <c r="C8" s="86">
        <f>C9</f>
        <v>58000000</v>
      </c>
      <c r="D8" s="86">
        <f>D9</f>
        <v>20000000</v>
      </c>
      <c r="E8" s="86">
        <f>E9</f>
        <v>20000000</v>
      </c>
    </row>
    <row r="9" spans="1:5" ht="57">
      <c r="A9" s="49" t="s">
        <v>1409</v>
      </c>
      <c r="B9" s="19" t="s">
        <v>208</v>
      </c>
      <c r="C9" s="86">
        <f>38000000+20000000</f>
        <v>58000000</v>
      </c>
      <c r="D9" s="86">
        <v>20000000</v>
      </c>
      <c r="E9" s="86">
        <v>20000000</v>
      </c>
    </row>
    <row r="10" spans="1:5" ht="42.75">
      <c r="A10" s="49" t="s">
        <v>209</v>
      </c>
      <c r="B10" s="19" t="s">
        <v>210</v>
      </c>
      <c r="C10" s="86">
        <f>C11</f>
        <v>38000000</v>
      </c>
      <c r="D10" s="86">
        <f>D11</f>
        <v>58000000</v>
      </c>
      <c r="E10" s="86">
        <f>E11</f>
        <v>20000000</v>
      </c>
    </row>
    <row r="11" spans="1:5" ht="57">
      <c r="A11" s="49" t="s">
        <v>1410</v>
      </c>
      <c r="B11" s="19" t="s">
        <v>45</v>
      </c>
      <c r="C11" s="86">
        <v>38000000</v>
      </c>
      <c r="D11" s="86">
        <v>58000000</v>
      </c>
      <c r="E11" s="86">
        <v>20000000</v>
      </c>
    </row>
    <row r="12" spans="1:5" ht="28.5">
      <c r="A12" s="49" t="s">
        <v>211</v>
      </c>
      <c r="B12" s="19" t="s">
        <v>181</v>
      </c>
      <c r="C12" s="86">
        <f>-C13+C17</f>
        <v>-17004821</v>
      </c>
      <c r="D12" s="86">
        <f>-D13+D17</f>
        <v>-1802</v>
      </c>
      <c r="E12" s="86">
        <f>-E13+E17</f>
        <v>0</v>
      </c>
    </row>
    <row r="13" spans="1:5" ht="14.25">
      <c r="A13" s="49" t="s">
        <v>182</v>
      </c>
      <c r="B13" s="19" t="s">
        <v>122</v>
      </c>
      <c r="C13" s="86">
        <f>C14</f>
        <v>2122784698</v>
      </c>
      <c r="D13" s="86">
        <f t="shared" ref="D13:E15" si="0">D14</f>
        <v>2003499918</v>
      </c>
      <c r="E13" s="86">
        <f t="shared" si="0"/>
        <v>1968329428</v>
      </c>
    </row>
    <row r="14" spans="1:5" ht="14.25">
      <c r="A14" s="49" t="s">
        <v>183</v>
      </c>
      <c r="B14" s="19" t="s">
        <v>123</v>
      </c>
      <c r="C14" s="87">
        <f>C15</f>
        <v>2122784698</v>
      </c>
      <c r="D14" s="87">
        <f t="shared" si="0"/>
        <v>2003499918</v>
      </c>
      <c r="E14" s="87">
        <f t="shared" si="0"/>
        <v>1968329428</v>
      </c>
    </row>
    <row r="15" spans="1:5" ht="28.5">
      <c r="A15" s="49" t="s">
        <v>184</v>
      </c>
      <c r="B15" s="19" t="s">
        <v>231</v>
      </c>
      <c r="C15" s="86">
        <f>C16</f>
        <v>2122784698</v>
      </c>
      <c r="D15" s="86">
        <f t="shared" si="0"/>
        <v>2003499918</v>
      </c>
      <c r="E15" s="86">
        <f t="shared" si="0"/>
        <v>1968329428</v>
      </c>
    </row>
    <row r="16" spans="1:5" ht="28.5">
      <c r="A16" s="49" t="s">
        <v>232</v>
      </c>
      <c r="B16" s="19" t="s">
        <v>188</v>
      </c>
      <c r="C16" s="86">
        <f>'Дох '!I251+C8</f>
        <v>2122784698</v>
      </c>
      <c r="D16" s="86">
        <f>'Дох '!J251+D8</f>
        <v>2003499918</v>
      </c>
      <c r="E16" s="86">
        <f>'Дох '!K251+E8</f>
        <v>1968329428</v>
      </c>
    </row>
    <row r="17" spans="1:5" ht="14.25">
      <c r="A17" s="49" t="s">
        <v>189</v>
      </c>
      <c r="B17" s="19" t="s">
        <v>124</v>
      </c>
      <c r="C17" s="86">
        <f>C18</f>
        <v>2105779877</v>
      </c>
      <c r="D17" s="86">
        <f t="shared" ref="D17:E19" si="1">D18</f>
        <v>2003498116</v>
      </c>
      <c r="E17" s="86">
        <f t="shared" si="1"/>
        <v>1968329428</v>
      </c>
    </row>
    <row r="18" spans="1:5" ht="14.25">
      <c r="A18" s="19" t="s">
        <v>190</v>
      </c>
      <c r="B18" s="19" t="s">
        <v>125</v>
      </c>
      <c r="C18" s="88">
        <f>C19</f>
        <v>2105779877</v>
      </c>
      <c r="D18" s="88">
        <f t="shared" si="1"/>
        <v>2003498116</v>
      </c>
      <c r="E18" s="88">
        <f t="shared" si="1"/>
        <v>1968329428</v>
      </c>
    </row>
    <row r="19" spans="1:5" ht="28.5">
      <c r="A19" s="19" t="s">
        <v>191</v>
      </c>
      <c r="B19" s="19" t="s">
        <v>192</v>
      </c>
      <c r="C19" s="88">
        <f>C20</f>
        <v>2105779877</v>
      </c>
      <c r="D19" s="88">
        <f t="shared" si="1"/>
        <v>2003498116</v>
      </c>
      <c r="E19" s="88">
        <f t="shared" si="1"/>
        <v>1968329428</v>
      </c>
    </row>
    <row r="20" spans="1:5" ht="28.5">
      <c r="A20" s="49" t="s">
        <v>193</v>
      </c>
      <c r="B20" s="19" t="s">
        <v>194</v>
      </c>
      <c r="C20" s="86">
        <f>Вед19!F7+C10</f>
        <v>2105779877</v>
      </c>
      <c r="D20" s="86">
        <f>'вед 20-21'!F7+D10</f>
        <v>2003498116</v>
      </c>
      <c r="E20" s="86">
        <f>'вед 20-21'!G7+E10</f>
        <v>1968329428</v>
      </c>
    </row>
    <row r="21" spans="1:5" ht="47.25" hidden="1">
      <c r="A21" s="89" t="s">
        <v>251</v>
      </c>
      <c r="B21" s="90" t="s">
        <v>252</v>
      </c>
      <c r="C21" s="91">
        <v>0</v>
      </c>
    </row>
    <row r="22" spans="1:5" ht="30" hidden="1">
      <c r="A22" s="89" t="s">
        <v>253</v>
      </c>
      <c r="B22" s="89" t="s">
        <v>221</v>
      </c>
      <c r="C22" s="92"/>
    </row>
    <row r="23" spans="1:5" ht="75" hidden="1">
      <c r="A23" s="93" t="s">
        <v>222</v>
      </c>
      <c r="B23" s="89" t="s">
        <v>223</v>
      </c>
      <c r="C23" s="94"/>
    </row>
    <row r="24" spans="1:5" ht="30" hidden="1">
      <c r="A24" s="95" t="s">
        <v>224</v>
      </c>
      <c r="B24" s="96" t="s">
        <v>225</v>
      </c>
      <c r="C24" s="97"/>
    </row>
    <row r="25" spans="1:5" ht="60" hidden="1">
      <c r="A25" s="95" t="s">
        <v>226</v>
      </c>
      <c r="B25" s="96" t="s">
        <v>115</v>
      </c>
      <c r="C25" s="97"/>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rgb="FFFF0000"/>
  </sheetPr>
  <dimension ref="A1:E1169"/>
  <sheetViews>
    <sheetView topLeftCell="A1148" workbookViewId="0">
      <selection activeCell="E11" sqref="E11"/>
    </sheetView>
  </sheetViews>
  <sheetFormatPr defaultRowHeight="12.75"/>
  <cols>
    <col min="1" max="1" width="55.85546875" style="4" customWidth="1"/>
    <col min="2" max="2" width="12.85546875" style="147" customWidth="1"/>
    <col min="3" max="3" width="6.42578125" style="4" customWidth="1"/>
    <col min="4" max="4" width="7.140625" style="4" customWidth="1"/>
    <col min="5" max="5" width="18" style="22" customWidth="1"/>
    <col min="6" max="16384" width="9.140625" style="4"/>
  </cols>
  <sheetData>
    <row r="1" spans="1:5" ht="38.25" hidden="1" customHeight="1">
      <c r="A1" s="396"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row>
    <row r="2" spans="1:5" ht="47.25" customHeight="1">
      <c r="A2" s="396" t="str">
        <f>"Приложение "&amp;Н1цср&amp;" к решению
Богучанского районного Совета депутатов
от "&amp;Р1дата&amp;" года №"&amp;Р1номер</f>
        <v>Приложение 9 к решению
Богучанского районного Совета депутатов
от  года №</v>
      </c>
      <c r="B2" s="396"/>
      <c r="C2" s="396"/>
      <c r="D2" s="396"/>
      <c r="E2" s="396"/>
    </row>
    <row r="3" spans="1:5" ht="111.75" customHeight="1">
      <c r="A3" s="395"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2019 год</v>
      </c>
      <c r="B3" s="395"/>
      <c r="C3" s="395"/>
      <c r="D3" s="395"/>
      <c r="E3" s="395"/>
    </row>
    <row r="4" spans="1:5">
      <c r="E4" s="11" t="s">
        <v>95</v>
      </c>
    </row>
    <row r="5" spans="1:5" ht="12.75" customHeight="1">
      <c r="A5" s="423" t="s">
        <v>1921</v>
      </c>
      <c r="B5" s="431" t="s">
        <v>212</v>
      </c>
      <c r="C5" s="434"/>
      <c r="D5" s="432"/>
      <c r="E5" s="423" t="s">
        <v>1249</v>
      </c>
    </row>
    <row r="6" spans="1:5" ht="51">
      <c r="A6" s="424"/>
      <c r="B6" s="148" t="s">
        <v>1919</v>
      </c>
      <c r="C6" s="391" t="s">
        <v>1920</v>
      </c>
      <c r="D6" s="391" t="s">
        <v>1924</v>
      </c>
      <c r="E6" s="424"/>
    </row>
    <row r="7" spans="1:5" s="14" customFormat="1">
      <c r="A7" s="356" t="s">
        <v>786</v>
      </c>
      <c r="B7" s="357" t="s">
        <v>1564</v>
      </c>
      <c r="C7" s="357" t="s">
        <v>1564</v>
      </c>
      <c r="D7" s="357" t="s">
        <v>1564</v>
      </c>
      <c r="E7" s="358">
        <v>2067779877</v>
      </c>
    </row>
    <row r="8" spans="1:5" ht="25.5">
      <c r="A8" s="356" t="s">
        <v>539</v>
      </c>
      <c r="B8" s="357" t="s">
        <v>1126</v>
      </c>
      <c r="C8" s="357" t="s">
        <v>1564</v>
      </c>
      <c r="D8" s="357" t="s">
        <v>1564</v>
      </c>
      <c r="E8" s="358">
        <v>1219250943</v>
      </c>
    </row>
    <row r="9" spans="1:5" ht="25.5">
      <c r="A9" s="356" t="s">
        <v>540</v>
      </c>
      <c r="B9" s="357" t="s">
        <v>1127</v>
      </c>
      <c r="C9" s="357" t="s">
        <v>1564</v>
      </c>
      <c r="D9" s="357" t="s">
        <v>1564</v>
      </c>
      <c r="E9" s="358">
        <v>1142192982</v>
      </c>
    </row>
    <row r="10" spans="1:5" ht="96.75" customHeight="1">
      <c r="A10" s="356" t="s">
        <v>501</v>
      </c>
      <c r="B10" s="357" t="s">
        <v>891</v>
      </c>
      <c r="C10" s="357" t="s">
        <v>1564</v>
      </c>
      <c r="D10" s="357" t="s">
        <v>1564</v>
      </c>
      <c r="E10" s="358">
        <v>93758087</v>
      </c>
    </row>
    <row r="11" spans="1:5" ht="51">
      <c r="A11" s="356" t="s">
        <v>1902</v>
      </c>
      <c r="B11" s="357" t="s">
        <v>891</v>
      </c>
      <c r="C11" s="357" t="s">
        <v>324</v>
      </c>
      <c r="D11" s="357" t="s">
        <v>1564</v>
      </c>
      <c r="E11" s="358">
        <v>29231917</v>
      </c>
    </row>
    <row r="12" spans="1:5">
      <c r="A12" s="356" t="s">
        <v>1584</v>
      </c>
      <c r="B12" s="357" t="s">
        <v>891</v>
      </c>
      <c r="C12" s="357" t="s">
        <v>165</v>
      </c>
      <c r="D12" s="357" t="s">
        <v>1564</v>
      </c>
      <c r="E12" s="358">
        <v>29231917</v>
      </c>
    </row>
    <row r="13" spans="1:5">
      <c r="A13" s="356" t="s">
        <v>173</v>
      </c>
      <c r="B13" s="357" t="s">
        <v>891</v>
      </c>
      <c r="C13" s="357" t="s">
        <v>165</v>
      </c>
      <c r="D13" s="357" t="s">
        <v>1430</v>
      </c>
      <c r="E13" s="358">
        <v>29231917</v>
      </c>
    </row>
    <row r="14" spans="1:5">
      <c r="A14" s="356" t="s">
        <v>186</v>
      </c>
      <c r="B14" s="357" t="s">
        <v>891</v>
      </c>
      <c r="C14" s="357" t="s">
        <v>165</v>
      </c>
      <c r="D14" s="357" t="s">
        <v>499</v>
      </c>
      <c r="E14" s="358">
        <v>29231917</v>
      </c>
    </row>
    <row r="15" spans="1:5" ht="25.5">
      <c r="A15" s="356" t="s">
        <v>1903</v>
      </c>
      <c r="B15" s="357" t="s">
        <v>891</v>
      </c>
      <c r="C15" s="357" t="s">
        <v>1904</v>
      </c>
      <c r="D15" s="357" t="s">
        <v>1564</v>
      </c>
      <c r="E15" s="358">
        <v>64526170</v>
      </c>
    </row>
    <row r="16" spans="1:5" ht="25.5">
      <c r="A16" s="356" t="s">
        <v>1603</v>
      </c>
      <c r="B16" s="357" t="s">
        <v>891</v>
      </c>
      <c r="C16" s="357" t="s">
        <v>1604</v>
      </c>
      <c r="D16" s="357" t="s">
        <v>1564</v>
      </c>
      <c r="E16" s="358">
        <v>64526170</v>
      </c>
    </row>
    <row r="17" spans="1:5">
      <c r="A17" s="356" t="s">
        <v>173</v>
      </c>
      <c r="B17" s="357" t="s">
        <v>891</v>
      </c>
      <c r="C17" s="357" t="s">
        <v>1604</v>
      </c>
      <c r="D17" s="357" t="s">
        <v>1430</v>
      </c>
      <c r="E17" s="358">
        <v>64526170</v>
      </c>
    </row>
    <row r="18" spans="1:5">
      <c r="A18" s="356" t="s">
        <v>186</v>
      </c>
      <c r="B18" s="357" t="s">
        <v>891</v>
      </c>
      <c r="C18" s="357" t="s">
        <v>1604</v>
      </c>
      <c r="D18" s="357" t="s">
        <v>499</v>
      </c>
      <c r="E18" s="358">
        <v>64526170</v>
      </c>
    </row>
    <row r="19" spans="1:5" ht="102">
      <c r="A19" s="356" t="s">
        <v>504</v>
      </c>
      <c r="B19" s="357" t="s">
        <v>899</v>
      </c>
      <c r="C19" s="357" t="s">
        <v>1564</v>
      </c>
      <c r="D19" s="357" t="s">
        <v>1564</v>
      </c>
      <c r="E19" s="358">
        <v>60881315</v>
      </c>
    </row>
    <row r="20" spans="1:5" ht="51">
      <c r="A20" s="356" t="s">
        <v>1902</v>
      </c>
      <c r="B20" s="357" t="s">
        <v>899</v>
      </c>
      <c r="C20" s="357" t="s">
        <v>324</v>
      </c>
      <c r="D20" s="357" t="s">
        <v>1564</v>
      </c>
      <c r="E20" s="358">
        <v>45804887</v>
      </c>
    </row>
    <row r="21" spans="1:5">
      <c r="A21" s="356" t="s">
        <v>1584</v>
      </c>
      <c r="B21" s="357" t="s">
        <v>899</v>
      </c>
      <c r="C21" s="357" t="s">
        <v>165</v>
      </c>
      <c r="D21" s="357" t="s">
        <v>1564</v>
      </c>
      <c r="E21" s="358">
        <v>45804887</v>
      </c>
    </row>
    <row r="22" spans="1:5">
      <c r="A22" s="356" t="s">
        <v>173</v>
      </c>
      <c r="B22" s="357" t="s">
        <v>899</v>
      </c>
      <c r="C22" s="357" t="s">
        <v>165</v>
      </c>
      <c r="D22" s="357" t="s">
        <v>1430</v>
      </c>
      <c r="E22" s="358">
        <v>45804887</v>
      </c>
    </row>
    <row r="23" spans="1:5">
      <c r="A23" s="356" t="s">
        <v>187</v>
      </c>
      <c r="B23" s="357" t="s">
        <v>899</v>
      </c>
      <c r="C23" s="357" t="s">
        <v>165</v>
      </c>
      <c r="D23" s="357" t="s">
        <v>486</v>
      </c>
      <c r="E23" s="358">
        <v>45804887</v>
      </c>
    </row>
    <row r="24" spans="1:5" ht="25.5">
      <c r="A24" s="356" t="s">
        <v>1903</v>
      </c>
      <c r="B24" s="357" t="s">
        <v>899</v>
      </c>
      <c r="C24" s="357" t="s">
        <v>1904</v>
      </c>
      <c r="D24" s="357" t="s">
        <v>1564</v>
      </c>
      <c r="E24" s="358">
        <v>15026428</v>
      </c>
    </row>
    <row r="25" spans="1:5" ht="25.5">
      <c r="A25" s="356" t="s">
        <v>1603</v>
      </c>
      <c r="B25" s="357" t="s">
        <v>899</v>
      </c>
      <c r="C25" s="357" t="s">
        <v>1604</v>
      </c>
      <c r="D25" s="357" t="s">
        <v>1564</v>
      </c>
      <c r="E25" s="358">
        <v>15026428</v>
      </c>
    </row>
    <row r="26" spans="1:5">
      <c r="A26" s="356" t="s">
        <v>173</v>
      </c>
      <c r="B26" s="357" t="s">
        <v>899</v>
      </c>
      <c r="C26" s="357" t="s">
        <v>1604</v>
      </c>
      <c r="D26" s="357" t="s">
        <v>1430</v>
      </c>
      <c r="E26" s="358">
        <v>15026428</v>
      </c>
    </row>
    <row r="27" spans="1:5">
      <c r="A27" s="356" t="s">
        <v>187</v>
      </c>
      <c r="B27" s="357" t="s">
        <v>899</v>
      </c>
      <c r="C27" s="357" t="s">
        <v>1604</v>
      </c>
      <c r="D27" s="357" t="s">
        <v>486</v>
      </c>
      <c r="E27" s="358">
        <v>15026428</v>
      </c>
    </row>
    <row r="28" spans="1:5">
      <c r="A28" s="356" t="s">
        <v>1905</v>
      </c>
      <c r="B28" s="357" t="s">
        <v>899</v>
      </c>
      <c r="C28" s="357" t="s">
        <v>1906</v>
      </c>
      <c r="D28" s="357" t="s">
        <v>1564</v>
      </c>
      <c r="E28" s="358">
        <v>50000</v>
      </c>
    </row>
    <row r="29" spans="1:5">
      <c r="A29" s="356" t="s">
        <v>1608</v>
      </c>
      <c r="B29" s="357" t="s">
        <v>899</v>
      </c>
      <c r="C29" s="357" t="s">
        <v>1609</v>
      </c>
      <c r="D29" s="357" t="s">
        <v>1564</v>
      </c>
      <c r="E29" s="358">
        <v>50000</v>
      </c>
    </row>
    <row r="30" spans="1:5">
      <c r="A30" s="356" t="s">
        <v>173</v>
      </c>
      <c r="B30" s="357" t="s">
        <v>899</v>
      </c>
      <c r="C30" s="357" t="s">
        <v>1609</v>
      </c>
      <c r="D30" s="357" t="s">
        <v>1430</v>
      </c>
      <c r="E30" s="358">
        <v>50000</v>
      </c>
    </row>
    <row r="31" spans="1:5">
      <c r="A31" s="356" t="s">
        <v>187</v>
      </c>
      <c r="B31" s="357" t="s">
        <v>899</v>
      </c>
      <c r="C31" s="357" t="s">
        <v>1609</v>
      </c>
      <c r="D31" s="357" t="s">
        <v>486</v>
      </c>
      <c r="E31" s="358">
        <v>50000</v>
      </c>
    </row>
    <row r="32" spans="1:5" ht="102">
      <c r="A32" s="356" t="s">
        <v>505</v>
      </c>
      <c r="B32" s="357" t="s">
        <v>903</v>
      </c>
      <c r="C32" s="357" t="s">
        <v>1564</v>
      </c>
      <c r="D32" s="357" t="s">
        <v>1564</v>
      </c>
      <c r="E32" s="358">
        <v>30050679</v>
      </c>
    </row>
    <row r="33" spans="1:5" ht="51">
      <c r="A33" s="356" t="s">
        <v>1902</v>
      </c>
      <c r="B33" s="357" t="s">
        <v>903</v>
      </c>
      <c r="C33" s="357" t="s">
        <v>324</v>
      </c>
      <c r="D33" s="357" t="s">
        <v>1564</v>
      </c>
      <c r="E33" s="358">
        <v>17358400</v>
      </c>
    </row>
    <row r="34" spans="1:5">
      <c r="A34" s="356" t="s">
        <v>1584</v>
      </c>
      <c r="B34" s="357" t="s">
        <v>903</v>
      </c>
      <c r="C34" s="357" t="s">
        <v>165</v>
      </c>
      <c r="D34" s="357" t="s">
        <v>1564</v>
      </c>
      <c r="E34" s="358">
        <v>17358400</v>
      </c>
    </row>
    <row r="35" spans="1:5">
      <c r="A35" s="356" t="s">
        <v>173</v>
      </c>
      <c r="B35" s="357" t="s">
        <v>903</v>
      </c>
      <c r="C35" s="357" t="s">
        <v>165</v>
      </c>
      <c r="D35" s="357" t="s">
        <v>1430</v>
      </c>
      <c r="E35" s="358">
        <v>17358400</v>
      </c>
    </row>
    <row r="36" spans="1:5">
      <c r="A36" s="356" t="s">
        <v>1298</v>
      </c>
      <c r="B36" s="357" t="s">
        <v>903</v>
      </c>
      <c r="C36" s="357" t="s">
        <v>165</v>
      </c>
      <c r="D36" s="357" t="s">
        <v>1299</v>
      </c>
      <c r="E36" s="358">
        <v>17358400</v>
      </c>
    </row>
    <row r="37" spans="1:5" ht="25.5">
      <c r="A37" s="356" t="s">
        <v>1903</v>
      </c>
      <c r="B37" s="357" t="s">
        <v>903</v>
      </c>
      <c r="C37" s="357" t="s">
        <v>1904</v>
      </c>
      <c r="D37" s="357" t="s">
        <v>1564</v>
      </c>
      <c r="E37" s="358">
        <v>685000</v>
      </c>
    </row>
    <row r="38" spans="1:5" ht="25.5">
      <c r="A38" s="356" t="s">
        <v>1603</v>
      </c>
      <c r="B38" s="357" t="s">
        <v>903</v>
      </c>
      <c r="C38" s="357" t="s">
        <v>1604</v>
      </c>
      <c r="D38" s="357" t="s">
        <v>1564</v>
      </c>
      <c r="E38" s="358">
        <v>685000</v>
      </c>
    </row>
    <row r="39" spans="1:5">
      <c r="A39" s="356" t="s">
        <v>173</v>
      </c>
      <c r="B39" s="357" t="s">
        <v>903</v>
      </c>
      <c r="C39" s="357" t="s">
        <v>1604</v>
      </c>
      <c r="D39" s="357" t="s">
        <v>1430</v>
      </c>
      <c r="E39" s="358">
        <v>685000</v>
      </c>
    </row>
    <row r="40" spans="1:5">
      <c r="A40" s="356" t="s">
        <v>1298</v>
      </c>
      <c r="B40" s="357" t="s">
        <v>903</v>
      </c>
      <c r="C40" s="357" t="s">
        <v>1604</v>
      </c>
      <c r="D40" s="357" t="s">
        <v>1299</v>
      </c>
      <c r="E40" s="358">
        <v>685000</v>
      </c>
    </row>
    <row r="41" spans="1:5" ht="25.5">
      <c r="A41" s="356" t="s">
        <v>1911</v>
      </c>
      <c r="B41" s="357" t="s">
        <v>903</v>
      </c>
      <c r="C41" s="357" t="s">
        <v>1912</v>
      </c>
      <c r="D41" s="357" t="s">
        <v>1564</v>
      </c>
      <c r="E41" s="358">
        <v>12007279</v>
      </c>
    </row>
    <row r="42" spans="1:5">
      <c r="A42" s="356" t="s">
        <v>1605</v>
      </c>
      <c r="B42" s="357" t="s">
        <v>903</v>
      </c>
      <c r="C42" s="357" t="s">
        <v>1606</v>
      </c>
      <c r="D42" s="357" t="s">
        <v>1564</v>
      </c>
      <c r="E42" s="358">
        <v>12007279</v>
      </c>
    </row>
    <row r="43" spans="1:5">
      <c r="A43" s="356" t="s">
        <v>173</v>
      </c>
      <c r="B43" s="357" t="s">
        <v>903</v>
      </c>
      <c r="C43" s="357" t="s">
        <v>1606</v>
      </c>
      <c r="D43" s="357" t="s">
        <v>1430</v>
      </c>
      <c r="E43" s="358">
        <v>12007279</v>
      </c>
    </row>
    <row r="44" spans="1:5">
      <c r="A44" s="356" t="s">
        <v>1298</v>
      </c>
      <c r="B44" s="357" t="s">
        <v>903</v>
      </c>
      <c r="C44" s="357" t="s">
        <v>1606</v>
      </c>
      <c r="D44" s="357" t="s">
        <v>1299</v>
      </c>
      <c r="E44" s="358">
        <v>12007279</v>
      </c>
    </row>
    <row r="45" spans="1:5" ht="102">
      <c r="A45" s="356" t="s">
        <v>508</v>
      </c>
      <c r="B45" s="357" t="s">
        <v>916</v>
      </c>
      <c r="C45" s="357" t="s">
        <v>1564</v>
      </c>
      <c r="D45" s="357" t="s">
        <v>1564</v>
      </c>
      <c r="E45" s="358">
        <v>911400</v>
      </c>
    </row>
    <row r="46" spans="1:5" ht="25.5">
      <c r="A46" s="356" t="s">
        <v>1911</v>
      </c>
      <c r="B46" s="357" t="s">
        <v>916</v>
      </c>
      <c r="C46" s="357" t="s">
        <v>1912</v>
      </c>
      <c r="D46" s="357" t="s">
        <v>1564</v>
      </c>
      <c r="E46" s="358">
        <v>911400</v>
      </c>
    </row>
    <row r="47" spans="1:5">
      <c r="A47" s="356" t="s">
        <v>1605</v>
      </c>
      <c r="B47" s="357" t="s">
        <v>916</v>
      </c>
      <c r="C47" s="357" t="s">
        <v>1606</v>
      </c>
      <c r="D47" s="357" t="s">
        <v>1564</v>
      </c>
      <c r="E47" s="358">
        <v>911400</v>
      </c>
    </row>
    <row r="48" spans="1:5">
      <c r="A48" s="356" t="s">
        <v>173</v>
      </c>
      <c r="B48" s="357" t="s">
        <v>916</v>
      </c>
      <c r="C48" s="357" t="s">
        <v>1606</v>
      </c>
      <c r="D48" s="357" t="s">
        <v>1430</v>
      </c>
      <c r="E48" s="358">
        <v>911400</v>
      </c>
    </row>
    <row r="49" spans="1:5">
      <c r="A49" s="356" t="s">
        <v>1296</v>
      </c>
      <c r="B49" s="357" t="s">
        <v>916</v>
      </c>
      <c r="C49" s="357" t="s">
        <v>1606</v>
      </c>
      <c r="D49" s="357" t="s">
        <v>455</v>
      </c>
      <c r="E49" s="358">
        <v>911400</v>
      </c>
    </row>
    <row r="50" spans="1:5" ht="127.5">
      <c r="A50" s="356" t="s">
        <v>694</v>
      </c>
      <c r="B50" s="357" t="s">
        <v>892</v>
      </c>
      <c r="C50" s="357" t="s">
        <v>1564</v>
      </c>
      <c r="D50" s="357" t="s">
        <v>1564</v>
      </c>
      <c r="E50" s="358">
        <v>30384500</v>
      </c>
    </row>
    <row r="51" spans="1:5" ht="51">
      <c r="A51" s="356" t="s">
        <v>1902</v>
      </c>
      <c r="B51" s="357" t="s">
        <v>892</v>
      </c>
      <c r="C51" s="357" t="s">
        <v>324</v>
      </c>
      <c r="D51" s="357" t="s">
        <v>1564</v>
      </c>
      <c r="E51" s="358">
        <v>30384500</v>
      </c>
    </row>
    <row r="52" spans="1:5">
      <c r="A52" s="356" t="s">
        <v>1584</v>
      </c>
      <c r="B52" s="357" t="s">
        <v>892</v>
      </c>
      <c r="C52" s="357" t="s">
        <v>165</v>
      </c>
      <c r="D52" s="357" t="s">
        <v>1564</v>
      </c>
      <c r="E52" s="358">
        <v>30384500</v>
      </c>
    </row>
    <row r="53" spans="1:5">
      <c r="A53" s="356" t="s">
        <v>173</v>
      </c>
      <c r="B53" s="357" t="s">
        <v>892</v>
      </c>
      <c r="C53" s="357" t="s">
        <v>165</v>
      </c>
      <c r="D53" s="357" t="s">
        <v>1430</v>
      </c>
      <c r="E53" s="358">
        <v>30384500</v>
      </c>
    </row>
    <row r="54" spans="1:5">
      <c r="A54" s="356" t="s">
        <v>186</v>
      </c>
      <c r="B54" s="357" t="s">
        <v>892</v>
      </c>
      <c r="C54" s="357" t="s">
        <v>165</v>
      </c>
      <c r="D54" s="357" t="s">
        <v>499</v>
      </c>
      <c r="E54" s="358">
        <v>30384500</v>
      </c>
    </row>
    <row r="55" spans="1:5" ht="140.25">
      <c r="A55" s="356" t="s">
        <v>506</v>
      </c>
      <c r="B55" s="357" t="s">
        <v>900</v>
      </c>
      <c r="C55" s="357" t="s">
        <v>1564</v>
      </c>
      <c r="D55" s="357" t="s">
        <v>1564</v>
      </c>
      <c r="E55" s="358">
        <v>39060000</v>
      </c>
    </row>
    <row r="56" spans="1:5" ht="51">
      <c r="A56" s="356" t="s">
        <v>1902</v>
      </c>
      <c r="B56" s="357" t="s">
        <v>900</v>
      </c>
      <c r="C56" s="357" t="s">
        <v>324</v>
      </c>
      <c r="D56" s="357" t="s">
        <v>1564</v>
      </c>
      <c r="E56" s="358">
        <v>39060000</v>
      </c>
    </row>
    <row r="57" spans="1:5">
      <c r="A57" s="356" t="s">
        <v>1584</v>
      </c>
      <c r="B57" s="357" t="s">
        <v>900</v>
      </c>
      <c r="C57" s="357" t="s">
        <v>165</v>
      </c>
      <c r="D57" s="357" t="s">
        <v>1564</v>
      </c>
      <c r="E57" s="358">
        <v>39060000</v>
      </c>
    </row>
    <row r="58" spans="1:5">
      <c r="A58" s="356" t="s">
        <v>173</v>
      </c>
      <c r="B58" s="357" t="s">
        <v>900</v>
      </c>
      <c r="C58" s="357" t="s">
        <v>165</v>
      </c>
      <c r="D58" s="357" t="s">
        <v>1430</v>
      </c>
      <c r="E58" s="358">
        <v>39060000</v>
      </c>
    </row>
    <row r="59" spans="1:5">
      <c r="A59" s="356" t="s">
        <v>187</v>
      </c>
      <c r="B59" s="357" t="s">
        <v>900</v>
      </c>
      <c r="C59" s="357" t="s">
        <v>165</v>
      </c>
      <c r="D59" s="357" t="s">
        <v>486</v>
      </c>
      <c r="E59" s="358">
        <v>39060000</v>
      </c>
    </row>
    <row r="60" spans="1:5" ht="127.5">
      <c r="A60" s="356" t="s">
        <v>698</v>
      </c>
      <c r="B60" s="357" t="s">
        <v>904</v>
      </c>
      <c r="C60" s="357" t="s">
        <v>1564</v>
      </c>
      <c r="D60" s="357" t="s">
        <v>1564</v>
      </c>
      <c r="E60" s="358">
        <v>3613400</v>
      </c>
    </row>
    <row r="61" spans="1:5" ht="51">
      <c r="A61" s="356" t="s">
        <v>1902</v>
      </c>
      <c r="B61" s="357" t="s">
        <v>904</v>
      </c>
      <c r="C61" s="357" t="s">
        <v>324</v>
      </c>
      <c r="D61" s="357" t="s">
        <v>1564</v>
      </c>
      <c r="E61" s="358">
        <v>2213400</v>
      </c>
    </row>
    <row r="62" spans="1:5">
      <c r="A62" s="356" t="s">
        <v>1584</v>
      </c>
      <c r="B62" s="357" t="s">
        <v>904</v>
      </c>
      <c r="C62" s="357" t="s">
        <v>165</v>
      </c>
      <c r="D62" s="357" t="s">
        <v>1564</v>
      </c>
      <c r="E62" s="358">
        <v>2213400</v>
      </c>
    </row>
    <row r="63" spans="1:5">
      <c r="A63" s="356" t="s">
        <v>173</v>
      </c>
      <c r="B63" s="357" t="s">
        <v>904</v>
      </c>
      <c r="C63" s="357" t="s">
        <v>165</v>
      </c>
      <c r="D63" s="357" t="s">
        <v>1430</v>
      </c>
      <c r="E63" s="358">
        <v>2213400</v>
      </c>
    </row>
    <row r="64" spans="1:5">
      <c r="A64" s="356" t="s">
        <v>1298</v>
      </c>
      <c r="B64" s="357" t="s">
        <v>904</v>
      </c>
      <c r="C64" s="357" t="s">
        <v>165</v>
      </c>
      <c r="D64" s="357" t="s">
        <v>1299</v>
      </c>
      <c r="E64" s="358">
        <v>2213400</v>
      </c>
    </row>
    <row r="65" spans="1:5" ht="25.5">
      <c r="A65" s="356" t="s">
        <v>1911</v>
      </c>
      <c r="B65" s="357" t="s">
        <v>904</v>
      </c>
      <c r="C65" s="357" t="s">
        <v>1912</v>
      </c>
      <c r="D65" s="357" t="s">
        <v>1564</v>
      </c>
      <c r="E65" s="358">
        <v>1400000</v>
      </c>
    </row>
    <row r="66" spans="1:5">
      <c r="A66" s="356" t="s">
        <v>1605</v>
      </c>
      <c r="B66" s="357" t="s">
        <v>904</v>
      </c>
      <c r="C66" s="357" t="s">
        <v>1606</v>
      </c>
      <c r="D66" s="357" t="s">
        <v>1564</v>
      </c>
      <c r="E66" s="358">
        <v>1400000</v>
      </c>
    </row>
    <row r="67" spans="1:5">
      <c r="A67" s="356" t="s">
        <v>173</v>
      </c>
      <c r="B67" s="357" t="s">
        <v>904</v>
      </c>
      <c r="C67" s="357" t="s">
        <v>1606</v>
      </c>
      <c r="D67" s="357" t="s">
        <v>1430</v>
      </c>
      <c r="E67" s="358">
        <v>1400000</v>
      </c>
    </row>
    <row r="68" spans="1:5">
      <c r="A68" s="356" t="s">
        <v>1298</v>
      </c>
      <c r="B68" s="357" t="s">
        <v>904</v>
      </c>
      <c r="C68" s="357" t="s">
        <v>1606</v>
      </c>
      <c r="D68" s="357" t="s">
        <v>1299</v>
      </c>
      <c r="E68" s="358">
        <v>1400000</v>
      </c>
    </row>
    <row r="69" spans="1:5" ht="140.25">
      <c r="A69" s="356" t="s">
        <v>509</v>
      </c>
      <c r="B69" s="357" t="s">
        <v>917</v>
      </c>
      <c r="C69" s="357" t="s">
        <v>1564</v>
      </c>
      <c r="D69" s="357" t="s">
        <v>1564</v>
      </c>
      <c r="E69" s="358">
        <v>1000000</v>
      </c>
    </row>
    <row r="70" spans="1:5" ht="25.5">
      <c r="A70" s="356" t="s">
        <v>1911</v>
      </c>
      <c r="B70" s="357" t="s">
        <v>917</v>
      </c>
      <c r="C70" s="357" t="s">
        <v>1912</v>
      </c>
      <c r="D70" s="357" t="s">
        <v>1564</v>
      </c>
      <c r="E70" s="358">
        <v>1000000</v>
      </c>
    </row>
    <row r="71" spans="1:5">
      <c r="A71" s="356" t="s">
        <v>1605</v>
      </c>
      <c r="B71" s="357" t="s">
        <v>917</v>
      </c>
      <c r="C71" s="357" t="s">
        <v>1606</v>
      </c>
      <c r="D71" s="357" t="s">
        <v>1564</v>
      </c>
      <c r="E71" s="358">
        <v>1000000</v>
      </c>
    </row>
    <row r="72" spans="1:5">
      <c r="A72" s="356" t="s">
        <v>173</v>
      </c>
      <c r="B72" s="357" t="s">
        <v>917</v>
      </c>
      <c r="C72" s="357" t="s">
        <v>1606</v>
      </c>
      <c r="D72" s="357" t="s">
        <v>1430</v>
      </c>
      <c r="E72" s="358">
        <v>1000000</v>
      </c>
    </row>
    <row r="73" spans="1:5">
      <c r="A73" s="356" t="s">
        <v>1296</v>
      </c>
      <c r="B73" s="357" t="s">
        <v>917</v>
      </c>
      <c r="C73" s="357" t="s">
        <v>1606</v>
      </c>
      <c r="D73" s="357" t="s">
        <v>455</v>
      </c>
      <c r="E73" s="358">
        <v>1000000</v>
      </c>
    </row>
    <row r="74" spans="1:5" ht="114.75">
      <c r="A74" s="356" t="s">
        <v>628</v>
      </c>
      <c r="B74" s="357" t="s">
        <v>906</v>
      </c>
      <c r="C74" s="357" t="s">
        <v>1564</v>
      </c>
      <c r="D74" s="357" t="s">
        <v>1564</v>
      </c>
      <c r="E74" s="358">
        <v>1800000</v>
      </c>
    </row>
    <row r="75" spans="1:5" ht="51">
      <c r="A75" s="356" t="s">
        <v>1902</v>
      </c>
      <c r="B75" s="357" t="s">
        <v>906</v>
      </c>
      <c r="C75" s="357" t="s">
        <v>324</v>
      </c>
      <c r="D75" s="357" t="s">
        <v>1564</v>
      </c>
      <c r="E75" s="358">
        <v>408000</v>
      </c>
    </row>
    <row r="76" spans="1:5">
      <c r="A76" s="356" t="s">
        <v>1584</v>
      </c>
      <c r="B76" s="357" t="s">
        <v>906</v>
      </c>
      <c r="C76" s="357" t="s">
        <v>165</v>
      </c>
      <c r="D76" s="357" t="s">
        <v>1564</v>
      </c>
      <c r="E76" s="358">
        <v>408000</v>
      </c>
    </row>
    <row r="77" spans="1:5">
      <c r="A77" s="356" t="s">
        <v>173</v>
      </c>
      <c r="B77" s="357" t="s">
        <v>906</v>
      </c>
      <c r="C77" s="357" t="s">
        <v>165</v>
      </c>
      <c r="D77" s="357" t="s">
        <v>1430</v>
      </c>
      <c r="E77" s="358">
        <v>408000</v>
      </c>
    </row>
    <row r="78" spans="1:5">
      <c r="A78" s="356" t="s">
        <v>187</v>
      </c>
      <c r="B78" s="357" t="s">
        <v>906</v>
      </c>
      <c r="C78" s="357" t="s">
        <v>165</v>
      </c>
      <c r="D78" s="357" t="s">
        <v>486</v>
      </c>
      <c r="E78" s="358">
        <v>408000</v>
      </c>
    </row>
    <row r="79" spans="1:5" ht="25.5">
      <c r="A79" s="356" t="s">
        <v>1903</v>
      </c>
      <c r="B79" s="357" t="s">
        <v>906</v>
      </c>
      <c r="C79" s="357" t="s">
        <v>1904</v>
      </c>
      <c r="D79" s="357" t="s">
        <v>1564</v>
      </c>
      <c r="E79" s="358">
        <v>1392000</v>
      </c>
    </row>
    <row r="80" spans="1:5" ht="25.5">
      <c r="A80" s="356" t="s">
        <v>1603</v>
      </c>
      <c r="B80" s="357" t="s">
        <v>906</v>
      </c>
      <c r="C80" s="357" t="s">
        <v>1604</v>
      </c>
      <c r="D80" s="357" t="s">
        <v>1564</v>
      </c>
      <c r="E80" s="358">
        <v>1392000</v>
      </c>
    </row>
    <row r="81" spans="1:5">
      <c r="A81" s="356" t="s">
        <v>173</v>
      </c>
      <c r="B81" s="357" t="s">
        <v>906</v>
      </c>
      <c r="C81" s="357" t="s">
        <v>1604</v>
      </c>
      <c r="D81" s="357" t="s">
        <v>1430</v>
      </c>
      <c r="E81" s="358">
        <v>1392000</v>
      </c>
    </row>
    <row r="82" spans="1:5">
      <c r="A82" s="356" t="s">
        <v>187</v>
      </c>
      <c r="B82" s="357" t="s">
        <v>906</v>
      </c>
      <c r="C82" s="357" t="s">
        <v>1604</v>
      </c>
      <c r="D82" s="357" t="s">
        <v>486</v>
      </c>
      <c r="E82" s="358">
        <v>1392000</v>
      </c>
    </row>
    <row r="83" spans="1:5" ht="114.75">
      <c r="A83" s="356" t="s">
        <v>699</v>
      </c>
      <c r="B83" s="357" t="s">
        <v>905</v>
      </c>
      <c r="C83" s="357" t="s">
        <v>1564</v>
      </c>
      <c r="D83" s="357" t="s">
        <v>1564</v>
      </c>
      <c r="E83" s="358">
        <v>55200</v>
      </c>
    </row>
    <row r="84" spans="1:5" ht="25.5">
      <c r="A84" s="356" t="s">
        <v>1911</v>
      </c>
      <c r="B84" s="357" t="s">
        <v>905</v>
      </c>
      <c r="C84" s="357" t="s">
        <v>1912</v>
      </c>
      <c r="D84" s="357" t="s">
        <v>1564</v>
      </c>
      <c r="E84" s="358">
        <v>55200</v>
      </c>
    </row>
    <row r="85" spans="1:5">
      <c r="A85" s="356" t="s">
        <v>1605</v>
      </c>
      <c r="B85" s="357" t="s">
        <v>905</v>
      </c>
      <c r="C85" s="357" t="s">
        <v>1606</v>
      </c>
      <c r="D85" s="357" t="s">
        <v>1564</v>
      </c>
      <c r="E85" s="358">
        <v>55200</v>
      </c>
    </row>
    <row r="86" spans="1:5">
      <c r="A86" s="356" t="s">
        <v>173</v>
      </c>
      <c r="B86" s="357" t="s">
        <v>905</v>
      </c>
      <c r="C86" s="357" t="s">
        <v>1606</v>
      </c>
      <c r="D86" s="357" t="s">
        <v>1430</v>
      </c>
      <c r="E86" s="358">
        <v>55200</v>
      </c>
    </row>
    <row r="87" spans="1:5">
      <c r="A87" s="356" t="s">
        <v>1298</v>
      </c>
      <c r="B87" s="357" t="s">
        <v>905</v>
      </c>
      <c r="C87" s="357" t="s">
        <v>1606</v>
      </c>
      <c r="D87" s="357" t="s">
        <v>1299</v>
      </c>
      <c r="E87" s="358">
        <v>55200</v>
      </c>
    </row>
    <row r="88" spans="1:5" ht="102">
      <c r="A88" s="356" t="s">
        <v>695</v>
      </c>
      <c r="B88" s="357" t="s">
        <v>893</v>
      </c>
      <c r="C88" s="357" t="s">
        <v>1564</v>
      </c>
      <c r="D88" s="357" t="s">
        <v>1564</v>
      </c>
      <c r="E88" s="358">
        <v>989000</v>
      </c>
    </row>
    <row r="89" spans="1:5" ht="25.5">
      <c r="A89" s="356" t="s">
        <v>1903</v>
      </c>
      <c r="B89" s="357" t="s">
        <v>893</v>
      </c>
      <c r="C89" s="357" t="s">
        <v>1904</v>
      </c>
      <c r="D89" s="357" t="s">
        <v>1564</v>
      </c>
      <c r="E89" s="358">
        <v>989000</v>
      </c>
    </row>
    <row r="90" spans="1:5" ht="25.5">
      <c r="A90" s="356" t="s">
        <v>1603</v>
      </c>
      <c r="B90" s="357" t="s">
        <v>893</v>
      </c>
      <c r="C90" s="357" t="s">
        <v>1604</v>
      </c>
      <c r="D90" s="357" t="s">
        <v>1564</v>
      </c>
      <c r="E90" s="358">
        <v>989000</v>
      </c>
    </row>
    <row r="91" spans="1:5">
      <c r="A91" s="356" t="s">
        <v>173</v>
      </c>
      <c r="B91" s="357" t="s">
        <v>893</v>
      </c>
      <c r="C91" s="357" t="s">
        <v>1604</v>
      </c>
      <c r="D91" s="357" t="s">
        <v>1430</v>
      </c>
      <c r="E91" s="358">
        <v>989000</v>
      </c>
    </row>
    <row r="92" spans="1:5">
      <c r="A92" s="356" t="s">
        <v>186</v>
      </c>
      <c r="B92" s="357" t="s">
        <v>893</v>
      </c>
      <c r="C92" s="357" t="s">
        <v>1604</v>
      </c>
      <c r="D92" s="357" t="s">
        <v>499</v>
      </c>
      <c r="E92" s="358">
        <v>989000</v>
      </c>
    </row>
    <row r="93" spans="1:5" ht="102">
      <c r="A93" s="356" t="s">
        <v>700</v>
      </c>
      <c r="B93" s="357" t="s">
        <v>901</v>
      </c>
      <c r="C93" s="357" t="s">
        <v>1564</v>
      </c>
      <c r="D93" s="357" t="s">
        <v>1564</v>
      </c>
      <c r="E93" s="358">
        <v>1273300</v>
      </c>
    </row>
    <row r="94" spans="1:5" ht="51">
      <c r="A94" s="356" t="s">
        <v>1902</v>
      </c>
      <c r="B94" s="357" t="s">
        <v>901</v>
      </c>
      <c r="C94" s="357" t="s">
        <v>324</v>
      </c>
      <c r="D94" s="357" t="s">
        <v>1564</v>
      </c>
      <c r="E94" s="358">
        <v>1273300</v>
      </c>
    </row>
    <row r="95" spans="1:5">
      <c r="A95" s="356" t="s">
        <v>1584</v>
      </c>
      <c r="B95" s="357" t="s">
        <v>901</v>
      </c>
      <c r="C95" s="357" t="s">
        <v>165</v>
      </c>
      <c r="D95" s="357" t="s">
        <v>1564</v>
      </c>
      <c r="E95" s="358">
        <v>1273300</v>
      </c>
    </row>
    <row r="96" spans="1:5">
      <c r="A96" s="356" t="s">
        <v>173</v>
      </c>
      <c r="B96" s="357" t="s">
        <v>901</v>
      </c>
      <c r="C96" s="357" t="s">
        <v>165</v>
      </c>
      <c r="D96" s="357" t="s">
        <v>1430</v>
      </c>
      <c r="E96" s="358">
        <v>1273300</v>
      </c>
    </row>
    <row r="97" spans="1:5">
      <c r="A97" s="356" t="s">
        <v>187</v>
      </c>
      <c r="B97" s="357" t="s">
        <v>901</v>
      </c>
      <c r="C97" s="357" t="s">
        <v>165</v>
      </c>
      <c r="D97" s="357" t="s">
        <v>486</v>
      </c>
      <c r="E97" s="358">
        <v>1273300</v>
      </c>
    </row>
    <row r="98" spans="1:5" ht="102">
      <c r="A98" s="356" t="s">
        <v>701</v>
      </c>
      <c r="B98" s="357" t="s">
        <v>908</v>
      </c>
      <c r="C98" s="357" t="s">
        <v>1564</v>
      </c>
      <c r="D98" s="357" t="s">
        <v>1564</v>
      </c>
      <c r="E98" s="358">
        <v>330000</v>
      </c>
    </row>
    <row r="99" spans="1:5" ht="51">
      <c r="A99" s="356" t="s">
        <v>1902</v>
      </c>
      <c r="B99" s="357" t="s">
        <v>908</v>
      </c>
      <c r="C99" s="357" t="s">
        <v>324</v>
      </c>
      <c r="D99" s="357" t="s">
        <v>1564</v>
      </c>
      <c r="E99" s="358">
        <v>250000</v>
      </c>
    </row>
    <row r="100" spans="1:5">
      <c r="A100" s="356" t="s">
        <v>1584</v>
      </c>
      <c r="B100" s="357" t="s">
        <v>908</v>
      </c>
      <c r="C100" s="357" t="s">
        <v>165</v>
      </c>
      <c r="D100" s="357" t="s">
        <v>1564</v>
      </c>
      <c r="E100" s="358">
        <v>250000</v>
      </c>
    </row>
    <row r="101" spans="1:5">
      <c r="A101" s="356" t="s">
        <v>173</v>
      </c>
      <c r="B101" s="357" t="s">
        <v>908</v>
      </c>
      <c r="C101" s="357" t="s">
        <v>165</v>
      </c>
      <c r="D101" s="357" t="s">
        <v>1430</v>
      </c>
      <c r="E101" s="358">
        <v>250000</v>
      </c>
    </row>
    <row r="102" spans="1:5">
      <c r="A102" s="356" t="s">
        <v>1298</v>
      </c>
      <c r="B102" s="357" t="s">
        <v>908</v>
      </c>
      <c r="C102" s="357" t="s">
        <v>165</v>
      </c>
      <c r="D102" s="357" t="s">
        <v>1299</v>
      </c>
      <c r="E102" s="358">
        <v>250000</v>
      </c>
    </row>
    <row r="103" spans="1:5" ht="25.5">
      <c r="A103" s="356" t="s">
        <v>1911</v>
      </c>
      <c r="B103" s="357" t="s">
        <v>908</v>
      </c>
      <c r="C103" s="357" t="s">
        <v>1912</v>
      </c>
      <c r="D103" s="357" t="s">
        <v>1564</v>
      </c>
      <c r="E103" s="358">
        <v>80000</v>
      </c>
    </row>
    <row r="104" spans="1:5">
      <c r="A104" s="356" t="s">
        <v>1605</v>
      </c>
      <c r="B104" s="357" t="s">
        <v>908</v>
      </c>
      <c r="C104" s="357" t="s">
        <v>1606</v>
      </c>
      <c r="D104" s="357" t="s">
        <v>1564</v>
      </c>
      <c r="E104" s="358">
        <v>80000</v>
      </c>
    </row>
    <row r="105" spans="1:5">
      <c r="A105" s="356" t="s">
        <v>173</v>
      </c>
      <c r="B105" s="357" t="s">
        <v>908</v>
      </c>
      <c r="C105" s="357" t="s">
        <v>1606</v>
      </c>
      <c r="D105" s="357" t="s">
        <v>1430</v>
      </c>
      <c r="E105" s="358">
        <v>80000</v>
      </c>
    </row>
    <row r="106" spans="1:5">
      <c r="A106" s="356" t="s">
        <v>1298</v>
      </c>
      <c r="B106" s="357" t="s">
        <v>908</v>
      </c>
      <c r="C106" s="357" t="s">
        <v>1606</v>
      </c>
      <c r="D106" s="357" t="s">
        <v>1299</v>
      </c>
      <c r="E106" s="358">
        <v>80000</v>
      </c>
    </row>
    <row r="107" spans="1:5" ht="102">
      <c r="A107" s="356" t="s">
        <v>918</v>
      </c>
      <c r="B107" s="357" t="s">
        <v>919</v>
      </c>
      <c r="C107" s="357" t="s">
        <v>1564</v>
      </c>
      <c r="D107" s="357" t="s">
        <v>1564</v>
      </c>
      <c r="E107" s="358">
        <v>50000</v>
      </c>
    </row>
    <row r="108" spans="1:5" ht="25.5">
      <c r="A108" s="356" t="s">
        <v>1911</v>
      </c>
      <c r="B108" s="357" t="s">
        <v>919</v>
      </c>
      <c r="C108" s="357" t="s">
        <v>1912</v>
      </c>
      <c r="D108" s="357" t="s">
        <v>1564</v>
      </c>
      <c r="E108" s="358">
        <v>50000</v>
      </c>
    </row>
    <row r="109" spans="1:5">
      <c r="A109" s="356" t="s">
        <v>1605</v>
      </c>
      <c r="B109" s="357" t="s">
        <v>919</v>
      </c>
      <c r="C109" s="357" t="s">
        <v>1606</v>
      </c>
      <c r="D109" s="357" t="s">
        <v>1564</v>
      </c>
      <c r="E109" s="358">
        <v>50000</v>
      </c>
    </row>
    <row r="110" spans="1:5">
      <c r="A110" s="356" t="s">
        <v>173</v>
      </c>
      <c r="B110" s="357" t="s">
        <v>919</v>
      </c>
      <c r="C110" s="357" t="s">
        <v>1606</v>
      </c>
      <c r="D110" s="357" t="s">
        <v>1430</v>
      </c>
      <c r="E110" s="358">
        <v>50000</v>
      </c>
    </row>
    <row r="111" spans="1:5">
      <c r="A111" s="356" t="s">
        <v>1296</v>
      </c>
      <c r="B111" s="357" t="s">
        <v>919</v>
      </c>
      <c r="C111" s="357" t="s">
        <v>1606</v>
      </c>
      <c r="D111" s="357" t="s">
        <v>455</v>
      </c>
      <c r="E111" s="358">
        <v>50000</v>
      </c>
    </row>
    <row r="112" spans="1:5" ht="102">
      <c r="A112" s="356" t="s">
        <v>696</v>
      </c>
      <c r="B112" s="357" t="s">
        <v>894</v>
      </c>
      <c r="C112" s="357" t="s">
        <v>1564</v>
      </c>
      <c r="D112" s="357" t="s">
        <v>1564</v>
      </c>
      <c r="E112" s="358">
        <v>34289926</v>
      </c>
    </row>
    <row r="113" spans="1:5" ht="25.5">
      <c r="A113" s="356" t="s">
        <v>1903</v>
      </c>
      <c r="B113" s="357" t="s">
        <v>894</v>
      </c>
      <c r="C113" s="357" t="s">
        <v>1904</v>
      </c>
      <c r="D113" s="357" t="s">
        <v>1564</v>
      </c>
      <c r="E113" s="358">
        <v>34289926</v>
      </c>
    </row>
    <row r="114" spans="1:5" ht="25.5">
      <c r="A114" s="356" t="s">
        <v>1603</v>
      </c>
      <c r="B114" s="357" t="s">
        <v>894</v>
      </c>
      <c r="C114" s="357" t="s">
        <v>1604</v>
      </c>
      <c r="D114" s="357" t="s">
        <v>1564</v>
      </c>
      <c r="E114" s="358">
        <v>34289926</v>
      </c>
    </row>
    <row r="115" spans="1:5">
      <c r="A115" s="356" t="s">
        <v>173</v>
      </c>
      <c r="B115" s="357" t="s">
        <v>894</v>
      </c>
      <c r="C115" s="357" t="s">
        <v>1604</v>
      </c>
      <c r="D115" s="357" t="s">
        <v>1430</v>
      </c>
      <c r="E115" s="358">
        <v>34289926</v>
      </c>
    </row>
    <row r="116" spans="1:5">
      <c r="A116" s="356" t="s">
        <v>186</v>
      </c>
      <c r="B116" s="357" t="s">
        <v>894</v>
      </c>
      <c r="C116" s="357" t="s">
        <v>1604</v>
      </c>
      <c r="D116" s="357" t="s">
        <v>499</v>
      </c>
      <c r="E116" s="358">
        <v>34289926</v>
      </c>
    </row>
    <row r="117" spans="1:5" ht="114.75">
      <c r="A117" s="356" t="s">
        <v>702</v>
      </c>
      <c r="B117" s="357" t="s">
        <v>902</v>
      </c>
      <c r="C117" s="357" t="s">
        <v>1564</v>
      </c>
      <c r="D117" s="357" t="s">
        <v>1564</v>
      </c>
      <c r="E117" s="358">
        <v>81336890</v>
      </c>
    </row>
    <row r="118" spans="1:5" ht="25.5">
      <c r="A118" s="356" t="s">
        <v>1903</v>
      </c>
      <c r="B118" s="357" t="s">
        <v>902</v>
      </c>
      <c r="C118" s="357" t="s">
        <v>1904</v>
      </c>
      <c r="D118" s="357" t="s">
        <v>1564</v>
      </c>
      <c r="E118" s="358">
        <v>81336890</v>
      </c>
    </row>
    <row r="119" spans="1:5" ht="25.5">
      <c r="A119" s="356" t="s">
        <v>1603</v>
      </c>
      <c r="B119" s="357" t="s">
        <v>902</v>
      </c>
      <c r="C119" s="357" t="s">
        <v>1604</v>
      </c>
      <c r="D119" s="357" t="s">
        <v>1564</v>
      </c>
      <c r="E119" s="358">
        <v>81336890</v>
      </c>
    </row>
    <row r="120" spans="1:5">
      <c r="A120" s="356" t="s">
        <v>173</v>
      </c>
      <c r="B120" s="357" t="s">
        <v>902</v>
      </c>
      <c r="C120" s="357" t="s">
        <v>1604</v>
      </c>
      <c r="D120" s="357" t="s">
        <v>1430</v>
      </c>
      <c r="E120" s="358">
        <v>81336890</v>
      </c>
    </row>
    <row r="121" spans="1:5">
      <c r="A121" s="356" t="s">
        <v>187</v>
      </c>
      <c r="B121" s="357" t="s">
        <v>902</v>
      </c>
      <c r="C121" s="357" t="s">
        <v>1604</v>
      </c>
      <c r="D121" s="357" t="s">
        <v>486</v>
      </c>
      <c r="E121" s="358">
        <v>81336890</v>
      </c>
    </row>
    <row r="122" spans="1:5" ht="102">
      <c r="A122" s="356" t="s">
        <v>703</v>
      </c>
      <c r="B122" s="357" t="s">
        <v>909</v>
      </c>
      <c r="C122" s="357" t="s">
        <v>1564</v>
      </c>
      <c r="D122" s="357" t="s">
        <v>1564</v>
      </c>
      <c r="E122" s="358">
        <v>2768144</v>
      </c>
    </row>
    <row r="123" spans="1:5" ht="25.5">
      <c r="A123" s="356" t="s">
        <v>1903</v>
      </c>
      <c r="B123" s="357" t="s">
        <v>909</v>
      </c>
      <c r="C123" s="357" t="s">
        <v>1904</v>
      </c>
      <c r="D123" s="357" t="s">
        <v>1564</v>
      </c>
      <c r="E123" s="358">
        <v>1577009</v>
      </c>
    </row>
    <row r="124" spans="1:5" ht="25.5">
      <c r="A124" s="356" t="s">
        <v>1603</v>
      </c>
      <c r="B124" s="357" t="s">
        <v>909</v>
      </c>
      <c r="C124" s="357" t="s">
        <v>1604</v>
      </c>
      <c r="D124" s="357" t="s">
        <v>1564</v>
      </c>
      <c r="E124" s="358">
        <v>1577009</v>
      </c>
    </row>
    <row r="125" spans="1:5">
      <c r="A125" s="356" t="s">
        <v>173</v>
      </c>
      <c r="B125" s="357" t="s">
        <v>909</v>
      </c>
      <c r="C125" s="357" t="s">
        <v>1604</v>
      </c>
      <c r="D125" s="357" t="s">
        <v>1430</v>
      </c>
      <c r="E125" s="358">
        <v>1577009</v>
      </c>
    </row>
    <row r="126" spans="1:5">
      <c r="A126" s="356" t="s">
        <v>1298</v>
      </c>
      <c r="B126" s="357" t="s">
        <v>909</v>
      </c>
      <c r="C126" s="357" t="s">
        <v>1604</v>
      </c>
      <c r="D126" s="357" t="s">
        <v>1299</v>
      </c>
      <c r="E126" s="358">
        <v>1577009</v>
      </c>
    </row>
    <row r="127" spans="1:5" ht="25.5">
      <c r="A127" s="356" t="s">
        <v>1911</v>
      </c>
      <c r="B127" s="357" t="s">
        <v>909</v>
      </c>
      <c r="C127" s="357" t="s">
        <v>1912</v>
      </c>
      <c r="D127" s="357" t="s">
        <v>1564</v>
      </c>
      <c r="E127" s="358">
        <v>1191135</v>
      </c>
    </row>
    <row r="128" spans="1:5">
      <c r="A128" s="356" t="s">
        <v>1605</v>
      </c>
      <c r="B128" s="357" t="s">
        <v>909</v>
      </c>
      <c r="C128" s="357" t="s">
        <v>1606</v>
      </c>
      <c r="D128" s="357" t="s">
        <v>1564</v>
      </c>
      <c r="E128" s="358">
        <v>1191135</v>
      </c>
    </row>
    <row r="129" spans="1:5">
      <c r="A129" s="356" t="s">
        <v>173</v>
      </c>
      <c r="B129" s="357" t="s">
        <v>909</v>
      </c>
      <c r="C129" s="357" t="s">
        <v>1606</v>
      </c>
      <c r="D129" s="357" t="s">
        <v>1430</v>
      </c>
      <c r="E129" s="358">
        <v>1191135</v>
      </c>
    </row>
    <row r="130" spans="1:5">
      <c r="A130" s="356" t="s">
        <v>1298</v>
      </c>
      <c r="B130" s="357" t="s">
        <v>909</v>
      </c>
      <c r="C130" s="357" t="s">
        <v>1606</v>
      </c>
      <c r="D130" s="357" t="s">
        <v>1299</v>
      </c>
      <c r="E130" s="358">
        <v>1191135</v>
      </c>
    </row>
    <row r="131" spans="1:5" ht="114.75">
      <c r="A131" s="356" t="s">
        <v>1438</v>
      </c>
      <c r="B131" s="357" t="s">
        <v>1439</v>
      </c>
      <c r="C131" s="357" t="s">
        <v>1564</v>
      </c>
      <c r="D131" s="357" t="s">
        <v>1564</v>
      </c>
      <c r="E131" s="358">
        <v>38888</v>
      </c>
    </row>
    <row r="132" spans="1:5" ht="25.5">
      <c r="A132" s="356" t="s">
        <v>1911</v>
      </c>
      <c r="B132" s="357" t="s">
        <v>1439</v>
      </c>
      <c r="C132" s="357" t="s">
        <v>1912</v>
      </c>
      <c r="D132" s="357" t="s">
        <v>1564</v>
      </c>
      <c r="E132" s="358">
        <v>38888</v>
      </c>
    </row>
    <row r="133" spans="1:5">
      <c r="A133" s="356" t="s">
        <v>1605</v>
      </c>
      <c r="B133" s="357" t="s">
        <v>1439</v>
      </c>
      <c r="C133" s="357" t="s">
        <v>1606</v>
      </c>
      <c r="D133" s="357" t="s">
        <v>1564</v>
      </c>
      <c r="E133" s="358">
        <v>38888</v>
      </c>
    </row>
    <row r="134" spans="1:5">
      <c r="A134" s="356" t="s">
        <v>173</v>
      </c>
      <c r="B134" s="357" t="s">
        <v>1439</v>
      </c>
      <c r="C134" s="357" t="s">
        <v>1606</v>
      </c>
      <c r="D134" s="357" t="s">
        <v>1430</v>
      </c>
      <c r="E134" s="358">
        <v>38888</v>
      </c>
    </row>
    <row r="135" spans="1:5">
      <c r="A135" s="356" t="s">
        <v>1296</v>
      </c>
      <c r="B135" s="357" t="s">
        <v>1439</v>
      </c>
      <c r="C135" s="357" t="s">
        <v>1606</v>
      </c>
      <c r="D135" s="357" t="s">
        <v>455</v>
      </c>
      <c r="E135" s="358">
        <v>38888</v>
      </c>
    </row>
    <row r="136" spans="1:5" ht="89.25">
      <c r="A136" s="356" t="s">
        <v>697</v>
      </c>
      <c r="B136" s="357" t="s">
        <v>895</v>
      </c>
      <c r="C136" s="357" t="s">
        <v>1564</v>
      </c>
      <c r="D136" s="357" t="s">
        <v>1564</v>
      </c>
      <c r="E136" s="358">
        <v>40173000</v>
      </c>
    </row>
    <row r="137" spans="1:5" ht="25.5">
      <c r="A137" s="356" t="s">
        <v>1903</v>
      </c>
      <c r="B137" s="357" t="s">
        <v>895</v>
      </c>
      <c r="C137" s="357" t="s">
        <v>1904</v>
      </c>
      <c r="D137" s="357" t="s">
        <v>1564</v>
      </c>
      <c r="E137" s="358">
        <v>40173000</v>
      </c>
    </row>
    <row r="138" spans="1:5" ht="25.5">
      <c r="A138" s="356" t="s">
        <v>1603</v>
      </c>
      <c r="B138" s="357" t="s">
        <v>895</v>
      </c>
      <c r="C138" s="357" t="s">
        <v>1604</v>
      </c>
      <c r="D138" s="357" t="s">
        <v>1564</v>
      </c>
      <c r="E138" s="358">
        <v>40173000</v>
      </c>
    </row>
    <row r="139" spans="1:5">
      <c r="A139" s="356" t="s">
        <v>173</v>
      </c>
      <c r="B139" s="357" t="s">
        <v>895</v>
      </c>
      <c r="C139" s="357" t="s">
        <v>1604</v>
      </c>
      <c r="D139" s="357" t="s">
        <v>1430</v>
      </c>
      <c r="E139" s="358">
        <v>40173000</v>
      </c>
    </row>
    <row r="140" spans="1:5">
      <c r="A140" s="356" t="s">
        <v>186</v>
      </c>
      <c r="B140" s="357" t="s">
        <v>895</v>
      </c>
      <c r="C140" s="357" t="s">
        <v>1604</v>
      </c>
      <c r="D140" s="357" t="s">
        <v>499</v>
      </c>
      <c r="E140" s="358">
        <v>40173000</v>
      </c>
    </row>
    <row r="141" spans="1:5" ht="102">
      <c r="A141" s="356" t="s">
        <v>704</v>
      </c>
      <c r="B141" s="357" t="s">
        <v>907</v>
      </c>
      <c r="C141" s="357" t="s">
        <v>1564</v>
      </c>
      <c r="D141" s="357" t="s">
        <v>1564</v>
      </c>
      <c r="E141" s="358">
        <v>5819000</v>
      </c>
    </row>
    <row r="142" spans="1:5" ht="25.5">
      <c r="A142" s="356" t="s">
        <v>1903</v>
      </c>
      <c r="B142" s="357" t="s">
        <v>907</v>
      </c>
      <c r="C142" s="357" t="s">
        <v>1904</v>
      </c>
      <c r="D142" s="357" t="s">
        <v>1564</v>
      </c>
      <c r="E142" s="358">
        <v>5819000</v>
      </c>
    </row>
    <row r="143" spans="1:5" ht="25.5">
      <c r="A143" s="356" t="s">
        <v>1603</v>
      </c>
      <c r="B143" s="357" t="s">
        <v>907</v>
      </c>
      <c r="C143" s="357" t="s">
        <v>1604</v>
      </c>
      <c r="D143" s="357" t="s">
        <v>1564</v>
      </c>
      <c r="E143" s="358">
        <v>5819000</v>
      </c>
    </row>
    <row r="144" spans="1:5">
      <c r="A144" s="356" t="s">
        <v>173</v>
      </c>
      <c r="B144" s="357" t="s">
        <v>907</v>
      </c>
      <c r="C144" s="357" t="s">
        <v>1604</v>
      </c>
      <c r="D144" s="357" t="s">
        <v>1430</v>
      </c>
      <c r="E144" s="358">
        <v>5819000</v>
      </c>
    </row>
    <row r="145" spans="1:5">
      <c r="A145" s="356" t="s">
        <v>187</v>
      </c>
      <c r="B145" s="357" t="s">
        <v>907</v>
      </c>
      <c r="C145" s="357" t="s">
        <v>1604</v>
      </c>
      <c r="D145" s="357" t="s">
        <v>486</v>
      </c>
      <c r="E145" s="358">
        <v>5819000</v>
      </c>
    </row>
    <row r="146" spans="1:5" ht="89.25">
      <c r="A146" s="356" t="s">
        <v>1116</v>
      </c>
      <c r="B146" s="357" t="s">
        <v>1117</v>
      </c>
      <c r="C146" s="357" t="s">
        <v>1564</v>
      </c>
      <c r="D146" s="357" t="s">
        <v>1564</v>
      </c>
      <c r="E146" s="358">
        <v>8535278</v>
      </c>
    </row>
    <row r="147" spans="1:5" ht="25.5">
      <c r="A147" s="356" t="s">
        <v>1903</v>
      </c>
      <c r="B147" s="357" t="s">
        <v>1117</v>
      </c>
      <c r="C147" s="357" t="s">
        <v>1904</v>
      </c>
      <c r="D147" s="357" t="s">
        <v>1564</v>
      </c>
      <c r="E147" s="358">
        <v>8535278</v>
      </c>
    </row>
    <row r="148" spans="1:5" ht="25.5">
      <c r="A148" s="356" t="s">
        <v>1603</v>
      </c>
      <c r="B148" s="357" t="s">
        <v>1117</v>
      </c>
      <c r="C148" s="357" t="s">
        <v>1604</v>
      </c>
      <c r="D148" s="357" t="s">
        <v>1564</v>
      </c>
      <c r="E148" s="358">
        <v>8535278</v>
      </c>
    </row>
    <row r="149" spans="1:5">
      <c r="A149" s="356" t="s">
        <v>173</v>
      </c>
      <c r="B149" s="357" t="s">
        <v>1117</v>
      </c>
      <c r="C149" s="357" t="s">
        <v>1604</v>
      </c>
      <c r="D149" s="357" t="s">
        <v>1430</v>
      </c>
      <c r="E149" s="358">
        <v>8535278</v>
      </c>
    </row>
    <row r="150" spans="1:5">
      <c r="A150" s="356" t="s">
        <v>186</v>
      </c>
      <c r="B150" s="357" t="s">
        <v>1117</v>
      </c>
      <c r="C150" s="357" t="s">
        <v>1604</v>
      </c>
      <c r="D150" s="357" t="s">
        <v>499</v>
      </c>
      <c r="E150" s="358">
        <v>8535278</v>
      </c>
    </row>
    <row r="151" spans="1:5" ht="102">
      <c r="A151" s="356" t="s">
        <v>1118</v>
      </c>
      <c r="B151" s="357" t="s">
        <v>1119</v>
      </c>
      <c r="C151" s="357" t="s">
        <v>1564</v>
      </c>
      <c r="D151" s="357" t="s">
        <v>1564</v>
      </c>
      <c r="E151" s="358">
        <v>9764000</v>
      </c>
    </row>
    <row r="152" spans="1:5" ht="25.5">
      <c r="A152" s="356" t="s">
        <v>1903</v>
      </c>
      <c r="B152" s="357" t="s">
        <v>1119</v>
      </c>
      <c r="C152" s="357" t="s">
        <v>1904</v>
      </c>
      <c r="D152" s="357" t="s">
        <v>1564</v>
      </c>
      <c r="E152" s="358">
        <v>9764000</v>
      </c>
    </row>
    <row r="153" spans="1:5" ht="25.5">
      <c r="A153" s="356" t="s">
        <v>1603</v>
      </c>
      <c r="B153" s="357" t="s">
        <v>1119</v>
      </c>
      <c r="C153" s="357" t="s">
        <v>1604</v>
      </c>
      <c r="D153" s="357" t="s">
        <v>1564</v>
      </c>
      <c r="E153" s="358">
        <v>9764000</v>
      </c>
    </row>
    <row r="154" spans="1:5">
      <c r="A154" s="356" t="s">
        <v>173</v>
      </c>
      <c r="B154" s="357" t="s">
        <v>1119</v>
      </c>
      <c r="C154" s="357" t="s">
        <v>1604</v>
      </c>
      <c r="D154" s="357" t="s">
        <v>1430</v>
      </c>
      <c r="E154" s="358">
        <v>9764000</v>
      </c>
    </row>
    <row r="155" spans="1:5">
      <c r="A155" s="356" t="s">
        <v>187</v>
      </c>
      <c r="B155" s="357" t="s">
        <v>1119</v>
      </c>
      <c r="C155" s="357" t="s">
        <v>1604</v>
      </c>
      <c r="D155" s="357" t="s">
        <v>486</v>
      </c>
      <c r="E155" s="358">
        <v>9764000</v>
      </c>
    </row>
    <row r="156" spans="1:5" ht="89.25">
      <c r="A156" s="356" t="s">
        <v>1120</v>
      </c>
      <c r="B156" s="357" t="s">
        <v>1121</v>
      </c>
      <c r="C156" s="357" t="s">
        <v>1564</v>
      </c>
      <c r="D156" s="357" t="s">
        <v>1564</v>
      </c>
      <c r="E156" s="358">
        <v>396480</v>
      </c>
    </row>
    <row r="157" spans="1:5" ht="25.5">
      <c r="A157" s="356" t="s">
        <v>1903</v>
      </c>
      <c r="B157" s="357" t="s">
        <v>1121</v>
      </c>
      <c r="C157" s="357" t="s">
        <v>1904</v>
      </c>
      <c r="D157" s="357" t="s">
        <v>1564</v>
      </c>
      <c r="E157" s="358">
        <v>253743</v>
      </c>
    </row>
    <row r="158" spans="1:5" ht="25.5">
      <c r="A158" s="356" t="s">
        <v>1603</v>
      </c>
      <c r="B158" s="357" t="s">
        <v>1121</v>
      </c>
      <c r="C158" s="357" t="s">
        <v>1604</v>
      </c>
      <c r="D158" s="357" t="s">
        <v>1564</v>
      </c>
      <c r="E158" s="358">
        <v>253743</v>
      </c>
    </row>
    <row r="159" spans="1:5">
      <c r="A159" s="356" t="s">
        <v>173</v>
      </c>
      <c r="B159" s="357" t="s">
        <v>1121</v>
      </c>
      <c r="C159" s="357" t="s">
        <v>1604</v>
      </c>
      <c r="D159" s="357" t="s">
        <v>1430</v>
      </c>
      <c r="E159" s="358">
        <v>253743</v>
      </c>
    </row>
    <row r="160" spans="1:5">
      <c r="A160" s="356" t="s">
        <v>1298</v>
      </c>
      <c r="B160" s="357" t="s">
        <v>1121</v>
      </c>
      <c r="C160" s="357" t="s">
        <v>1604</v>
      </c>
      <c r="D160" s="357" t="s">
        <v>1299</v>
      </c>
      <c r="E160" s="358">
        <v>253743</v>
      </c>
    </row>
    <row r="161" spans="1:5" ht="25.5">
      <c r="A161" s="356" t="s">
        <v>1911</v>
      </c>
      <c r="B161" s="357" t="s">
        <v>1121</v>
      </c>
      <c r="C161" s="357" t="s">
        <v>1912</v>
      </c>
      <c r="D161" s="357" t="s">
        <v>1564</v>
      </c>
      <c r="E161" s="358">
        <v>142737</v>
      </c>
    </row>
    <row r="162" spans="1:5">
      <c r="A162" s="356" t="s">
        <v>1605</v>
      </c>
      <c r="B162" s="357" t="s">
        <v>1121</v>
      </c>
      <c r="C162" s="357" t="s">
        <v>1606</v>
      </c>
      <c r="D162" s="357" t="s">
        <v>1564</v>
      </c>
      <c r="E162" s="358">
        <v>142737</v>
      </c>
    </row>
    <row r="163" spans="1:5">
      <c r="A163" s="356" t="s">
        <v>173</v>
      </c>
      <c r="B163" s="357" t="s">
        <v>1121</v>
      </c>
      <c r="C163" s="357" t="s">
        <v>1606</v>
      </c>
      <c r="D163" s="357" t="s">
        <v>1430</v>
      </c>
      <c r="E163" s="358">
        <v>142737</v>
      </c>
    </row>
    <row r="164" spans="1:5">
      <c r="A164" s="356" t="s">
        <v>1298</v>
      </c>
      <c r="B164" s="357" t="s">
        <v>1121</v>
      </c>
      <c r="C164" s="357" t="s">
        <v>1606</v>
      </c>
      <c r="D164" s="357" t="s">
        <v>1299</v>
      </c>
      <c r="E164" s="358">
        <v>142737</v>
      </c>
    </row>
    <row r="165" spans="1:5" ht="102">
      <c r="A165" s="356" t="s">
        <v>1440</v>
      </c>
      <c r="B165" s="357" t="s">
        <v>1441</v>
      </c>
      <c r="C165" s="357" t="s">
        <v>1564</v>
      </c>
      <c r="D165" s="357" t="s">
        <v>1564</v>
      </c>
      <c r="E165" s="358">
        <v>183365</v>
      </c>
    </row>
    <row r="166" spans="1:5" ht="25.5">
      <c r="A166" s="356" t="s">
        <v>1911</v>
      </c>
      <c r="B166" s="357" t="s">
        <v>1441</v>
      </c>
      <c r="C166" s="357" t="s">
        <v>1912</v>
      </c>
      <c r="D166" s="357" t="s">
        <v>1564</v>
      </c>
      <c r="E166" s="358">
        <v>183365</v>
      </c>
    </row>
    <row r="167" spans="1:5">
      <c r="A167" s="356" t="s">
        <v>1605</v>
      </c>
      <c r="B167" s="357" t="s">
        <v>1441</v>
      </c>
      <c r="C167" s="357" t="s">
        <v>1606</v>
      </c>
      <c r="D167" s="357" t="s">
        <v>1564</v>
      </c>
      <c r="E167" s="358">
        <v>183365</v>
      </c>
    </row>
    <row r="168" spans="1:5">
      <c r="A168" s="356" t="s">
        <v>173</v>
      </c>
      <c r="B168" s="357" t="s">
        <v>1441</v>
      </c>
      <c r="C168" s="357" t="s">
        <v>1606</v>
      </c>
      <c r="D168" s="357" t="s">
        <v>1430</v>
      </c>
      <c r="E168" s="358">
        <v>183365</v>
      </c>
    </row>
    <row r="169" spans="1:5">
      <c r="A169" s="356" t="s">
        <v>1296</v>
      </c>
      <c r="B169" s="357" t="s">
        <v>1441</v>
      </c>
      <c r="C169" s="357" t="s">
        <v>1606</v>
      </c>
      <c r="D169" s="357" t="s">
        <v>455</v>
      </c>
      <c r="E169" s="358">
        <v>183365</v>
      </c>
    </row>
    <row r="170" spans="1:5" ht="51">
      <c r="A170" s="356" t="s">
        <v>1235</v>
      </c>
      <c r="B170" s="357" t="s">
        <v>1236</v>
      </c>
      <c r="C170" s="357" t="s">
        <v>1564</v>
      </c>
      <c r="D170" s="357" t="s">
        <v>1564</v>
      </c>
      <c r="E170" s="358">
        <v>317600</v>
      </c>
    </row>
    <row r="171" spans="1:5" ht="25.5">
      <c r="A171" s="356" t="s">
        <v>1911</v>
      </c>
      <c r="B171" s="357" t="s">
        <v>1236</v>
      </c>
      <c r="C171" s="357" t="s">
        <v>1912</v>
      </c>
      <c r="D171" s="357" t="s">
        <v>1564</v>
      </c>
      <c r="E171" s="358">
        <v>317600</v>
      </c>
    </row>
    <row r="172" spans="1:5">
      <c r="A172" s="356" t="s">
        <v>1605</v>
      </c>
      <c r="B172" s="357" t="s">
        <v>1236</v>
      </c>
      <c r="C172" s="357" t="s">
        <v>1606</v>
      </c>
      <c r="D172" s="357" t="s">
        <v>1564</v>
      </c>
      <c r="E172" s="358">
        <v>317600</v>
      </c>
    </row>
    <row r="173" spans="1:5">
      <c r="A173" s="356" t="s">
        <v>173</v>
      </c>
      <c r="B173" s="357" t="s">
        <v>1236</v>
      </c>
      <c r="C173" s="357" t="s">
        <v>1606</v>
      </c>
      <c r="D173" s="357" t="s">
        <v>1430</v>
      </c>
      <c r="E173" s="358">
        <v>317600</v>
      </c>
    </row>
    <row r="174" spans="1:5">
      <c r="A174" s="356" t="s">
        <v>1296</v>
      </c>
      <c r="B174" s="357" t="s">
        <v>1236</v>
      </c>
      <c r="C174" s="357" t="s">
        <v>1606</v>
      </c>
      <c r="D174" s="357" t="s">
        <v>455</v>
      </c>
      <c r="E174" s="358">
        <v>317600</v>
      </c>
    </row>
    <row r="175" spans="1:5" ht="165.75">
      <c r="A175" s="356" t="s">
        <v>889</v>
      </c>
      <c r="B175" s="357" t="s">
        <v>890</v>
      </c>
      <c r="C175" s="357" t="s">
        <v>1564</v>
      </c>
      <c r="D175" s="357" t="s">
        <v>1564</v>
      </c>
      <c r="E175" s="358">
        <v>69732400</v>
      </c>
    </row>
    <row r="176" spans="1:5" ht="51">
      <c r="A176" s="356" t="s">
        <v>1902</v>
      </c>
      <c r="B176" s="357" t="s">
        <v>890</v>
      </c>
      <c r="C176" s="357" t="s">
        <v>324</v>
      </c>
      <c r="D176" s="357" t="s">
        <v>1564</v>
      </c>
      <c r="E176" s="358">
        <v>68444802</v>
      </c>
    </row>
    <row r="177" spans="1:5">
      <c r="A177" s="356" t="s">
        <v>1584</v>
      </c>
      <c r="B177" s="357" t="s">
        <v>890</v>
      </c>
      <c r="C177" s="357" t="s">
        <v>165</v>
      </c>
      <c r="D177" s="357" t="s">
        <v>1564</v>
      </c>
      <c r="E177" s="358">
        <v>68444802</v>
      </c>
    </row>
    <row r="178" spans="1:5">
      <c r="A178" s="356" t="s">
        <v>173</v>
      </c>
      <c r="B178" s="357" t="s">
        <v>890</v>
      </c>
      <c r="C178" s="357" t="s">
        <v>165</v>
      </c>
      <c r="D178" s="357" t="s">
        <v>1430</v>
      </c>
      <c r="E178" s="358">
        <v>68444802</v>
      </c>
    </row>
    <row r="179" spans="1:5">
      <c r="A179" s="356" t="s">
        <v>186</v>
      </c>
      <c r="B179" s="357" t="s">
        <v>890</v>
      </c>
      <c r="C179" s="357" t="s">
        <v>165</v>
      </c>
      <c r="D179" s="357" t="s">
        <v>499</v>
      </c>
      <c r="E179" s="358">
        <v>68444802</v>
      </c>
    </row>
    <row r="180" spans="1:5" ht="25.5">
      <c r="A180" s="356" t="s">
        <v>1903</v>
      </c>
      <c r="B180" s="357" t="s">
        <v>890</v>
      </c>
      <c r="C180" s="357" t="s">
        <v>1904</v>
      </c>
      <c r="D180" s="357" t="s">
        <v>1564</v>
      </c>
      <c r="E180" s="358">
        <v>1287598</v>
      </c>
    </row>
    <row r="181" spans="1:5" ht="25.5">
      <c r="A181" s="356" t="s">
        <v>1603</v>
      </c>
      <c r="B181" s="357" t="s">
        <v>890</v>
      </c>
      <c r="C181" s="357" t="s">
        <v>1604</v>
      </c>
      <c r="D181" s="357" t="s">
        <v>1564</v>
      </c>
      <c r="E181" s="358">
        <v>1287598</v>
      </c>
    </row>
    <row r="182" spans="1:5">
      <c r="A182" s="356" t="s">
        <v>173</v>
      </c>
      <c r="B182" s="357" t="s">
        <v>890</v>
      </c>
      <c r="C182" s="357" t="s">
        <v>1604</v>
      </c>
      <c r="D182" s="357" t="s">
        <v>1430</v>
      </c>
      <c r="E182" s="358">
        <v>1287598</v>
      </c>
    </row>
    <row r="183" spans="1:5">
      <c r="A183" s="356" t="s">
        <v>186</v>
      </c>
      <c r="B183" s="357" t="s">
        <v>890</v>
      </c>
      <c r="C183" s="357" t="s">
        <v>1604</v>
      </c>
      <c r="D183" s="357" t="s">
        <v>499</v>
      </c>
      <c r="E183" s="358">
        <v>1287598</v>
      </c>
    </row>
    <row r="184" spans="1:5" ht="165.75">
      <c r="A184" s="356" t="s">
        <v>1122</v>
      </c>
      <c r="B184" s="357" t="s">
        <v>898</v>
      </c>
      <c r="C184" s="357" t="s">
        <v>1564</v>
      </c>
      <c r="D184" s="357" t="s">
        <v>1564</v>
      </c>
      <c r="E184" s="358">
        <v>74361300</v>
      </c>
    </row>
    <row r="185" spans="1:5" ht="51">
      <c r="A185" s="356" t="s">
        <v>1902</v>
      </c>
      <c r="B185" s="357" t="s">
        <v>898</v>
      </c>
      <c r="C185" s="357" t="s">
        <v>324</v>
      </c>
      <c r="D185" s="357" t="s">
        <v>1564</v>
      </c>
      <c r="E185" s="358">
        <v>70536083</v>
      </c>
    </row>
    <row r="186" spans="1:5">
      <c r="A186" s="356" t="s">
        <v>1584</v>
      </c>
      <c r="B186" s="357" t="s">
        <v>898</v>
      </c>
      <c r="C186" s="357" t="s">
        <v>165</v>
      </c>
      <c r="D186" s="357" t="s">
        <v>1564</v>
      </c>
      <c r="E186" s="358">
        <v>70536083</v>
      </c>
    </row>
    <row r="187" spans="1:5">
      <c r="A187" s="356" t="s">
        <v>173</v>
      </c>
      <c r="B187" s="357" t="s">
        <v>898</v>
      </c>
      <c r="C187" s="357" t="s">
        <v>165</v>
      </c>
      <c r="D187" s="357" t="s">
        <v>1430</v>
      </c>
      <c r="E187" s="358">
        <v>70536083</v>
      </c>
    </row>
    <row r="188" spans="1:5">
      <c r="A188" s="356" t="s">
        <v>187</v>
      </c>
      <c r="B188" s="357" t="s">
        <v>898</v>
      </c>
      <c r="C188" s="357" t="s">
        <v>165</v>
      </c>
      <c r="D188" s="357" t="s">
        <v>486</v>
      </c>
      <c r="E188" s="358">
        <v>70536083</v>
      </c>
    </row>
    <row r="189" spans="1:5" ht="25.5">
      <c r="A189" s="356" t="s">
        <v>1903</v>
      </c>
      <c r="B189" s="357" t="s">
        <v>898</v>
      </c>
      <c r="C189" s="357" t="s">
        <v>1904</v>
      </c>
      <c r="D189" s="357" t="s">
        <v>1564</v>
      </c>
      <c r="E189" s="358">
        <v>3825217</v>
      </c>
    </row>
    <row r="190" spans="1:5" ht="25.5">
      <c r="A190" s="356" t="s">
        <v>1603</v>
      </c>
      <c r="B190" s="357" t="s">
        <v>898</v>
      </c>
      <c r="C190" s="357" t="s">
        <v>1604</v>
      </c>
      <c r="D190" s="357" t="s">
        <v>1564</v>
      </c>
      <c r="E190" s="358">
        <v>3825217</v>
      </c>
    </row>
    <row r="191" spans="1:5">
      <c r="A191" s="356" t="s">
        <v>173</v>
      </c>
      <c r="B191" s="357" t="s">
        <v>898</v>
      </c>
      <c r="C191" s="357" t="s">
        <v>1604</v>
      </c>
      <c r="D191" s="357" t="s">
        <v>1430</v>
      </c>
      <c r="E191" s="358">
        <v>3825217</v>
      </c>
    </row>
    <row r="192" spans="1:5">
      <c r="A192" s="356" t="s">
        <v>187</v>
      </c>
      <c r="B192" s="357" t="s">
        <v>898</v>
      </c>
      <c r="C192" s="357" t="s">
        <v>1604</v>
      </c>
      <c r="D192" s="357" t="s">
        <v>486</v>
      </c>
      <c r="E192" s="358">
        <v>3825217</v>
      </c>
    </row>
    <row r="193" spans="1:5" ht="127.5">
      <c r="A193" s="356" t="s">
        <v>632</v>
      </c>
      <c r="B193" s="357" t="s">
        <v>934</v>
      </c>
      <c r="C193" s="357" t="s">
        <v>1564</v>
      </c>
      <c r="D193" s="357" t="s">
        <v>1564</v>
      </c>
      <c r="E193" s="358">
        <v>734200</v>
      </c>
    </row>
    <row r="194" spans="1:5" ht="25.5">
      <c r="A194" s="356" t="s">
        <v>1903</v>
      </c>
      <c r="B194" s="357" t="s">
        <v>934</v>
      </c>
      <c r="C194" s="357" t="s">
        <v>1904</v>
      </c>
      <c r="D194" s="357" t="s">
        <v>1564</v>
      </c>
      <c r="E194" s="358">
        <v>734200</v>
      </c>
    </row>
    <row r="195" spans="1:5" ht="25.5">
      <c r="A195" s="356" t="s">
        <v>1603</v>
      </c>
      <c r="B195" s="357" t="s">
        <v>934</v>
      </c>
      <c r="C195" s="357" t="s">
        <v>1604</v>
      </c>
      <c r="D195" s="357" t="s">
        <v>1564</v>
      </c>
      <c r="E195" s="358">
        <v>734200</v>
      </c>
    </row>
    <row r="196" spans="1:5">
      <c r="A196" s="356" t="s">
        <v>174</v>
      </c>
      <c r="B196" s="357" t="s">
        <v>934</v>
      </c>
      <c r="C196" s="357" t="s">
        <v>1604</v>
      </c>
      <c r="D196" s="357" t="s">
        <v>1431</v>
      </c>
      <c r="E196" s="358">
        <v>734200</v>
      </c>
    </row>
    <row r="197" spans="1:5">
      <c r="A197" s="356" t="s">
        <v>127</v>
      </c>
      <c r="B197" s="357" t="s">
        <v>934</v>
      </c>
      <c r="C197" s="357" t="s">
        <v>1604</v>
      </c>
      <c r="D197" s="357" t="s">
        <v>468</v>
      </c>
      <c r="E197" s="358">
        <v>734200</v>
      </c>
    </row>
    <row r="198" spans="1:5" ht="102">
      <c r="A198" s="356" t="s">
        <v>515</v>
      </c>
      <c r="B198" s="357" t="s">
        <v>936</v>
      </c>
      <c r="C198" s="357" t="s">
        <v>1564</v>
      </c>
      <c r="D198" s="357" t="s">
        <v>1564</v>
      </c>
      <c r="E198" s="358">
        <v>5631800</v>
      </c>
    </row>
    <row r="199" spans="1:5" ht="25.5">
      <c r="A199" s="356" t="s">
        <v>1903</v>
      </c>
      <c r="B199" s="357" t="s">
        <v>936</v>
      </c>
      <c r="C199" s="357" t="s">
        <v>1904</v>
      </c>
      <c r="D199" s="357" t="s">
        <v>1564</v>
      </c>
      <c r="E199" s="358">
        <v>110400</v>
      </c>
    </row>
    <row r="200" spans="1:5" ht="25.5">
      <c r="A200" s="356" t="s">
        <v>1603</v>
      </c>
      <c r="B200" s="357" t="s">
        <v>936</v>
      </c>
      <c r="C200" s="357" t="s">
        <v>1604</v>
      </c>
      <c r="D200" s="357" t="s">
        <v>1564</v>
      </c>
      <c r="E200" s="358">
        <v>110400</v>
      </c>
    </row>
    <row r="201" spans="1:5">
      <c r="A201" s="356" t="s">
        <v>174</v>
      </c>
      <c r="B201" s="357" t="s">
        <v>936</v>
      </c>
      <c r="C201" s="357" t="s">
        <v>1604</v>
      </c>
      <c r="D201" s="357" t="s">
        <v>1431</v>
      </c>
      <c r="E201" s="358">
        <v>110400</v>
      </c>
    </row>
    <row r="202" spans="1:5">
      <c r="A202" s="356" t="s">
        <v>26</v>
      </c>
      <c r="B202" s="357" t="s">
        <v>936</v>
      </c>
      <c r="C202" s="357" t="s">
        <v>1604</v>
      </c>
      <c r="D202" s="357" t="s">
        <v>514</v>
      </c>
      <c r="E202" s="358">
        <v>110400</v>
      </c>
    </row>
    <row r="203" spans="1:5">
      <c r="A203" s="356" t="s">
        <v>1907</v>
      </c>
      <c r="B203" s="357" t="s">
        <v>936</v>
      </c>
      <c r="C203" s="357" t="s">
        <v>1908</v>
      </c>
      <c r="D203" s="357" t="s">
        <v>1564</v>
      </c>
      <c r="E203" s="358">
        <v>5521400</v>
      </c>
    </row>
    <row r="204" spans="1:5" ht="25.5">
      <c r="A204" s="356" t="s">
        <v>1607</v>
      </c>
      <c r="B204" s="357" t="s">
        <v>936</v>
      </c>
      <c r="C204" s="357" t="s">
        <v>679</v>
      </c>
      <c r="D204" s="357" t="s">
        <v>1564</v>
      </c>
      <c r="E204" s="358">
        <v>5521400</v>
      </c>
    </row>
    <row r="205" spans="1:5">
      <c r="A205" s="356" t="s">
        <v>174</v>
      </c>
      <c r="B205" s="357" t="s">
        <v>936</v>
      </c>
      <c r="C205" s="357" t="s">
        <v>679</v>
      </c>
      <c r="D205" s="357" t="s">
        <v>1431</v>
      </c>
      <c r="E205" s="358">
        <v>5521400</v>
      </c>
    </row>
    <row r="206" spans="1:5">
      <c r="A206" s="356" t="s">
        <v>26</v>
      </c>
      <c r="B206" s="357" t="s">
        <v>936</v>
      </c>
      <c r="C206" s="357" t="s">
        <v>679</v>
      </c>
      <c r="D206" s="357" t="s">
        <v>514</v>
      </c>
      <c r="E206" s="358">
        <v>5521400</v>
      </c>
    </row>
    <row r="207" spans="1:5" ht="127.5">
      <c r="A207" s="356" t="s">
        <v>503</v>
      </c>
      <c r="B207" s="357" t="s">
        <v>896</v>
      </c>
      <c r="C207" s="357" t="s">
        <v>1564</v>
      </c>
      <c r="D207" s="357" t="s">
        <v>1564</v>
      </c>
      <c r="E207" s="358">
        <v>368055200</v>
      </c>
    </row>
    <row r="208" spans="1:5" ht="51">
      <c r="A208" s="356" t="s">
        <v>1902</v>
      </c>
      <c r="B208" s="357" t="s">
        <v>896</v>
      </c>
      <c r="C208" s="357" t="s">
        <v>324</v>
      </c>
      <c r="D208" s="357" t="s">
        <v>1564</v>
      </c>
      <c r="E208" s="358">
        <v>339178738</v>
      </c>
    </row>
    <row r="209" spans="1:5">
      <c r="A209" s="356" t="s">
        <v>1584</v>
      </c>
      <c r="B209" s="357" t="s">
        <v>896</v>
      </c>
      <c r="C209" s="357" t="s">
        <v>165</v>
      </c>
      <c r="D209" s="357" t="s">
        <v>1564</v>
      </c>
      <c r="E209" s="358">
        <v>339178738</v>
      </c>
    </row>
    <row r="210" spans="1:5">
      <c r="A210" s="356" t="s">
        <v>173</v>
      </c>
      <c r="B210" s="357" t="s">
        <v>896</v>
      </c>
      <c r="C210" s="357" t="s">
        <v>165</v>
      </c>
      <c r="D210" s="357" t="s">
        <v>1430</v>
      </c>
      <c r="E210" s="358">
        <v>339178738</v>
      </c>
    </row>
    <row r="211" spans="1:5">
      <c r="A211" s="356" t="s">
        <v>187</v>
      </c>
      <c r="B211" s="357" t="s">
        <v>896</v>
      </c>
      <c r="C211" s="357" t="s">
        <v>165</v>
      </c>
      <c r="D211" s="357" t="s">
        <v>486</v>
      </c>
      <c r="E211" s="358">
        <v>339178738</v>
      </c>
    </row>
    <row r="212" spans="1:5" ht="25.5">
      <c r="A212" s="356" t="s">
        <v>1903</v>
      </c>
      <c r="B212" s="357" t="s">
        <v>896</v>
      </c>
      <c r="C212" s="357" t="s">
        <v>1904</v>
      </c>
      <c r="D212" s="357" t="s">
        <v>1564</v>
      </c>
      <c r="E212" s="358">
        <v>28876462</v>
      </c>
    </row>
    <row r="213" spans="1:5" ht="25.5">
      <c r="A213" s="356" t="s">
        <v>1603</v>
      </c>
      <c r="B213" s="357" t="s">
        <v>896</v>
      </c>
      <c r="C213" s="357" t="s">
        <v>1604</v>
      </c>
      <c r="D213" s="357" t="s">
        <v>1564</v>
      </c>
      <c r="E213" s="358">
        <v>28876462</v>
      </c>
    </row>
    <row r="214" spans="1:5">
      <c r="A214" s="356" t="s">
        <v>173</v>
      </c>
      <c r="B214" s="357" t="s">
        <v>896</v>
      </c>
      <c r="C214" s="357" t="s">
        <v>1604</v>
      </c>
      <c r="D214" s="357" t="s">
        <v>1430</v>
      </c>
      <c r="E214" s="358">
        <v>28876462</v>
      </c>
    </row>
    <row r="215" spans="1:5">
      <c r="A215" s="356" t="s">
        <v>187</v>
      </c>
      <c r="B215" s="357" t="s">
        <v>896</v>
      </c>
      <c r="C215" s="357" t="s">
        <v>1604</v>
      </c>
      <c r="D215" s="357" t="s">
        <v>486</v>
      </c>
      <c r="E215" s="358">
        <v>28876462</v>
      </c>
    </row>
    <row r="216" spans="1:5" ht="89.25">
      <c r="A216" s="356" t="s">
        <v>513</v>
      </c>
      <c r="B216" s="357" t="s">
        <v>935</v>
      </c>
      <c r="C216" s="357" t="s">
        <v>1564</v>
      </c>
      <c r="D216" s="357" t="s">
        <v>1564</v>
      </c>
      <c r="E216" s="358">
        <v>33909000</v>
      </c>
    </row>
    <row r="217" spans="1:5" ht="25.5">
      <c r="A217" s="356" t="s">
        <v>1903</v>
      </c>
      <c r="B217" s="357" t="s">
        <v>935</v>
      </c>
      <c r="C217" s="357" t="s">
        <v>1904</v>
      </c>
      <c r="D217" s="357" t="s">
        <v>1564</v>
      </c>
      <c r="E217" s="358">
        <v>33183800</v>
      </c>
    </row>
    <row r="218" spans="1:5" ht="25.5">
      <c r="A218" s="356" t="s">
        <v>1603</v>
      </c>
      <c r="B218" s="357" t="s">
        <v>935</v>
      </c>
      <c r="C218" s="357" t="s">
        <v>1604</v>
      </c>
      <c r="D218" s="357" t="s">
        <v>1564</v>
      </c>
      <c r="E218" s="358">
        <v>33183800</v>
      </c>
    </row>
    <row r="219" spans="1:5">
      <c r="A219" s="356" t="s">
        <v>174</v>
      </c>
      <c r="B219" s="357" t="s">
        <v>935</v>
      </c>
      <c r="C219" s="357" t="s">
        <v>1604</v>
      </c>
      <c r="D219" s="357" t="s">
        <v>1431</v>
      </c>
      <c r="E219" s="358">
        <v>33183800</v>
      </c>
    </row>
    <row r="220" spans="1:5">
      <c r="A220" s="356" t="s">
        <v>127</v>
      </c>
      <c r="B220" s="357" t="s">
        <v>935</v>
      </c>
      <c r="C220" s="357" t="s">
        <v>1604</v>
      </c>
      <c r="D220" s="357" t="s">
        <v>468</v>
      </c>
      <c r="E220" s="358">
        <v>33183800</v>
      </c>
    </row>
    <row r="221" spans="1:5">
      <c r="A221" s="356" t="s">
        <v>1907</v>
      </c>
      <c r="B221" s="357" t="s">
        <v>935</v>
      </c>
      <c r="C221" s="357" t="s">
        <v>1908</v>
      </c>
      <c r="D221" s="357" t="s">
        <v>1564</v>
      </c>
      <c r="E221" s="358">
        <v>725200</v>
      </c>
    </row>
    <row r="222" spans="1:5" ht="25.5">
      <c r="A222" s="356" t="s">
        <v>1607</v>
      </c>
      <c r="B222" s="357" t="s">
        <v>935</v>
      </c>
      <c r="C222" s="357" t="s">
        <v>679</v>
      </c>
      <c r="D222" s="357" t="s">
        <v>1564</v>
      </c>
      <c r="E222" s="358">
        <v>725200</v>
      </c>
    </row>
    <row r="223" spans="1:5">
      <c r="A223" s="356" t="s">
        <v>174</v>
      </c>
      <c r="B223" s="357" t="s">
        <v>935</v>
      </c>
      <c r="C223" s="357" t="s">
        <v>679</v>
      </c>
      <c r="D223" s="357" t="s">
        <v>1431</v>
      </c>
      <c r="E223" s="358">
        <v>725200</v>
      </c>
    </row>
    <row r="224" spans="1:5">
      <c r="A224" s="356" t="s">
        <v>127</v>
      </c>
      <c r="B224" s="357" t="s">
        <v>935</v>
      </c>
      <c r="C224" s="357" t="s">
        <v>679</v>
      </c>
      <c r="D224" s="357" t="s">
        <v>468</v>
      </c>
      <c r="E224" s="358">
        <v>725200</v>
      </c>
    </row>
    <row r="225" spans="1:5" ht="127.5">
      <c r="A225" s="356" t="s">
        <v>500</v>
      </c>
      <c r="B225" s="357" t="s">
        <v>888</v>
      </c>
      <c r="C225" s="357" t="s">
        <v>1564</v>
      </c>
      <c r="D225" s="357" t="s">
        <v>1564</v>
      </c>
      <c r="E225" s="358">
        <v>127223900</v>
      </c>
    </row>
    <row r="226" spans="1:5" ht="51">
      <c r="A226" s="356" t="s">
        <v>1902</v>
      </c>
      <c r="B226" s="357" t="s">
        <v>888</v>
      </c>
      <c r="C226" s="357" t="s">
        <v>324</v>
      </c>
      <c r="D226" s="357" t="s">
        <v>1564</v>
      </c>
      <c r="E226" s="358">
        <v>110878066</v>
      </c>
    </row>
    <row r="227" spans="1:5">
      <c r="A227" s="356" t="s">
        <v>1584</v>
      </c>
      <c r="B227" s="357" t="s">
        <v>888</v>
      </c>
      <c r="C227" s="357" t="s">
        <v>165</v>
      </c>
      <c r="D227" s="357" t="s">
        <v>1564</v>
      </c>
      <c r="E227" s="358">
        <v>110878066</v>
      </c>
    </row>
    <row r="228" spans="1:5">
      <c r="A228" s="356" t="s">
        <v>173</v>
      </c>
      <c r="B228" s="357" t="s">
        <v>888</v>
      </c>
      <c r="C228" s="357" t="s">
        <v>165</v>
      </c>
      <c r="D228" s="357" t="s">
        <v>1430</v>
      </c>
      <c r="E228" s="358">
        <v>110878066</v>
      </c>
    </row>
    <row r="229" spans="1:5">
      <c r="A229" s="356" t="s">
        <v>186</v>
      </c>
      <c r="B229" s="357" t="s">
        <v>888</v>
      </c>
      <c r="C229" s="357" t="s">
        <v>165</v>
      </c>
      <c r="D229" s="357" t="s">
        <v>499</v>
      </c>
      <c r="E229" s="358">
        <v>110878066</v>
      </c>
    </row>
    <row r="230" spans="1:5" ht="25.5">
      <c r="A230" s="356" t="s">
        <v>1903</v>
      </c>
      <c r="B230" s="357" t="s">
        <v>888</v>
      </c>
      <c r="C230" s="357" t="s">
        <v>1904</v>
      </c>
      <c r="D230" s="357" t="s">
        <v>1564</v>
      </c>
      <c r="E230" s="358">
        <v>16345834</v>
      </c>
    </row>
    <row r="231" spans="1:5" ht="25.5">
      <c r="A231" s="356" t="s">
        <v>1603</v>
      </c>
      <c r="B231" s="357" t="s">
        <v>888</v>
      </c>
      <c r="C231" s="357" t="s">
        <v>1604</v>
      </c>
      <c r="D231" s="357" t="s">
        <v>1564</v>
      </c>
      <c r="E231" s="358">
        <v>16345834</v>
      </c>
    </row>
    <row r="232" spans="1:5">
      <c r="A232" s="356" t="s">
        <v>173</v>
      </c>
      <c r="B232" s="357" t="s">
        <v>888</v>
      </c>
      <c r="C232" s="357" t="s">
        <v>1604</v>
      </c>
      <c r="D232" s="357" t="s">
        <v>1430</v>
      </c>
      <c r="E232" s="358">
        <v>16345834</v>
      </c>
    </row>
    <row r="233" spans="1:5">
      <c r="A233" s="356" t="s">
        <v>186</v>
      </c>
      <c r="B233" s="357" t="s">
        <v>888</v>
      </c>
      <c r="C233" s="357" t="s">
        <v>1604</v>
      </c>
      <c r="D233" s="357" t="s">
        <v>499</v>
      </c>
      <c r="E233" s="358">
        <v>16345834</v>
      </c>
    </row>
    <row r="234" spans="1:5" ht="63.75">
      <c r="A234" s="356" t="s">
        <v>1582</v>
      </c>
      <c r="B234" s="357" t="s">
        <v>1583</v>
      </c>
      <c r="C234" s="357" t="s">
        <v>1564</v>
      </c>
      <c r="D234" s="357" t="s">
        <v>1564</v>
      </c>
      <c r="E234" s="358">
        <v>8806200</v>
      </c>
    </row>
    <row r="235" spans="1:5" ht="25.5">
      <c r="A235" s="356" t="s">
        <v>1903</v>
      </c>
      <c r="B235" s="357" t="s">
        <v>1583</v>
      </c>
      <c r="C235" s="357" t="s">
        <v>1904</v>
      </c>
      <c r="D235" s="357" t="s">
        <v>1564</v>
      </c>
      <c r="E235" s="358">
        <v>5301900</v>
      </c>
    </row>
    <row r="236" spans="1:5" ht="25.5">
      <c r="A236" s="356" t="s">
        <v>1603</v>
      </c>
      <c r="B236" s="357" t="s">
        <v>1583</v>
      </c>
      <c r="C236" s="357" t="s">
        <v>1604</v>
      </c>
      <c r="D236" s="357" t="s">
        <v>1564</v>
      </c>
      <c r="E236" s="358">
        <v>5301900</v>
      </c>
    </row>
    <row r="237" spans="1:5">
      <c r="A237" s="356" t="s">
        <v>173</v>
      </c>
      <c r="B237" s="357" t="s">
        <v>1583</v>
      </c>
      <c r="C237" s="357" t="s">
        <v>1604</v>
      </c>
      <c r="D237" s="357" t="s">
        <v>1430</v>
      </c>
      <c r="E237" s="358">
        <v>5301900</v>
      </c>
    </row>
    <row r="238" spans="1:5">
      <c r="A238" s="356" t="s">
        <v>1296</v>
      </c>
      <c r="B238" s="357" t="s">
        <v>1583</v>
      </c>
      <c r="C238" s="357" t="s">
        <v>1604</v>
      </c>
      <c r="D238" s="357" t="s">
        <v>455</v>
      </c>
      <c r="E238" s="358">
        <v>5301900</v>
      </c>
    </row>
    <row r="239" spans="1:5">
      <c r="A239" s="356" t="s">
        <v>1907</v>
      </c>
      <c r="B239" s="357" t="s">
        <v>1583</v>
      </c>
      <c r="C239" s="357" t="s">
        <v>1908</v>
      </c>
      <c r="D239" s="357" t="s">
        <v>1564</v>
      </c>
      <c r="E239" s="358">
        <v>325500</v>
      </c>
    </row>
    <row r="240" spans="1:5" ht="25.5">
      <c r="A240" s="356" t="s">
        <v>1607</v>
      </c>
      <c r="B240" s="357" t="s">
        <v>1583</v>
      </c>
      <c r="C240" s="357" t="s">
        <v>679</v>
      </c>
      <c r="D240" s="357" t="s">
        <v>1564</v>
      </c>
      <c r="E240" s="358">
        <v>325500</v>
      </c>
    </row>
    <row r="241" spans="1:5">
      <c r="A241" s="356" t="s">
        <v>173</v>
      </c>
      <c r="B241" s="357" t="s">
        <v>1583</v>
      </c>
      <c r="C241" s="357" t="s">
        <v>679</v>
      </c>
      <c r="D241" s="357" t="s">
        <v>1430</v>
      </c>
      <c r="E241" s="358">
        <v>325500</v>
      </c>
    </row>
    <row r="242" spans="1:5">
      <c r="A242" s="356" t="s">
        <v>1296</v>
      </c>
      <c r="B242" s="357" t="s">
        <v>1583</v>
      </c>
      <c r="C242" s="357" t="s">
        <v>679</v>
      </c>
      <c r="D242" s="357" t="s">
        <v>455</v>
      </c>
      <c r="E242" s="358">
        <v>325500</v>
      </c>
    </row>
    <row r="243" spans="1:5" ht="25.5">
      <c r="A243" s="356" t="s">
        <v>1911</v>
      </c>
      <c r="B243" s="357" t="s">
        <v>1583</v>
      </c>
      <c r="C243" s="357" t="s">
        <v>1912</v>
      </c>
      <c r="D243" s="357" t="s">
        <v>1564</v>
      </c>
      <c r="E243" s="358">
        <v>3178800</v>
      </c>
    </row>
    <row r="244" spans="1:5">
      <c r="A244" s="356" t="s">
        <v>1605</v>
      </c>
      <c r="B244" s="357" t="s">
        <v>1583</v>
      </c>
      <c r="C244" s="357" t="s">
        <v>1606</v>
      </c>
      <c r="D244" s="357" t="s">
        <v>1564</v>
      </c>
      <c r="E244" s="358">
        <v>3178800</v>
      </c>
    </row>
    <row r="245" spans="1:5">
      <c r="A245" s="356" t="s">
        <v>173</v>
      </c>
      <c r="B245" s="357" t="s">
        <v>1583</v>
      </c>
      <c r="C245" s="357" t="s">
        <v>1606</v>
      </c>
      <c r="D245" s="357" t="s">
        <v>1430</v>
      </c>
      <c r="E245" s="358">
        <v>3178800</v>
      </c>
    </row>
    <row r="246" spans="1:5">
      <c r="A246" s="356" t="s">
        <v>1296</v>
      </c>
      <c r="B246" s="357" t="s">
        <v>1583</v>
      </c>
      <c r="C246" s="357" t="s">
        <v>1606</v>
      </c>
      <c r="D246" s="357" t="s">
        <v>455</v>
      </c>
      <c r="E246" s="358">
        <v>3178800</v>
      </c>
    </row>
    <row r="247" spans="1:5" ht="63.75">
      <c r="A247" s="356" t="s">
        <v>502</v>
      </c>
      <c r="B247" s="357" t="s">
        <v>910</v>
      </c>
      <c r="C247" s="357" t="s">
        <v>1564</v>
      </c>
      <c r="D247" s="357" t="s">
        <v>1564</v>
      </c>
      <c r="E247" s="358">
        <v>2167000</v>
      </c>
    </row>
    <row r="248" spans="1:5" ht="25.5">
      <c r="A248" s="356" t="s">
        <v>1903</v>
      </c>
      <c r="B248" s="357" t="s">
        <v>910</v>
      </c>
      <c r="C248" s="357" t="s">
        <v>1904</v>
      </c>
      <c r="D248" s="357" t="s">
        <v>1564</v>
      </c>
      <c r="E248" s="358">
        <v>1600000</v>
      </c>
    </row>
    <row r="249" spans="1:5" ht="25.5">
      <c r="A249" s="353" t="s">
        <v>1603</v>
      </c>
      <c r="B249" s="354" t="s">
        <v>910</v>
      </c>
      <c r="C249" s="354" t="s">
        <v>1604</v>
      </c>
      <c r="D249" s="354" t="s">
        <v>1564</v>
      </c>
      <c r="E249" s="355">
        <v>1600000</v>
      </c>
    </row>
    <row r="250" spans="1:5">
      <c r="A250" s="356" t="s">
        <v>173</v>
      </c>
      <c r="B250" s="357" t="s">
        <v>910</v>
      </c>
      <c r="C250" s="357" t="s">
        <v>1604</v>
      </c>
      <c r="D250" s="357" t="s">
        <v>1430</v>
      </c>
      <c r="E250" s="358">
        <v>1600000</v>
      </c>
    </row>
    <row r="251" spans="1:5">
      <c r="A251" s="356" t="s">
        <v>187</v>
      </c>
      <c r="B251" s="357" t="s">
        <v>910</v>
      </c>
      <c r="C251" s="357" t="s">
        <v>1604</v>
      </c>
      <c r="D251" s="357" t="s">
        <v>486</v>
      </c>
      <c r="E251" s="358">
        <v>800000</v>
      </c>
    </row>
    <row r="252" spans="1:5">
      <c r="A252" s="356" t="s">
        <v>1298</v>
      </c>
      <c r="B252" s="357" t="s">
        <v>910</v>
      </c>
      <c r="C252" s="357" t="s">
        <v>1604</v>
      </c>
      <c r="D252" s="357" t="s">
        <v>1299</v>
      </c>
      <c r="E252" s="358">
        <v>580000</v>
      </c>
    </row>
    <row r="253" spans="1:5">
      <c r="A253" s="356" t="s">
        <v>4</v>
      </c>
      <c r="B253" s="357" t="s">
        <v>910</v>
      </c>
      <c r="C253" s="357" t="s">
        <v>1604</v>
      </c>
      <c r="D253" s="357" t="s">
        <v>511</v>
      </c>
      <c r="E253" s="358">
        <v>220000</v>
      </c>
    </row>
    <row r="254" spans="1:5">
      <c r="A254" s="356" t="s">
        <v>1907</v>
      </c>
      <c r="B254" s="357" t="s">
        <v>910</v>
      </c>
      <c r="C254" s="357" t="s">
        <v>1908</v>
      </c>
      <c r="D254" s="357" t="s">
        <v>1564</v>
      </c>
      <c r="E254" s="358">
        <v>105000</v>
      </c>
    </row>
    <row r="255" spans="1:5">
      <c r="A255" s="356" t="s">
        <v>629</v>
      </c>
      <c r="B255" s="357" t="s">
        <v>910</v>
      </c>
      <c r="C255" s="357" t="s">
        <v>630</v>
      </c>
      <c r="D255" s="357" t="s">
        <v>1564</v>
      </c>
      <c r="E255" s="358">
        <v>105000</v>
      </c>
    </row>
    <row r="256" spans="1:5">
      <c r="A256" s="356" t="s">
        <v>173</v>
      </c>
      <c r="B256" s="357" t="s">
        <v>910</v>
      </c>
      <c r="C256" s="357" t="s">
        <v>630</v>
      </c>
      <c r="D256" s="357" t="s">
        <v>1430</v>
      </c>
      <c r="E256" s="358">
        <v>105000</v>
      </c>
    </row>
    <row r="257" spans="1:5">
      <c r="A257" s="356" t="s">
        <v>187</v>
      </c>
      <c r="B257" s="357" t="s">
        <v>910</v>
      </c>
      <c r="C257" s="357" t="s">
        <v>630</v>
      </c>
      <c r="D257" s="357" t="s">
        <v>486</v>
      </c>
      <c r="E257" s="358">
        <v>105000</v>
      </c>
    </row>
    <row r="258" spans="1:5" ht="25.5">
      <c r="A258" s="356" t="s">
        <v>1911</v>
      </c>
      <c r="B258" s="357" t="s">
        <v>910</v>
      </c>
      <c r="C258" s="357" t="s">
        <v>1912</v>
      </c>
      <c r="D258" s="357" t="s">
        <v>1564</v>
      </c>
      <c r="E258" s="358">
        <v>462000</v>
      </c>
    </row>
    <row r="259" spans="1:5">
      <c r="A259" s="356" t="s">
        <v>1605</v>
      </c>
      <c r="B259" s="357" t="s">
        <v>910</v>
      </c>
      <c r="C259" s="357" t="s">
        <v>1606</v>
      </c>
      <c r="D259" s="357" t="s">
        <v>1564</v>
      </c>
      <c r="E259" s="358">
        <v>462000</v>
      </c>
    </row>
    <row r="260" spans="1:5">
      <c r="A260" s="356" t="s">
        <v>173</v>
      </c>
      <c r="B260" s="357" t="s">
        <v>910</v>
      </c>
      <c r="C260" s="357" t="s">
        <v>1606</v>
      </c>
      <c r="D260" s="357" t="s">
        <v>1430</v>
      </c>
      <c r="E260" s="358">
        <v>462000</v>
      </c>
    </row>
    <row r="261" spans="1:5">
      <c r="A261" s="356" t="s">
        <v>1298</v>
      </c>
      <c r="B261" s="357" t="s">
        <v>910</v>
      </c>
      <c r="C261" s="357" t="s">
        <v>1606</v>
      </c>
      <c r="D261" s="357" t="s">
        <v>1299</v>
      </c>
      <c r="E261" s="358">
        <v>462000</v>
      </c>
    </row>
    <row r="262" spans="1:5" ht="63.75">
      <c r="A262" s="356" t="s">
        <v>484</v>
      </c>
      <c r="B262" s="357" t="s">
        <v>925</v>
      </c>
      <c r="C262" s="357" t="s">
        <v>1564</v>
      </c>
      <c r="D262" s="357" t="s">
        <v>1564</v>
      </c>
      <c r="E262" s="358">
        <v>1293047</v>
      </c>
    </row>
    <row r="263" spans="1:5" ht="25.5">
      <c r="A263" s="356" t="s">
        <v>1911</v>
      </c>
      <c r="B263" s="357" t="s">
        <v>925</v>
      </c>
      <c r="C263" s="357" t="s">
        <v>1912</v>
      </c>
      <c r="D263" s="357" t="s">
        <v>1564</v>
      </c>
      <c r="E263" s="358">
        <v>1293047</v>
      </c>
    </row>
    <row r="264" spans="1:5">
      <c r="A264" s="356" t="s">
        <v>1605</v>
      </c>
      <c r="B264" s="357" t="s">
        <v>925</v>
      </c>
      <c r="C264" s="357" t="s">
        <v>1606</v>
      </c>
      <c r="D264" s="357" t="s">
        <v>1564</v>
      </c>
      <c r="E264" s="358">
        <v>1293047</v>
      </c>
    </row>
    <row r="265" spans="1:5">
      <c r="A265" s="356" t="s">
        <v>173</v>
      </c>
      <c r="B265" s="357" t="s">
        <v>925</v>
      </c>
      <c r="C265" s="357" t="s">
        <v>1606</v>
      </c>
      <c r="D265" s="357" t="s">
        <v>1430</v>
      </c>
      <c r="E265" s="358">
        <v>1293047</v>
      </c>
    </row>
    <row r="266" spans="1:5">
      <c r="A266" s="356" t="s">
        <v>1296</v>
      </c>
      <c r="B266" s="357" t="s">
        <v>925</v>
      </c>
      <c r="C266" s="357" t="s">
        <v>1606</v>
      </c>
      <c r="D266" s="357" t="s">
        <v>455</v>
      </c>
      <c r="E266" s="358">
        <v>1293047</v>
      </c>
    </row>
    <row r="267" spans="1:5" ht="51">
      <c r="A267" s="356" t="s">
        <v>631</v>
      </c>
      <c r="B267" s="357" t="s">
        <v>913</v>
      </c>
      <c r="C267" s="357" t="s">
        <v>1564</v>
      </c>
      <c r="D267" s="357" t="s">
        <v>1564</v>
      </c>
      <c r="E267" s="358">
        <v>187200</v>
      </c>
    </row>
    <row r="268" spans="1:5">
      <c r="A268" s="353" t="s">
        <v>1907</v>
      </c>
      <c r="B268" s="354" t="s">
        <v>913</v>
      </c>
      <c r="C268" s="354" t="s">
        <v>1908</v>
      </c>
      <c r="D268" s="354" t="s">
        <v>1564</v>
      </c>
      <c r="E268" s="355">
        <v>187200</v>
      </c>
    </row>
    <row r="269" spans="1:5" ht="25.5">
      <c r="A269" s="356" t="s">
        <v>428</v>
      </c>
      <c r="B269" s="357" t="s">
        <v>913</v>
      </c>
      <c r="C269" s="357" t="s">
        <v>429</v>
      </c>
      <c r="D269" s="357" t="s">
        <v>1564</v>
      </c>
      <c r="E269" s="358">
        <v>187200</v>
      </c>
    </row>
    <row r="270" spans="1:5">
      <c r="A270" s="356" t="s">
        <v>173</v>
      </c>
      <c r="B270" s="357" t="s">
        <v>913</v>
      </c>
      <c r="C270" s="357" t="s">
        <v>429</v>
      </c>
      <c r="D270" s="357" t="s">
        <v>1430</v>
      </c>
      <c r="E270" s="358">
        <v>187200</v>
      </c>
    </row>
    <row r="271" spans="1:5">
      <c r="A271" s="356" t="s">
        <v>187</v>
      </c>
      <c r="B271" s="357" t="s">
        <v>913</v>
      </c>
      <c r="C271" s="357" t="s">
        <v>429</v>
      </c>
      <c r="D271" s="357" t="s">
        <v>486</v>
      </c>
      <c r="E271" s="358">
        <v>187200</v>
      </c>
    </row>
    <row r="272" spans="1:5" ht="51">
      <c r="A272" s="356" t="s">
        <v>706</v>
      </c>
      <c r="B272" s="357" t="s">
        <v>912</v>
      </c>
      <c r="C272" s="357" t="s">
        <v>1564</v>
      </c>
      <c r="D272" s="357" t="s">
        <v>1564</v>
      </c>
      <c r="E272" s="358">
        <v>40000</v>
      </c>
    </row>
    <row r="273" spans="1:5" ht="25.5">
      <c r="A273" s="356" t="s">
        <v>1903</v>
      </c>
      <c r="B273" s="357" t="s">
        <v>912</v>
      </c>
      <c r="C273" s="357" t="s">
        <v>1904</v>
      </c>
      <c r="D273" s="357" t="s">
        <v>1564</v>
      </c>
      <c r="E273" s="358">
        <v>40000</v>
      </c>
    </row>
    <row r="274" spans="1:5" ht="25.5">
      <c r="A274" s="356" t="s">
        <v>1603</v>
      </c>
      <c r="B274" s="357" t="s">
        <v>912</v>
      </c>
      <c r="C274" s="357" t="s">
        <v>1604</v>
      </c>
      <c r="D274" s="357" t="s">
        <v>1564</v>
      </c>
      <c r="E274" s="358">
        <v>40000</v>
      </c>
    </row>
    <row r="275" spans="1:5">
      <c r="A275" s="356" t="s">
        <v>173</v>
      </c>
      <c r="B275" s="357" t="s">
        <v>912</v>
      </c>
      <c r="C275" s="357" t="s">
        <v>1604</v>
      </c>
      <c r="D275" s="357" t="s">
        <v>1430</v>
      </c>
      <c r="E275" s="358">
        <v>40000</v>
      </c>
    </row>
    <row r="276" spans="1:5">
      <c r="A276" s="356" t="s">
        <v>187</v>
      </c>
      <c r="B276" s="357" t="s">
        <v>912</v>
      </c>
      <c r="C276" s="357" t="s">
        <v>1604</v>
      </c>
      <c r="D276" s="357" t="s">
        <v>486</v>
      </c>
      <c r="E276" s="358">
        <v>40000</v>
      </c>
    </row>
    <row r="277" spans="1:5" ht="63.75">
      <c r="A277" s="356" t="s">
        <v>922</v>
      </c>
      <c r="B277" s="357" t="s">
        <v>923</v>
      </c>
      <c r="C277" s="357" t="s">
        <v>1564</v>
      </c>
      <c r="D277" s="357" t="s">
        <v>1564</v>
      </c>
      <c r="E277" s="358">
        <v>2272283</v>
      </c>
    </row>
    <row r="278" spans="1:5" ht="25.5">
      <c r="A278" s="356" t="s">
        <v>1903</v>
      </c>
      <c r="B278" s="357" t="s">
        <v>923</v>
      </c>
      <c r="C278" s="357" t="s">
        <v>1904</v>
      </c>
      <c r="D278" s="357" t="s">
        <v>1564</v>
      </c>
      <c r="E278" s="358">
        <v>2272283</v>
      </c>
    </row>
    <row r="279" spans="1:5" ht="25.5">
      <c r="A279" s="356" t="s">
        <v>1603</v>
      </c>
      <c r="B279" s="357" t="s">
        <v>923</v>
      </c>
      <c r="C279" s="357" t="s">
        <v>1604</v>
      </c>
      <c r="D279" s="357" t="s">
        <v>1564</v>
      </c>
      <c r="E279" s="358">
        <v>2272283</v>
      </c>
    </row>
    <row r="280" spans="1:5">
      <c r="A280" s="356" t="s">
        <v>173</v>
      </c>
      <c r="B280" s="357" t="s">
        <v>923</v>
      </c>
      <c r="C280" s="357" t="s">
        <v>1604</v>
      </c>
      <c r="D280" s="357" t="s">
        <v>1430</v>
      </c>
      <c r="E280" s="358">
        <v>2272283</v>
      </c>
    </row>
    <row r="281" spans="1:5">
      <c r="A281" s="356" t="s">
        <v>1296</v>
      </c>
      <c r="B281" s="357" t="s">
        <v>923</v>
      </c>
      <c r="C281" s="357" t="s">
        <v>1604</v>
      </c>
      <c r="D281" s="357" t="s">
        <v>455</v>
      </c>
      <c r="E281" s="358">
        <v>2272283</v>
      </c>
    </row>
    <row r="282" spans="1:5" ht="38.25">
      <c r="A282" s="356" t="s">
        <v>542</v>
      </c>
      <c r="B282" s="357" t="s">
        <v>1421</v>
      </c>
      <c r="C282" s="357" t="s">
        <v>1564</v>
      </c>
      <c r="D282" s="357" t="s">
        <v>1564</v>
      </c>
      <c r="E282" s="358">
        <v>10571100</v>
      </c>
    </row>
    <row r="283" spans="1:5" ht="89.25">
      <c r="A283" s="356" t="s">
        <v>512</v>
      </c>
      <c r="B283" s="357" t="s">
        <v>1411</v>
      </c>
      <c r="C283" s="357" t="s">
        <v>1564</v>
      </c>
      <c r="D283" s="357" t="s">
        <v>1564</v>
      </c>
      <c r="E283" s="358">
        <v>4901600</v>
      </c>
    </row>
    <row r="284" spans="1:5" ht="51">
      <c r="A284" s="356" t="s">
        <v>1902</v>
      </c>
      <c r="B284" s="357" t="s">
        <v>1411</v>
      </c>
      <c r="C284" s="357" t="s">
        <v>324</v>
      </c>
      <c r="D284" s="357" t="s">
        <v>1564</v>
      </c>
      <c r="E284" s="358">
        <v>3916873</v>
      </c>
    </row>
    <row r="285" spans="1:5" ht="25.5">
      <c r="A285" s="356" t="s">
        <v>1610</v>
      </c>
      <c r="B285" s="357" t="s">
        <v>1411</v>
      </c>
      <c r="C285" s="357" t="s">
        <v>37</v>
      </c>
      <c r="D285" s="357" t="s">
        <v>1564</v>
      </c>
      <c r="E285" s="358">
        <v>3916873</v>
      </c>
    </row>
    <row r="286" spans="1:5">
      <c r="A286" s="356" t="s">
        <v>173</v>
      </c>
      <c r="B286" s="357" t="s">
        <v>1411</v>
      </c>
      <c r="C286" s="357" t="s">
        <v>37</v>
      </c>
      <c r="D286" s="357" t="s">
        <v>1430</v>
      </c>
      <c r="E286" s="358">
        <v>3916873</v>
      </c>
    </row>
    <row r="287" spans="1:5">
      <c r="A287" s="356" t="s">
        <v>4</v>
      </c>
      <c r="B287" s="357" t="s">
        <v>1411</v>
      </c>
      <c r="C287" s="357" t="s">
        <v>37</v>
      </c>
      <c r="D287" s="357" t="s">
        <v>511</v>
      </c>
      <c r="E287" s="358">
        <v>3916873</v>
      </c>
    </row>
    <row r="288" spans="1:5" ht="25.5">
      <c r="A288" s="356" t="s">
        <v>1903</v>
      </c>
      <c r="B288" s="357" t="s">
        <v>1411</v>
      </c>
      <c r="C288" s="357" t="s">
        <v>1904</v>
      </c>
      <c r="D288" s="357" t="s">
        <v>1564</v>
      </c>
      <c r="E288" s="358">
        <v>984727</v>
      </c>
    </row>
    <row r="289" spans="1:5" ht="25.5">
      <c r="A289" s="356" t="s">
        <v>1603</v>
      </c>
      <c r="B289" s="357" t="s">
        <v>1411</v>
      </c>
      <c r="C289" s="357" t="s">
        <v>1604</v>
      </c>
      <c r="D289" s="357" t="s">
        <v>1564</v>
      </c>
      <c r="E289" s="358">
        <v>984727</v>
      </c>
    </row>
    <row r="290" spans="1:5">
      <c r="A290" s="356" t="s">
        <v>173</v>
      </c>
      <c r="B290" s="357" t="s">
        <v>1411</v>
      </c>
      <c r="C290" s="357" t="s">
        <v>1604</v>
      </c>
      <c r="D290" s="357" t="s">
        <v>1430</v>
      </c>
      <c r="E290" s="358">
        <v>984727</v>
      </c>
    </row>
    <row r="291" spans="1:5">
      <c r="A291" s="356" t="s">
        <v>4</v>
      </c>
      <c r="B291" s="357" t="s">
        <v>1411</v>
      </c>
      <c r="C291" s="357" t="s">
        <v>1604</v>
      </c>
      <c r="D291" s="357" t="s">
        <v>511</v>
      </c>
      <c r="E291" s="358">
        <v>984727</v>
      </c>
    </row>
    <row r="292" spans="1:5" ht="89.25">
      <c r="A292" s="356" t="s">
        <v>1580</v>
      </c>
      <c r="B292" s="357" t="s">
        <v>1581</v>
      </c>
      <c r="C292" s="357" t="s">
        <v>1564</v>
      </c>
      <c r="D292" s="357" t="s">
        <v>1564</v>
      </c>
      <c r="E292" s="358">
        <v>5669500</v>
      </c>
    </row>
    <row r="293" spans="1:5" ht="25.5">
      <c r="A293" s="356" t="s">
        <v>1909</v>
      </c>
      <c r="B293" s="357" t="s">
        <v>1581</v>
      </c>
      <c r="C293" s="357" t="s">
        <v>1910</v>
      </c>
      <c r="D293" s="357" t="s">
        <v>1564</v>
      </c>
      <c r="E293" s="358">
        <v>5669500</v>
      </c>
    </row>
    <row r="294" spans="1:5">
      <c r="A294" s="356" t="s">
        <v>1614</v>
      </c>
      <c r="B294" s="357" t="s">
        <v>1581</v>
      </c>
      <c r="C294" s="357" t="s">
        <v>101</v>
      </c>
      <c r="D294" s="357" t="s">
        <v>1564</v>
      </c>
      <c r="E294" s="358">
        <v>5669500</v>
      </c>
    </row>
    <row r="295" spans="1:5">
      <c r="A295" s="356" t="s">
        <v>174</v>
      </c>
      <c r="B295" s="357" t="s">
        <v>1581</v>
      </c>
      <c r="C295" s="357" t="s">
        <v>101</v>
      </c>
      <c r="D295" s="357" t="s">
        <v>1431</v>
      </c>
      <c r="E295" s="358">
        <v>5669500</v>
      </c>
    </row>
    <row r="296" spans="1:5">
      <c r="A296" s="356" t="s">
        <v>26</v>
      </c>
      <c r="B296" s="357" t="s">
        <v>1581</v>
      </c>
      <c r="C296" s="357" t="s">
        <v>101</v>
      </c>
      <c r="D296" s="357" t="s">
        <v>514</v>
      </c>
      <c r="E296" s="358">
        <v>5669500</v>
      </c>
    </row>
    <row r="297" spans="1:5" ht="25.5">
      <c r="A297" s="356" t="s">
        <v>739</v>
      </c>
      <c r="B297" s="357" t="s">
        <v>1128</v>
      </c>
      <c r="C297" s="357" t="s">
        <v>1564</v>
      </c>
      <c r="D297" s="357" t="s">
        <v>1564</v>
      </c>
      <c r="E297" s="358">
        <v>66486861</v>
      </c>
    </row>
    <row r="298" spans="1:5" ht="63.75">
      <c r="A298" s="356" t="s">
        <v>733</v>
      </c>
      <c r="B298" s="357" t="s">
        <v>1414</v>
      </c>
      <c r="C298" s="357" t="s">
        <v>1564</v>
      </c>
      <c r="D298" s="357" t="s">
        <v>1564</v>
      </c>
      <c r="E298" s="358">
        <v>45546296</v>
      </c>
    </row>
    <row r="299" spans="1:5" ht="51">
      <c r="A299" s="356" t="s">
        <v>1902</v>
      </c>
      <c r="B299" s="357" t="s">
        <v>1414</v>
      </c>
      <c r="C299" s="357" t="s">
        <v>324</v>
      </c>
      <c r="D299" s="357" t="s">
        <v>1564</v>
      </c>
      <c r="E299" s="358">
        <v>40601296</v>
      </c>
    </row>
    <row r="300" spans="1:5">
      <c r="A300" s="356" t="s">
        <v>1584</v>
      </c>
      <c r="B300" s="357" t="s">
        <v>1414</v>
      </c>
      <c r="C300" s="357" t="s">
        <v>165</v>
      </c>
      <c r="D300" s="357" t="s">
        <v>1564</v>
      </c>
      <c r="E300" s="358">
        <v>40601296</v>
      </c>
    </row>
    <row r="301" spans="1:5">
      <c r="A301" s="356" t="s">
        <v>173</v>
      </c>
      <c r="B301" s="357" t="s">
        <v>1414</v>
      </c>
      <c r="C301" s="357" t="s">
        <v>165</v>
      </c>
      <c r="D301" s="357" t="s">
        <v>1430</v>
      </c>
      <c r="E301" s="358">
        <v>40601296</v>
      </c>
    </row>
    <row r="302" spans="1:5">
      <c r="A302" s="356" t="s">
        <v>4</v>
      </c>
      <c r="B302" s="357" t="s">
        <v>1414</v>
      </c>
      <c r="C302" s="357" t="s">
        <v>165</v>
      </c>
      <c r="D302" s="357" t="s">
        <v>511</v>
      </c>
      <c r="E302" s="358">
        <v>40601296</v>
      </c>
    </row>
    <row r="303" spans="1:5" ht="25.5">
      <c r="A303" s="356" t="s">
        <v>1903</v>
      </c>
      <c r="B303" s="357" t="s">
        <v>1414</v>
      </c>
      <c r="C303" s="357" t="s">
        <v>1904</v>
      </c>
      <c r="D303" s="357" t="s">
        <v>1564</v>
      </c>
      <c r="E303" s="358">
        <v>4945000</v>
      </c>
    </row>
    <row r="304" spans="1:5" ht="25.5">
      <c r="A304" s="356" t="s">
        <v>1603</v>
      </c>
      <c r="B304" s="357" t="s">
        <v>1414</v>
      </c>
      <c r="C304" s="357" t="s">
        <v>1604</v>
      </c>
      <c r="D304" s="357" t="s">
        <v>1564</v>
      </c>
      <c r="E304" s="358">
        <v>4945000</v>
      </c>
    </row>
    <row r="305" spans="1:5">
      <c r="A305" s="356" t="s">
        <v>173</v>
      </c>
      <c r="B305" s="357" t="s">
        <v>1414</v>
      </c>
      <c r="C305" s="357" t="s">
        <v>1604</v>
      </c>
      <c r="D305" s="357" t="s">
        <v>1430</v>
      </c>
      <c r="E305" s="358">
        <v>4945000</v>
      </c>
    </row>
    <row r="306" spans="1:5">
      <c r="A306" s="356" t="s">
        <v>4</v>
      </c>
      <c r="B306" s="357" t="s">
        <v>1414</v>
      </c>
      <c r="C306" s="357" t="s">
        <v>1604</v>
      </c>
      <c r="D306" s="357" t="s">
        <v>511</v>
      </c>
      <c r="E306" s="358">
        <v>4945000</v>
      </c>
    </row>
    <row r="307" spans="1:5" ht="76.5">
      <c r="A307" s="356" t="s">
        <v>734</v>
      </c>
      <c r="B307" s="357" t="s">
        <v>1420</v>
      </c>
      <c r="C307" s="357" t="s">
        <v>1564</v>
      </c>
      <c r="D307" s="357" t="s">
        <v>1564</v>
      </c>
      <c r="E307" s="358">
        <v>974891</v>
      </c>
    </row>
    <row r="308" spans="1:5" ht="51">
      <c r="A308" s="356" t="s">
        <v>1902</v>
      </c>
      <c r="B308" s="357" t="s">
        <v>1420</v>
      </c>
      <c r="C308" s="357" t="s">
        <v>324</v>
      </c>
      <c r="D308" s="357" t="s">
        <v>1564</v>
      </c>
      <c r="E308" s="358">
        <v>974891</v>
      </c>
    </row>
    <row r="309" spans="1:5">
      <c r="A309" s="356" t="s">
        <v>1584</v>
      </c>
      <c r="B309" s="357" t="s">
        <v>1420</v>
      </c>
      <c r="C309" s="357" t="s">
        <v>165</v>
      </c>
      <c r="D309" s="357" t="s">
        <v>1564</v>
      </c>
      <c r="E309" s="358">
        <v>974891</v>
      </c>
    </row>
    <row r="310" spans="1:5">
      <c r="A310" s="356" t="s">
        <v>173</v>
      </c>
      <c r="B310" s="357" t="s">
        <v>1420</v>
      </c>
      <c r="C310" s="357" t="s">
        <v>165</v>
      </c>
      <c r="D310" s="357" t="s">
        <v>1430</v>
      </c>
      <c r="E310" s="358">
        <v>974891</v>
      </c>
    </row>
    <row r="311" spans="1:5">
      <c r="A311" s="356" t="s">
        <v>4</v>
      </c>
      <c r="B311" s="357" t="s">
        <v>1420</v>
      </c>
      <c r="C311" s="357" t="s">
        <v>165</v>
      </c>
      <c r="D311" s="357" t="s">
        <v>511</v>
      </c>
      <c r="E311" s="358">
        <v>974891</v>
      </c>
    </row>
    <row r="312" spans="1:5" ht="89.25">
      <c r="A312" s="356" t="s">
        <v>746</v>
      </c>
      <c r="B312" s="357" t="s">
        <v>1415</v>
      </c>
      <c r="C312" s="357" t="s">
        <v>1564</v>
      </c>
      <c r="D312" s="357" t="s">
        <v>1564</v>
      </c>
      <c r="E312" s="358">
        <v>11718000</v>
      </c>
    </row>
    <row r="313" spans="1:5" ht="51">
      <c r="A313" s="356" t="s">
        <v>1902</v>
      </c>
      <c r="B313" s="357" t="s">
        <v>1415</v>
      </c>
      <c r="C313" s="357" t="s">
        <v>324</v>
      </c>
      <c r="D313" s="357" t="s">
        <v>1564</v>
      </c>
      <c r="E313" s="358">
        <v>11718000</v>
      </c>
    </row>
    <row r="314" spans="1:5">
      <c r="A314" s="356" t="s">
        <v>1584</v>
      </c>
      <c r="B314" s="357" t="s">
        <v>1415</v>
      </c>
      <c r="C314" s="357" t="s">
        <v>165</v>
      </c>
      <c r="D314" s="357" t="s">
        <v>1564</v>
      </c>
      <c r="E314" s="358">
        <v>11718000</v>
      </c>
    </row>
    <row r="315" spans="1:5">
      <c r="A315" s="356" t="s">
        <v>173</v>
      </c>
      <c r="B315" s="357" t="s">
        <v>1415</v>
      </c>
      <c r="C315" s="357" t="s">
        <v>165</v>
      </c>
      <c r="D315" s="357" t="s">
        <v>1430</v>
      </c>
      <c r="E315" s="358">
        <v>11718000</v>
      </c>
    </row>
    <row r="316" spans="1:5">
      <c r="A316" s="356" t="s">
        <v>4</v>
      </c>
      <c r="B316" s="357" t="s">
        <v>1415</v>
      </c>
      <c r="C316" s="357" t="s">
        <v>165</v>
      </c>
      <c r="D316" s="357" t="s">
        <v>511</v>
      </c>
      <c r="E316" s="358">
        <v>11718000</v>
      </c>
    </row>
    <row r="317" spans="1:5" ht="89.25">
      <c r="A317" s="353" t="s">
        <v>735</v>
      </c>
      <c r="B317" s="354" t="s">
        <v>1416</v>
      </c>
      <c r="C317" s="354" t="s">
        <v>1564</v>
      </c>
      <c r="D317" s="354" t="s">
        <v>1564</v>
      </c>
      <c r="E317" s="355">
        <v>445000</v>
      </c>
    </row>
    <row r="318" spans="1:5" ht="51">
      <c r="A318" s="356" t="s">
        <v>1902</v>
      </c>
      <c r="B318" s="357" t="s">
        <v>1416</v>
      </c>
      <c r="C318" s="357" t="s">
        <v>324</v>
      </c>
      <c r="D318" s="357" t="s">
        <v>1564</v>
      </c>
      <c r="E318" s="358">
        <v>445000</v>
      </c>
    </row>
    <row r="319" spans="1:5">
      <c r="A319" s="356" t="s">
        <v>1584</v>
      </c>
      <c r="B319" s="357" t="s">
        <v>1416</v>
      </c>
      <c r="C319" s="357" t="s">
        <v>165</v>
      </c>
      <c r="D319" s="357" t="s">
        <v>1564</v>
      </c>
      <c r="E319" s="358">
        <v>445000</v>
      </c>
    </row>
    <row r="320" spans="1:5">
      <c r="A320" s="356" t="s">
        <v>173</v>
      </c>
      <c r="B320" s="357" t="s">
        <v>1416</v>
      </c>
      <c r="C320" s="357" t="s">
        <v>165</v>
      </c>
      <c r="D320" s="357" t="s">
        <v>1430</v>
      </c>
      <c r="E320" s="358">
        <v>445000</v>
      </c>
    </row>
    <row r="321" spans="1:5">
      <c r="A321" s="356" t="s">
        <v>4</v>
      </c>
      <c r="B321" s="357" t="s">
        <v>1416</v>
      </c>
      <c r="C321" s="357" t="s">
        <v>165</v>
      </c>
      <c r="D321" s="357" t="s">
        <v>511</v>
      </c>
      <c r="E321" s="358">
        <v>445000</v>
      </c>
    </row>
    <row r="322" spans="1:5" ht="63.75">
      <c r="A322" s="356" t="s">
        <v>736</v>
      </c>
      <c r="B322" s="357" t="s">
        <v>1417</v>
      </c>
      <c r="C322" s="357" t="s">
        <v>1564</v>
      </c>
      <c r="D322" s="357" t="s">
        <v>1564</v>
      </c>
      <c r="E322" s="358">
        <v>160000</v>
      </c>
    </row>
    <row r="323" spans="1:5" ht="25.5">
      <c r="A323" s="356" t="s">
        <v>1903</v>
      </c>
      <c r="B323" s="357" t="s">
        <v>1417</v>
      </c>
      <c r="C323" s="357" t="s">
        <v>1904</v>
      </c>
      <c r="D323" s="357" t="s">
        <v>1564</v>
      </c>
      <c r="E323" s="358">
        <v>160000</v>
      </c>
    </row>
    <row r="324" spans="1:5" ht="25.5">
      <c r="A324" s="356" t="s">
        <v>1603</v>
      </c>
      <c r="B324" s="357" t="s">
        <v>1417</v>
      </c>
      <c r="C324" s="357" t="s">
        <v>1604</v>
      </c>
      <c r="D324" s="357" t="s">
        <v>1564</v>
      </c>
      <c r="E324" s="358">
        <v>160000</v>
      </c>
    </row>
    <row r="325" spans="1:5">
      <c r="A325" s="356" t="s">
        <v>173</v>
      </c>
      <c r="B325" s="357" t="s">
        <v>1417</v>
      </c>
      <c r="C325" s="357" t="s">
        <v>1604</v>
      </c>
      <c r="D325" s="357" t="s">
        <v>1430</v>
      </c>
      <c r="E325" s="358">
        <v>160000</v>
      </c>
    </row>
    <row r="326" spans="1:5">
      <c r="A326" s="356" t="s">
        <v>4</v>
      </c>
      <c r="B326" s="357" t="s">
        <v>1417</v>
      </c>
      <c r="C326" s="357" t="s">
        <v>1604</v>
      </c>
      <c r="D326" s="357" t="s">
        <v>511</v>
      </c>
      <c r="E326" s="358">
        <v>160000</v>
      </c>
    </row>
    <row r="327" spans="1:5" ht="51">
      <c r="A327" s="356" t="s">
        <v>1123</v>
      </c>
      <c r="B327" s="357" t="s">
        <v>1442</v>
      </c>
      <c r="C327" s="357" t="s">
        <v>1564</v>
      </c>
      <c r="D327" s="357" t="s">
        <v>1564</v>
      </c>
      <c r="E327" s="358">
        <v>1663324</v>
      </c>
    </row>
    <row r="328" spans="1:5" ht="25.5">
      <c r="A328" s="356" t="s">
        <v>1903</v>
      </c>
      <c r="B328" s="357" t="s">
        <v>1442</v>
      </c>
      <c r="C328" s="357" t="s">
        <v>1904</v>
      </c>
      <c r="D328" s="357" t="s">
        <v>1564</v>
      </c>
      <c r="E328" s="358">
        <v>1663324</v>
      </c>
    </row>
    <row r="329" spans="1:5" ht="25.5">
      <c r="A329" s="356" t="s">
        <v>1603</v>
      </c>
      <c r="B329" s="357" t="s">
        <v>1442</v>
      </c>
      <c r="C329" s="357" t="s">
        <v>1604</v>
      </c>
      <c r="D329" s="357" t="s">
        <v>1564</v>
      </c>
      <c r="E329" s="358">
        <v>1663324</v>
      </c>
    </row>
    <row r="330" spans="1:5">
      <c r="A330" s="356" t="s">
        <v>173</v>
      </c>
      <c r="B330" s="357" t="s">
        <v>1442</v>
      </c>
      <c r="C330" s="357" t="s">
        <v>1604</v>
      </c>
      <c r="D330" s="357" t="s">
        <v>1430</v>
      </c>
      <c r="E330" s="358">
        <v>1663324</v>
      </c>
    </row>
    <row r="331" spans="1:5">
      <c r="A331" s="356" t="s">
        <v>4</v>
      </c>
      <c r="B331" s="357" t="s">
        <v>1442</v>
      </c>
      <c r="C331" s="357" t="s">
        <v>1604</v>
      </c>
      <c r="D331" s="357" t="s">
        <v>511</v>
      </c>
      <c r="E331" s="358">
        <v>1663324</v>
      </c>
    </row>
    <row r="332" spans="1:5" ht="63.75">
      <c r="A332" s="356" t="s">
        <v>737</v>
      </c>
      <c r="B332" s="357" t="s">
        <v>1418</v>
      </c>
      <c r="C332" s="357" t="s">
        <v>1564</v>
      </c>
      <c r="D332" s="357" t="s">
        <v>1564</v>
      </c>
      <c r="E332" s="358">
        <v>5466900</v>
      </c>
    </row>
    <row r="333" spans="1:5" ht="51">
      <c r="A333" s="356" t="s">
        <v>1902</v>
      </c>
      <c r="B333" s="357" t="s">
        <v>1418</v>
      </c>
      <c r="C333" s="357" t="s">
        <v>324</v>
      </c>
      <c r="D333" s="357" t="s">
        <v>1564</v>
      </c>
      <c r="E333" s="358">
        <v>5406900</v>
      </c>
    </row>
    <row r="334" spans="1:5" ht="25.5">
      <c r="A334" s="356" t="s">
        <v>1610</v>
      </c>
      <c r="B334" s="357" t="s">
        <v>1418</v>
      </c>
      <c r="C334" s="357" t="s">
        <v>37</v>
      </c>
      <c r="D334" s="357" t="s">
        <v>1564</v>
      </c>
      <c r="E334" s="358">
        <v>5406900</v>
      </c>
    </row>
    <row r="335" spans="1:5">
      <c r="A335" s="356" t="s">
        <v>173</v>
      </c>
      <c r="B335" s="357" t="s">
        <v>1418</v>
      </c>
      <c r="C335" s="357" t="s">
        <v>37</v>
      </c>
      <c r="D335" s="357" t="s">
        <v>1430</v>
      </c>
      <c r="E335" s="358">
        <v>5406900</v>
      </c>
    </row>
    <row r="336" spans="1:5">
      <c r="A336" s="356" t="s">
        <v>4</v>
      </c>
      <c r="B336" s="357" t="s">
        <v>1418</v>
      </c>
      <c r="C336" s="357" t="s">
        <v>37</v>
      </c>
      <c r="D336" s="357" t="s">
        <v>511</v>
      </c>
      <c r="E336" s="358">
        <v>5406900</v>
      </c>
    </row>
    <row r="337" spans="1:5" ht="25.5">
      <c r="A337" s="356" t="s">
        <v>1903</v>
      </c>
      <c r="B337" s="357" t="s">
        <v>1418</v>
      </c>
      <c r="C337" s="357" t="s">
        <v>1904</v>
      </c>
      <c r="D337" s="357" t="s">
        <v>1564</v>
      </c>
      <c r="E337" s="358">
        <v>60000</v>
      </c>
    </row>
    <row r="338" spans="1:5" ht="25.5">
      <c r="A338" s="356" t="s">
        <v>1603</v>
      </c>
      <c r="B338" s="357" t="s">
        <v>1418</v>
      </c>
      <c r="C338" s="357" t="s">
        <v>1604</v>
      </c>
      <c r="D338" s="357" t="s">
        <v>1564</v>
      </c>
      <c r="E338" s="358">
        <v>60000</v>
      </c>
    </row>
    <row r="339" spans="1:5">
      <c r="A339" s="356" t="s">
        <v>173</v>
      </c>
      <c r="B339" s="357" t="s">
        <v>1418</v>
      </c>
      <c r="C339" s="357" t="s">
        <v>1604</v>
      </c>
      <c r="D339" s="357" t="s">
        <v>1430</v>
      </c>
      <c r="E339" s="358">
        <v>60000</v>
      </c>
    </row>
    <row r="340" spans="1:5">
      <c r="A340" s="356" t="s">
        <v>4</v>
      </c>
      <c r="B340" s="357" t="s">
        <v>1418</v>
      </c>
      <c r="C340" s="357" t="s">
        <v>1604</v>
      </c>
      <c r="D340" s="357" t="s">
        <v>511</v>
      </c>
      <c r="E340" s="358">
        <v>60000</v>
      </c>
    </row>
    <row r="341" spans="1:5" ht="89.25">
      <c r="A341" s="356" t="s">
        <v>738</v>
      </c>
      <c r="B341" s="357" t="s">
        <v>1419</v>
      </c>
      <c r="C341" s="357" t="s">
        <v>1564</v>
      </c>
      <c r="D341" s="357" t="s">
        <v>1564</v>
      </c>
      <c r="E341" s="358">
        <v>250000</v>
      </c>
    </row>
    <row r="342" spans="1:5" ht="51">
      <c r="A342" s="356" t="s">
        <v>1902</v>
      </c>
      <c r="B342" s="357" t="s">
        <v>1419</v>
      </c>
      <c r="C342" s="357" t="s">
        <v>324</v>
      </c>
      <c r="D342" s="357" t="s">
        <v>1564</v>
      </c>
      <c r="E342" s="358">
        <v>250000</v>
      </c>
    </row>
    <row r="343" spans="1:5" ht="25.5">
      <c r="A343" s="356" t="s">
        <v>1610</v>
      </c>
      <c r="B343" s="357" t="s">
        <v>1419</v>
      </c>
      <c r="C343" s="357" t="s">
        <v>37</v>
      </c>
      <c r="D343" s="357" t="s">
        <v>1564</v>
      </c>
      <c r="E343" s="358">
        <v>250000</v>
      </c>
    </row>
    <row r="344" spans="1:5">
      <c r="A344" s="356" t="s">
        <v>173</v>
      </c>
      <c r="B344" s="357" t="s">
        <v>1419</v>
      </c>
      <c r="C344" s="357" t="s">
        <v>37</v>
      </c>
      <c r="D344" s="357" t="s">
        <v>1430</v>
      </c>
      <c r="E344" s="358">
        <v>250000</v>
      </c>
    </row>
    <row r="345" spans="1:5">
      <c r="A345" s="356" t="s">
        <v>4</v>
      </c>
      <c r="B345" s="357" t="s">
        <v>1419</v>
      </c>
      <c r="C345" s="357" t="s">
        <v>37</v>
      </c>
      <c r="D345" s="357" t="s">
        <v>511</v>
      </c>
      <c r="E345" s="358">
        <v>250000</v>
      </c>
    </row>
    <row r="346" spans="1:5" ht="63.75">
      <c r="A346" s="356" t="s">
        <v>731</v>
      </c>
      <c r="B346" s="357" t="s">
        <v>1412</v>
      </c>
      <c r="C346" s="357" t="s">
        <v>1564</v>
      </c>
      <c r="D346" s="357" t="s">
        <v>1564</v>
      </c>
      <c r="E346" s="358">
        <v>62450</v>
      </c>
    </row>
    <row r="347" spans="1:5" ht="51">
      <c r="A347" s="356" t="s">
        <v>1902</v>
      </c>
      <c r="B347" s="357" t="s">
        <v>1412</v>
      </c>
      <c r="C347" s="357" t="s">
        <v>324</v>
      </c>
      <c r="D347" s="357" t="s">
        <v>1564</v>
      </c>
      <c r="E347" s="358">
        <v>59000</v>
      </c>
    </row>
    <row r="348" spans="1:5">
      <c r="A348" s="356" t="s">
        <v>1584</v>
      </c>
      <c r="B348" s="357" t="s">
        <v>1412</v>
      </c>
      <c r="C348" s="357" t="s">
        <v>165</v>
      </c>
      <c r="D348" s="357" t="s">
        <v>1564</v>
      </c>
      <c r="E348" s="358">
        <v>59000</v>
      </c>
    </row>
    <row r="349" spans="1:5">
      <c r="A349" s="356" t="s">
        <v>173</v>
      </c>
      <c r="B349" s="357" t="s">
        <v>1412</v>
      </c>
      <c r="C349" s="357" t="s">
        <v>165</v>
      </c>
      <c r="D349" s="357" t="s">
        <v>1430</v>
      </c>
      <c r="E349" s="358">
        <v>59000</v>
      </c>
    </row>
    <row r="350" spans="1:5">
      <c r="A350" s="356" t="s">
        <v>1296</v>
      </c>
      <c r="B350" s="357" t="s">
        <v>1412</v>
      </c>
      <c r="C350" s="357" t="s">
        <v>165</v>
      </c>
      <c r="D350" s="357" t="s">
        <v>455</v>
      </c>
      <c r="E350" s="358">
        <v>59000</v>
      </c>
    </row>
    <row r="351" spans="1:5" ht="25.5">
      <c r="A351" s="356" t="s">
        <v>1903</v>
      </c>
      <c r="B351" s="357" t="s">
        <v>1412</v>
      </c>
      <c r="C351" s="357" t="s">
        <v>1904</v>
      </c>
      <c r="D351" s="357" t="s">
        <v>1564</v>
      </c>
      <c r="E351" s="358">
        <v>3450</v>
      </c>
    </row>
    <row r="352" spans="1:5" ht="25.5">
      <c r="A352" s="356" t="s">
        <v>1603</v>
      </c>
      <c r="B352" s="357" t="s">
        <v>1412</v>
      </c>
      <c r="C352" s="357" t="s">
        <v>1604</v>
      </c>
      <c r="D352" s="357" t="s">
        <v>1564</v>
      </c>
      <c r="E352" s="358">
        <v>3450</v>
      </c>
    </row>
    <row r="353" spans="1:5">
      <c r="A353" s="356" t="s">
        <v>173</v>
      </c>
      <c r="B353" s="357" t="s">
        <v>1412</v>
      </c>
      <c r="C353" s="357" t="s">
        <v>1604</v>
      </c>
      <c r="D353" s="357" t="s">
        <v>1430</v>
      </c>
      <c r="E353" s="358">
        <v>3450</v>
      </c>
    </row>
    <row r="354" spans="1:5">
      <c r="A354" s="356" t="s">
        <v>1296</v>
      </c>
      <c r="B354" s="357" t="s">
        <v>1412</v>
      </c>
      <c r="C354" s="357" t="s">
        <v>1604</v>
      </c>
      <c r="D354" s="357" t="s">
        <v>455</v>
      </c>
      <c r="E354" s="358">
        <v>3450</v>
      </c>
    </row>
    <row r="355" spans="1:5" ht="76.5">
      <c r="A355" s="356" t="s">
        <v>732</v>
      </c>
      <c r="B355" s="357" t="s">
        <v>1413</v>
      </c>
      <c r="C355" s="357" t="s">
        <v>1564</v>
      </c>
      <c r="D355" s="357" t="s">
        <v>1564</v>
      </c>
      <c r="E355" s="358">
        <v>200000</v>
      </c>
    </row>
    <row r="356" spans="1:5" ht="25.5">
      <c r="A356" s="356" t="s">
        <v>1903</v>
      </c>
      <c r="B356" s="357" t="s">
        <v>1413</v>
      </c>
      <c r="C356" s="357" t="s">
        <v>1904</v>
      </c>
      <c r="D356" s="357" t="s">
        <v>1564</v>
      </c>
      <c r="E356" s="358">
        <v>200000</v>
      </c>
    </row>
    <row r="357" spans="1:5" ht="25.5">
      <c r="A357" s="356" t="s">
        <v>1603</v>
      </c>
      <c r="B357" s="357" t="s">
        <v>1413</v>
      </c>
      <c r="C357" s="357" t="s">
        <v>1604</v>
      </c>
      <c r="D357" s="357" t="s">
        <v>1564</v>
      </c>
      <c r="E357" s="358">
        <v>200000</v>
      </c>
    </row>
    <row r="358" spans="1:5">
      <c r="A358" s="356" t="s">
        <v>173</v>
      </c>
      <c r="B358" s="357" t="s">
        <v>1413</v>
      </c>
      <c r="C358" s="357" t="s">
        <v>1604</v>
      </c>
      <c r="D358" s="357" t="s">
        <v>1430</v>
      </c>
      <c r="E358" s="358">
        <v>200000</v>
      </c>
    </row>
    <row r="359" spans="1:5">
      <c r="A359" s="356" t="s">
        <v>1296</v>
      </c>
      <c r="B359" s="357" t="s">
        <v>1413</v>
      </c>
      <c r="C359" s="357" t="s">
        <v>1604</v>
      </c>
      <c r="D359" s="357" t="s">
        <v>455</v>
      </c>
      <c r="E359" s="358">
        <v>200000</v>
      </c>
    </row>
    <row r="360" spans="1:5" ht="25.5">
      <c r="A360" s="356" t="s">
        <v>709</v>
      </c>
      <c r="B360" s="357" t="s">
        <v>1129</v>
      </c>
      <c r="C360" s="357" t="s">
        <v>1564</v>
      </c>
      <c r="D360" s="357" t="s">
        <v>1564</v>
      </c>
      <c r="E360" s="358">
        <v>86377118</v>
      </c>
    </row>
    <row r="361" spans="1:5" ht="38.25">
      <c r="A361" s="356" t="s">
        <v>710</v>
      </c>
      <c r="B361" s="357" t="s">
        <v>1130</v>
      </c>
      <c r="C361" s="357" t="s">
        <v>1564</v>
      </c>
      <c r="D361" s="357" t="s">
        <v>1564</v>
      </c>
      <c r="E361" s="358">
        <v>1555318</v>
      </c>
    </row>
    <row r="362" spans="1:5" ht="89.25">
      <c r="A362" s="356" t="s">
        <v>601</v>
      </c>
      <c r="B362" s="357" t="s">
        <v>836</v>
      </c>
      <c r="C362" s="357" t="s">
        <v>1564</v>
      </c>
      <c r="D362" s="357" t="s">
        <v>1564</v>
      </c>
      <c r="E362" s="358">
        <v>1555318</v>
      </c>
    </row>
    <row r="363" spans="1:5">
      <c r="A363" s="356" t="s">
        <v>1907</v>
      </c>
      <c r="B363" s="357" t="s">
        <v>836</v>
      </c>
      <c r="C363" s="357" t="s">
        <v>1908</v>
      </c>
      <c r="D363" s="357" t="s">
        <v>1564</v>
      </c>
      <c r="E363" s="358">
        <v>1555318</v>
      </c>
    </row>
    <row r="364" spans="1:5">
      <c r="A364" s="356" t="s">
        <v>1611</v>
      </c>
      <c r="B364" s="357" t="s">
        <v>836</v>
      </c>
      <c r="C364" s="357" t="s">
        <v>1612</v>
      </c>
      <c r="D364" s="357" t="s">
        <v>1564</v>
      </c>
      <c r="E364" s="358">
        <v>1555318</v>
      </c>
    </row>
    <row r="365" spans="1:5">
      <c r="A365" s="356" t="s">
        <v>174</v>
      </c>
      <c r="B365" s="357" t="s">
        <v>836</v>
      </c>
      <c r="C365" s="357" t="s">
        <v>1612</v>
      </c>
      <c r="D365" s="357" t="s">
        <v>1431</v>
      </c>
      <c r="E365" s="358">
        <v>1555318</v>
      </c>
    </row>
    <row r="366" spans="1:5">
      <c r="A366" s="356" t="s">
        <v>126</v>
      </c>
      <c r="B366" s="357" t="s">
        <v>836</v>
      </c>
      <c r="C366" s="357" t="s">
        <v>1612</v>
      </c>
      <c r="D366" s="357" t="s">
        <v>465</v>
      </c>
      <c r="E366" s="358">
        <v>1555318</v>
      </c>
    </row>
    <row r="367" spans="1:5" ht="25.5">
      <c r="A367" s="356" t="s">
        <v>711</v>
      </c>
      <c r="B367" s="357" t="s">
        <v>1131</v>
      </c>
      <c r="C367" s="357" t="s">
        <v>1564</v>
      </c>
      <c r="D367" s="357" t="s">
        <v>1564</v>
      </c>
      <c r="E367" s="358">
        <v>192100</v>
      </c>
    </row>
    <row r="368" spans="1:5" ht="76.5">
      <c r="A368" s="356" t="s">
        <v>1233</v>
      </c>
      <c r="B368" s="357" t="s">
        <v>1234</v>
      </c>
      <c r="C368" s="357" t="s">
        <v>1564</v>
      </c>
      <c r="D368" s="357" t="s">
        <v>1564</v>
      </c>
      <c r="E368" s="358">
        <v>192100</v>
      </c>
    </row>
    <row r="369" spans="1:5" ht="25.5">
      <c r="A369" s="356" t="s">
        <v>1903</v>
      </c>
      <c r="B369" s="357" t="s">
        <v>1234</v>
      </c>
      <c r="C369" s="357" t="s">
        <v>1904</v>
      </c>
      <c r="D369" s="357" t="s">
        <v>1564</v>
      </c>
      <c r="E369" s="358">
        <v>192100</v>
      </c>
    </row>
    <row r="370" spans="1:5" ht="25.5">
      <c r="A370" s="356" t="s">
        <v>1603</v>
      </c>
      <c r="B370" s="357" t="s">
        <v>1234</v>
      </c>
      <c r="C370" s="357" t="s">
        <v>1604</v>
      </c>
      <c r="D370" s="357" t="s">
        <v>1564</v>
      </c>
      <c r="E370" s="358">
        <v>192100</v>
      </c>
    </row>
    <row r="371" spans="1:5">
      <c r="A371" s="356" t="s">
        <v>174</v>
      </c>
      <c r="B371" s="357" t="s">
        <v>1234</v>
      </c>
      <c r="C371" s="357" t="s">
        <v>1604</v>
      </c>
      <c r="D371" s="357" t="s">
        <v>1431</v>
      </c>
      <c r="E371" s="358">
        <v>192100</v>
      </c>
    </row>
    <row r="372" spans="1:5">
      <c r="A372" s="356" t="s">
        <v>127</v>
      </c>
      <c r="B372" s="357" t="s">
        <v>1234</v>
      </c>
      <c r="C372" s="357" t="s">
        <v>1604</v>
      </c>
      <c r="D372" s="357" t="s">
        <v>468</v>
      </c>
      <c r="E372" s="358">
        <v>192100</v>
      </c>
    </row>
    <row r="373" spans="1:5" ht="25.5">
      <c r="A373" s="356" t="s">
        <v>547</v>
      </c>
      <c r="B373" s="357" t="s">
        <v>1132</v>
      </c>
      <c r="C373" s="357" t="s">
        <v>1564</v>
      </c>
      <c r="D373" s="357" t="s">
        <v>1564</v>
      </c>
      <c r="E373" s="358">
        <v>63202800</v>
      </c>
    </row>
    <row r="374" spans="1:5" ht="76.5">
      <c r="A374" s="356" t="s">
        <v>605</v>
      </c>
      <c r="B374" s="357" t="s">
        <v>848</v>
      </c>
      <c r="C374" s="357" t="s">
        <v>1564</v>
      </c>
      <c r="D374" s="357" t="s">
        <v>1564</v>
      </c>
      <c r="E374" s="358">
        <v>63202800</v>
      </c>
    </row>
    <row r="375" spans="1:5" ht="25.5">
      <c r="A375" s="356" t="s">
        <v>1911</v>
      </c>
      <c r="B375" s="357" t="s">
        <v>848</v>
      </c>
      <c r="C375" s="357" t="s">
        <v>1912</v>
      </c>
      <c r="D375" s="357" t="s">
        <v>1564</v>
      </c>
      <c r="E375" s="358">
        <v>63202800</v>
      </c>
    </row>
    <row r="376" spans="1:5">
      <c r="A376" s="356" t="s">
        <v>1605</v>
      </c>
      <c r="B376" s="357" t="s">
        <v>848</v>
      </c>
      <c r="C376" s="357" t="s">
        <v>1606</v>
      </c>
      <c r="D376" s="357" t="s">
        <v>1564</v>
      </c>
      <c r="E376" s="358">
        <v>63202800</v>
      </c>
    </row>
    <row r="377" spans="1:5">
      <c r="A377" s="356" t="s">
        <v>174</v>
      </c>
      <c r="B377" s="357" t="s">
        <v>848</v>
      </c>
      <c r="C377" s="357" t="s">
        <v>1606</v>
      </c>
      <c r="D377" s="357" t="s">
        <v>1431</v>
      </c>
      <c r="E377" s="358">
        <v>63202800</v>
      </c>
    </row>
    <row r="378" spans="1:5">
      <c r="A378" s="356" t="s">
        <v>1701</v>
      </c>
      <c r="B378" s="357" t="s">
        <v>848</v>
      </c>
      <c r="C378" s="357" t="s">
        <v>1606</v>
      </c>
      <c r="D378" s="357" t="s">
        <v>1702</v>
      </c>
      <c r="E378" s="358">
        <v>63202800</v>
      </c>
    </row>
    <row r="379" spans="1:5" ht="63.75">
      <c r="A379" s="356" t="s">
        <v>712</v>
      </c>
      <c r="B379" s="357" t="s">
        <v>1133</v>
      </c>
      <c r="C379" s="357" t="s">
        <v>1564</v>
      </c>
      <c r="D379" s="357" t="s">
        <v>1564</v>
      </c>
      <c r="E379" s="358">
        <v>21426900</v>
      </c>
    </row>
    <row r="380" spans="1:5" ht="114.75">
      <c r="A380" s="356" t="s">
        <v>687</v>
      </c>
      <c r="B380" s="357" t="s">
        <v>850</v>
      </c>
      <c r="C380" s="357" t="s">
        <v>1564</v>
      </c>
      <c r="D380" s="357" t="s">
        <v>1564</v>
      </c>
      <c r="E380" s="358">
        <v>21426900</v>
      </c>
    </row>
    <row r="381" spans="1:5" ht="51">
      <c r="A381" s="356" t="s">
        <v>1902</v>
      </c>
      <c r="B381" s="357" t="s">
        <v>850</v>
      </c>
      <c r="C381" s="357" t="s">
        <v>324</v>
      </c>
      <c r="D381" s="357" t="s">
        <v>1564</v>
      </c>
      <c r="E381" s="358">
        <v>18971600</v>
      </c>
    </row>
    <row r="382" spans="1:5" ht="25.5">
      <c r="A382" s="356" t="s">
        <v>1610</v>
      </c>
      <c r="B382" s="357" t="s">
        <v>850</v>
      </c>
      <c r="C382" s="357" t="s">
        <v>37</v>
      </c>
      <c r="D382" s="357" t="s">
        <v>1564</v>
      </c>
      <c r="E382" s="358">
        <v>18971600</v>
      </c>
    </row>
    <row r="383" spans="1:5">
      <c r="A383" s="353" t="s">
        <v>174</v>
      </c>
      <c r="B383" s="354" t="s">
        <v>850</v>
      </c>
      <c r="C383" s="354" t="s">
        <v>37</v>
      </c>
      <c r="D383" s="354" t="s">
        <v>1431</v>
      </c>
      <c r="E383" s="355">
        <v>18971600</v>
      </c>
    </row>
    <row r="384" spans="1:5">
      <c r="A384" s="356" t="s">
        <v>82</v>
      </c>
      <c r="B384" s="357" t="s">
        <v>850</v>
      </c>
      <c r="C384" s="357" t="s">
        <v>37</v>
      </c>
      <c r="D384" s="357" t="s">
        <v>485</v>
      </c>
      <c r="E384" s="358">
        <v>18971600</v>
      </c>
    </row>
    <row r="385" spans="1:5" ht="25.5">
      <c r="A385" s="356" t="s">
        <v>1903</v>
      </c>
      <c r="B385" s="357" t="s">
        <v>850</v>
      </c>
      <c r="C385" s="357" t="s">
        <v>1904</v>
      </c>
      <c r="D385" s="357" t="s">
        <v>1564</v>
      </c>
      <c r="E385" s="358">
        <v>2455300</v>
      </c>
    </row>
    <row r="386" spans="1:5" ht="25.5">
      <c r="A386" s="356" t="s">
        <v>1603</v>
      </c>
      <c r="B386" s="357" t="s">
        <v>850</v>
      </c>
      <c r="C386" s="357" t="s">
        <v>1604</v>
      </c>
      <c r="D386" s="357" t="s">
        <v>1564</v>
      </c>
      <c r="E386" s="358">
        <v>2455300</v>
      </c>
    </row>
    <row r="387" spans="1:5">
      <c r="A387" s="356" t="s">
        <v>174</v>
      </c>
      <c r="B387" s="357" t="s">
        <v>850</v>
      </c>
      <c r="C387" s="357" t="s">
        <v>1604</v>
      </c>
      <c r="D387" s="357" t="s">
        <v>1431</v>
      </c>
      <c r="E387" s="358">
        <v>2455300</v>
      </c>
    </row>
    <row r="388" spans="1:5">
      <c r="A388" s="356" t="s">
        <v>82</v>
      </c>
      <c r="B388" s="357" t="s">
        <v>850</v>
      </c>
      <c r="C388" s="357" t="s">
        <v>1604</v>
      </c>
      <c r="D388" s="357" t="s">
        <v>485</v>
      </c>
      <c r="E388" s="358">
        <v>2455300</v>
      </c>
    </row>
    <row r="389" spans="1:5" ht="38.25">
      <c r="A389" s="356" t="s">
        <v>549</v>
      </c>
      <c r="B389" s="357" t="s">
        <v>1134</v>
      </c>
      <c r="C389" s="357" t="s">
        <v>1564</v>
      </c>
      <c r="D389" s="357" t="s">
        <v>1564</v>
      </c>
      <c r="E389" s="358">
        <v>212101500</v>
      </c>
    </row>
    <row r="390" spans="1:5" ht="38.25">
      <c r="A390" s="356" t="s">
        <v>713</v>
      </c>
      <c r="B390" s="357" t="s">
        <v>1135</v>
      </c>
      <c r="C390" s="357" t="s">
        <v>1564</v>
      </c>
      <c r="D390" s="357" t="s">
        <v>1564</v>
      </c>
      <c r="E390" s="358">
        <v>202919100</v>
      </c>
    </row>
    <row r="391" spans="1:5" ht="89.25">
      <c r="A391" s="356" t="s">
        <v>1499</v>
      </c>
      <c r="B391" s="357" t="s">
        <v>828</v>
      </c>
      <c r="C391" s="357" t="s">
        <v>1564</v>
      </c>
      <c r="D391" s="357" t="s">
        <v>1564</v>
      </c>
      <c r="E391" s="358">
        <v>183257500</v>
      </c>
    </row>
    <row r="392" spans="1:5" ht="51">
      <c r="A392" s="356" t="s">
        <v>1902</v>
      </c>
      <c r="B392" s="357" t="s">
        <v>828</v>
      </c>
      <c r="C392" s="357" t="s">
        <v>324</v>
      </c>
      <c r="D392" s="357" t="s">
        <v>1564</v>
      </c>
      <c r="E392" s="358">
        <v>1432200</v>
      </c>
    </row>
    <row r="393" spans="1:5">
      <c r="A393" s="356" t="s">
        <v>1584</v>
      </c>
      <c r="B393" s="357" t="s">
        <v>828</v>
      </c>
      <c r="C393" s="357" t="s">
        <v>165</v>
      </c>
      <c r="D393" s="357" t="s">
        <v>1564</v>
      </c>
      <c r="E393" s="358">
        <v>1432200</v>
      </c>
    </row>
    <row r="394" spans="1:5">
      <c r="A394" s="356" t="s">
        <v>283</v>
      </c>
      <c r="B394" s="357" t="s">
        <v>828</v>
      </c>
      <c r="C394" s="357" t="s">
        <v>165</v>
      </c>
      <c r="D394" s="357" t="s">
        <v>1429</v>
      </c>
      <c r="E394" s="358">
        <v>1432200</v>
      </c>
    </row>
    <row r="395" spans="1:5">
      <c r="A395" s="356" t="s">
        <v>180</v>
      </c>
      <c r="B395" s="357" t="s">
        <v>828</v>
      </c>
      <c r="C395" s="357" t="s">
        <v>165</v>
      </c>
      <c r="D395" s="357" t="s">
        <v>454</v>
      </c>
      <c r="E395" s="358">
        <v>1432200</v>
      </c>
    </row>
    <row r="396" spans="1:5" ht="25.5">
      <c r="A396" s="356" t="s">
        <v>1903</v>
      </c>
      <c r="B396" s="357" t="s">
        <v>828</v>
      </c>
      <c r="C396" s="357" t="s">
        <v>1904</v>
      </c>
      <c r="D396" s="357" t="s">
        <v>1564</v>
      </c>
      <c r="E396" s="358">
        <v>147800</v>
      </c>
    </row>
    <row r="397" spans="1:5" ht="25.5">
      <c r="A397" s="356" t="s">
        <v>1603</v>
      </c>
      <c r="B397" s="357" t="s">
        <v>828</v>
      </c>
      <c r="C397" s="357" t="s">
        <v>1604</v>
      </c>
      <c r="D397" s="357" t="s">
        <v>1564</v>
      </c>
      <c r="E397" s="358">
        <v>147800</v>
      </c>
    </row>
    <row r="398" spans="1:5">
      <c r="A398" s="356" t="s">
        <v>283</v>
      </c>
      <c r="B398" s="357" t="s">
        <v>828</v>
      </c>
      <c r="C398" s="357" t="s">
        <v>1604</v>
      </c>
      <c r="D398" s="357" t="s">
        <v>1429</v>
      </c>
      <c r="E398" s="358">
        <v>147800</v>
      </c>
    </row>
    <row r="399" spans="1:5">
      <c r="A399" s="356" t="s">
        <v>180</v>
      </c>
      <c r="B399" s="357" t="s">
        <v>828</v>
      </c>
      <c r="C399" s="357" t="s">
        <v>1604</v>
      </c>
      <c r="D399" s="357" t="s">
        <v>454</v>
      </c>
      <c r="E399" s="358">
        <v>147800</v>
      </c>
    </row>
    <row r="400" spans="1:5">
      <c r="A400" s="356" t="s">
        <v>1905</v>
      </c>
      <c r="B400" s="357" t="s">
        <v>828</v>
      </c>
      <c r="C400" s="357" t="s">
        <v>1906</v>
      </c>
      <c r="D400" s="357" t="s">
        <v>1564</v>
      </c>
      <c r="E400" s="358">
        <v>181677500</v>
      </c>
    </row>
    <row r="401" spans="1:5" ht="38.25">
      <c r="A401" s="356" t="s">
        <v>1613</v>
      </c>
      <c r="B401" s="357" t="s">
        <v>828</v>
      </c>
      <c r="C401" s="357" t="s">
        <v>444</v>
      </c>
      <c r="D401" s="357" t="s">
        <v>1564</v>
      </c>
      <c r="E401" s="358">
        <v>181677500</v>
      </c>
    </row>
    <row r="402" spans="1:5">
      <c r="A402" s="356" t="s">
        <v>283</v>
      </c>
      <c r="B402" s="357" t="s">
        <v>828</v>
      </c>
      <c r="C402" s="357" t="s">
        <v>444</v>
      </c>
      <c r="D402" s="357" t="s">
        <v>1429</v>
      </c>
      <c r="E402" s="358">
        <v>181677500</v>
      </c>
    </row>
    <row r="403" spans="1:5">
      <c r="A403" s="356" t="s">
        <v>180</v>
      </c>
      <c r="B403" s="357" t="s">
        <v>828</v>
      </c>
      <c r="C403" s="357" t="s">
        <v>444</v>
      </c>
      <c r="D403" s="357" t="s">
        <v>454</v>
      </c>
      <c r="E403" s="358">
        <v>181677500</v>
      </c>
    </row>
    <row r="404" spans="1:5" ht="127.5">
      <c r="A404" s="356" t="s">
        <v>1500</v>
      </c>
      <c r="B404" s="357" t="s">
        <v>827</v>
      </c>
      <c r="C404" s="357" t="s">
        <v>1564</v>
      </c>
      <c r="D404" s="357" t="s">
        <v>1564</v>
      </c>
      <c r="E404" s="358">
        <v>15115900</v>
      </c>
    </row>
    <row r="405" spans="1:5">
      <c r="A405" s="356" t="s">
        <v>1905</v>
      </c>
      <c r="B405" s="357" t="s">
        <v>827</v>
      </c>
      <c r="C405" s="357" t="s">
        <v>1906</v>
      </c>
      <c r="D405" s="357" t="s">
        <v>1564</v>
      </c>
      <c r="E405" s="358">
        <v>15115900</v>
      </c>
    </row>
    <row r="406" spans="1:5" ht="38.25">
      <c r="A406" s="356" t="s">
        <v>1613</v>
      </c>
      <c r="B406" s="357" t="s">
        <v>827</v>
      </c>
      <c r="C406" s="357" t="s">
        <v>444</v>
      </c>
      <c r="D406" s="357" t="s">
        <v>1564</v>
      </c>
      <c r="E406" s="358">
        <v>15115900</v>
      </c>
    </row>
    <row r="407" spans="1:5">
      <c r="A407" s="356" t="s">
        <v>283</v>
      </c>
      <c r="B407" s="357" t="s">
        <v>827</v>
      </c>
      <c r="C407" s="357" t="s">
        <v>444</v>
      </c>
      <c r="D407" s="357" t="s">
        <v>1429</v>
      </c>
      <c r="E407" s="358">
        <v>15115900</v>
      </c>
    </row>
    <row r="408" spans="1:5">
      <c r="A408" s="356" t="s">
        <v>180</v>
      </c>
      <c r="B408" s="357" t="s">
        <v>827</v>
      </c>
      <c r="C408" s="357" t="s">
        <v>444</v>
      </c>
      <c r="D408" s="357" t="s">
        <v>454</v>
      </c>
      <c r="E408" s="358">
        <v>15115900</v>
      </c>
    </row>
    <row r="409" spans="1:5" ht="102">
      <c r="A409" s="356" t="s">
        <v>1895</v>
      </c>
      <c r="B409" s="357" t="s">
        <v>1896</v>
      </c>
      <c r="C409" s="357" t="s">
        <v>1564</v>
      </c>
      <c r="D409" s="357" t="s">
        <v>1564</v>
      </c>
      <c r="E409" s="358">
        <v>3858100</v>
      </c>
    </row>
    <row r="410" spans="1:5" ht="51">
      <c r="A410" s="356" t="s">
        <v>1902</v>
      </c>
      <c r="B410" s="357" t="s">
        <v>1896</v>
      </c>
      <c r="C410" s="357" t="s">
        <v>324</v>
      </c>
      <c r="D410" s="357" t="s">
        <v>1564</v>
      </c>
      <c r="E410" s="358">
        <v>2121870</v>
      </c>
    </row>
    <row r="411" spans="1:5">
      <c r="A411" s="356" t="s">
        <v>1584</v>
      </c>
      <c r="B411" s="357" t="s">
        <v>1896</v>
      </c>
      <c r="C411" s="357" t="s">
        <v>165</v>
      </c>
      <c r="D411" s="357" t="s">
        <v>1564</v>
      </c>
      <c r="E411" s="358">
        <v>2121870</v>
      </c>
    </row>
    <row r="412" spans="1:5">
      <c r="A412" s="356" t="s">
        <v>283</v>
      </c>
      <c r="B412" s="357" t="s">
        <v>1896</v>
      </c>
      <c r="C412" s="357" t="s">
        <v>165</v>
      </c>
      <c r="D412" s="357" t="s">
        <v>1429</v>
      </c>
      <c r="E412" s="358">
        <v>2121870</v>
      </c>
    </row>
    <row r="413" spans="1:5">
      <c r="A413" s="356" t="s">
        <v>180</v>
      </c>
      <c r="B413" s="357" t="s">
        <v>1896</v>
      </c>
      <c r="C413" s="357" t="s">
        <v>165</v>
      </c>
      <c r="D413" s="357" t="s">
        <v>454</v>
      </c>
      <c r="E413" s="358">
        <v>2121870</v>
      </c>
    </row>
    <row r="414" spans="1:5" ht="25.5">
      <c r="A414" s="356" t="s">
        <v>1903</v>
      </c>
      <c r="B414" s="357" t="s">
        <v>1896</v>
      </c>
      <c r="C414" s="357" t="s">
        <v>1904</v>
      </c>
      <c r="D414" s="357" t="s">
        <v>1564</v>
      </c>
      <c r="E414" s="358">
        <v>1736230</v>
      </c>
    </row>
    <row r="415" spans="1:5" ht="25.5">
      <c r="A415" s="356" t="s">
        <v>1603</v>
      </c>
      <c r="B415" s="357" t="s">
        <v>1896</v>
      </c>
      <c r="C415" s="357" t="s">
        <v>1604</v>
      </c>
      <c r="D415" s="357" t="s">
        <v>1564</v>
      </c>
      <c r="E415" s="358">
        <v>1736230</v>
      </c>
    </row>
    <row r="416" spans="1:5">
      <c r="A416" s="356" t="s">
        <v>283</v>
      </c>
      <c r="B416" s="357" t="s">
        <v>1896</v>
      </c>
      <c r="C416" s="357" t="s">
        <v>1604</v>
      </c>
      <c r="D416" s="357" t="s">
        <v>1429</v>
      </c>
      <c r="E416" s="358">
        <v>1736230</v>
      </c>
    </row>
    <row r="417" spans="1:5">
      <c r="A417" s="356" t="s">
        <v>180</v>
      </c>
      <c r="B417" s="357" t="s">
        <v>1896</v>
      </c>
      <c r="C417" s="357" t="s">
        <v>1604</v>
      </c>
      <c r="D417" s="357" t="s">
        <v>454</v>
      </c>
      <c r="E417" s="358">
        <v>1736230</v>
      </c>
    </row>
    <row r="418" spans="1:5" ht="114.75">
      <c r="A418" s="356" t="s">
        <v>1897</v>
      </c>
      <c r="B418" s="357" t="s">
        <v>1898</v>
      </c>
      <c r="C418" s="357" t="s">
        <v>1564</v>
      </c>
      <c r="D418" s="357" t="s">
        <v>1564</v>
      </c>
      <c r="E418" s="358">
        <v>50000</v>
      </c>
    </row>
    <row r="419" spans="1:5" ht="51">
      <c r="A419" s="356" t="s">
        <v>1902</v>
      </c>
      <c r="B419" s="357" t="s">
        <v>1898</v>
      </c>
      <c r="C419" s="357" t="s">
        <v>324</v>
      </c>
      <c r="D419" s="357" t="s">
        <v>1564</v>
      </c>
      <c r="E419" s="358">
        <v>50000</v>
      </c>
    </row>
    <row r="420" spans="1:5">
      <c r="A420" s="356" t="s">
        <v>1584</v>
      </c>
      <c r="B420" s="357" t="s">
        <v>1898</v>
      </c>
      <c r="C420" s="357" t="s">
        <v>165</v>
      </c>
      <c r="D420" s="357" t="s">
        <v>1564</v>
      </c>
      <c r="E420" s="358">
        <v>50000</v>
      </c>
    </row>
    <row r="421" spans="1:5">
      <c r="A421" s="356" t="s">
        <v>283</v>
      </c>
      <c r="B421" s="357" t="s">
        <v>1898</v>
      </c>
      <c r="C421" s="357" t="s">
        <v>165</v>
      </c>
      <c r="D421" s="357" t="s">
        <v>1429</v>
      </c>
      <c r="E421" s="358">
        <v>50000</v>
      </c>
    </row>
    <row r="422" spans="1:5">
      <c r="A422" s="356" t="s">
        <v>180</v>
      </c>
      <c r="B422" s="357" t="s">
        <v>1898</v>
      </c>
      <c r="C422" s="357" t="s">
        <v>165</v>
      </c>
      <c r="D422" s="357" t="s">
        <v>454</v>
      </c>
      <c r="E422" s="358">
        <v>50000</v>
      </c>
    </row>
    <row r="423" spans="1:5" ht="102">
      <c r="A423" s="356" t="s">
        <v>1899</v>
      </c>
      <c r="B423" s="357" t="s">
        <v>1900</v>
      </c>
      <c r="C423" s="357" t="s">
        <v>1564</v>
      </c>
      <c r="D423" s="357" t="s">
        <v>1564</v>
      </c>
      <c r="E423" s="358">
        <v>637600</v>
      </c>
    </row>
    <row r="424" spans="1:5" ht="25.5">
      <c r="A424" s="356" t="s">
        <v>1903</v>
      </c>
      <c r="B424" s="357" t="s">
        <v>1900</v>
      </c>
      <c r="C424" s="357" t="s">
        <v>1904</v>
      </c>
      <c r="D424" s="357" t="s">
        <v>1564</v>
      </c>
      <c r="E424" s="358">
        <v>637600</v>
      </c>
    </row>
    <row r="425" spans="1:5" ht="25.5">
      <c r="A425" s="356" t="s">
        <v>1603</v>
      </c>
      <c r="B425" s="357" t="s">
        <v>1900</v>
      </c>
      <c r="C425" s="357" t="s">
        <v>1604</v>
      </c>
      <c r="D425" s="357" t="s">
        <v>1564</v>
      </c>
      <c r="E425" s="358">
        <v>637600</v>
      </c>
    </row>
    <row r="426" spans="1:5">
      <c r="A426" s="356" t="s">
        <v>283</v>
      </c>
      <c r="B426" s="357" t="s">
        <v>1900</v>
      </c>
      <c r="C426" s="357" t="s">
        <v>1604</v>
      </c>
      <c r="D426" s="357" t="s">
        <v>1429</v>
      </c>
      <c r="E426" s="358">
        <v>637600</v>
      </c>
    </row>
    <row r="427" spans="1:5">
      <c r="A427" s="356" t="s">
        <v>180</v>
      </c>
      <c r="B427" s="357" t="s">
        <v>1900</v>
      </c>
      <c r="C427" s="357" t="s">
        <v>1604</v>
      </c>
      <c r="D427" s="357" t="s">
        <v>454</v>
      </c>
      <c r="E427" s="358">
        <v>637600</v>
      </c>
    </row>
    <row r="428" spans="1:5" ht="38.25">
      <c r="A428" s="356" t="s">
        <v>714</v>
      </c>
      <c r="B428" s="357" t="s">
        <v>1136</v>
      </c>
      <c r="C428" s="357" t="s">
        <v>1564</v>
      </c>
      <c r="D428" s="357" t="s">
        <v>1564</v>
      </c>
      <c r="E428" s="358">
        <v>185000</v>
      </c>
    </row>
    <row r="429" spans="1:5" ht="89.25">
      <c r="A429" s="356" t="s">
        <v>627</v>
      </c>
      <c r="B429" s="357" t="s">
        <v>886</v>
      </c>
      <c r="C429" s="357" t="s">
        <v>1564</v>
      </c>
      <c r="D429" s="357" t="s">
        <v>1564</v>
      </c>
      <c r="E429" s="358">
        <v>185000</v>
      </c>
    </row>
    <row r="430" spans="1:5" ht="25.5">
      <c r="A430" s="356" t="s">
        <v>1903</v>
      </c>
      <c r="B430" s="357" t="s">
        <v>886</v>
      </c>
      <c r="C430" s="357" t="s">
        <v>1904</v>
      </c>
      <c r="D430" s="357" t="s">
        <v>1564</v>
      </c>
      <c r="E430" s="358">
        <v>185000</v>
      </c>
    </row>
    <row r="431" spans="1:5" ht="25.5">
      <c r="A431" s="356" t="s">
        <v>1603</v>
      </c>
      <c r="B431" s="357" t="s">
        <v>886</v>
      </c>
      <c r="C431" s="357" t="s">
        <v>1604</v>
      </c>
      <c r="D431" s="357" t="s">
        <v>1564</v>
      </c>
      <c r="E431" s="358">
        <v>185000</v>
      </c>
    </row>
    <row r="432" spans="1:5">
      <c r="A432" s="356" t="s">
        <v>283</v>
      </c>
      <c r="B432" s="357" t="s">
        <v>886</v>
      </c>
      <c r="C432" s="357" t="s">
        <v>1604</v>
      </c>
      <c r="D432" s="357" t="s">
        <v>1429</v>
      </c>
      <c r="E432" s="358">
        <v>185000</v>
      </c>
    </row>
    <row r="433" spans="1:5">
      <c r="A433" s="356" t="s">
        <v>3</v>
      </c>
      <c r="B433" s="357" t="s">
        <v>886</v>
      </c>
      <c r="C433" s="357" t="s">
        <v>1604</v>
      </c>
      <c r="D433" s="357" t="s">
        <v>476</v>
      </c>
      <c r="E433" s="358">
        <v>185000</v>
      </c>
    </row>
    <row r="434" spans="1:5" ht="38.25">
      <c r="A434" s="356" t="s">
        <v>551</v>
      </c>
      <c r="B434" s="357" t="s">
        <v>1884</v>
      </c>
      <c r="C434" s="357" t="s">
        <v>1564</v>
      </c>
      <c r="D434" s="357" t="s">
        <v>1564</v>
      </c>
      <c r="E434" s="358">
        <v>3750000</v>
      </c>
    </row>
    <row r="435" spans="1:5" ht="76.5">
      <c r="A435" s="356" t="s">
        <v>487</v>
      </c>
      <c r="B435" s="357" t="s">
        <v>914</v>
      </c>
      <c r="C435" s="357" t="s">
        <v>1564</v>
      </c>
      <c r="D435" s="357" t="s">
        <v>1564</v>
      </c>
      <c r="E435" s="358">
        <v>3750000</v>
      </c>
    </row>
    <row r="436" spans="1:5" ht="25.5">
      <c r="A436" s="356" t="s">
        <v>1903</v>
      </c>
      <c r="B436" s="357" t="s">
        <v>914</v>
      </c>
      <c r="C436" s="357" t="s">
        <v>1904</v>
      </c>
      <c r="D436" s="357" t="s">
        <v>1564</v>
      </c>
      <c r="E436" s="358">
        <v>3750000</v>
      </c>
    </row>
    <row r="437" spans="1:5" ht="25.5">
      <c r="A437" s="356" t="s">
        <v>1603</v>
      </c>
      <c r="B437" s="357" t="s">
        <v>914</v>
      </c>
      <c r="C437" s="357" t="s">
        <v>1604</v>
      </c>
      <c r="D437" s="357" t="s">
        <v>1564</v>
      </c>
      <c r="E437" s="358">
        <v>3750000</v>
      </c>
    </row>
    <row r="438" spans="1:5">
      <c r="A438" s="356" t="s">
        <v>173</v>
      </c>
      <c r="B438" s="357" t="s">
        <v>914</v>
      </c>
      <c r="C438" s="357" t="s">
        <v>1604</v>
      </c>
      <c r="D438" s="357" t="s">
        <v>1430</v>
      </c>
      <c r="E438" s="358">
        <v>3750000</v>
      </c>
    </row>
    <row r="439" spans="1:5">
      <c r="A439" s="356" t="s">
        <v>186</v>
      </c>
      <c r="B439" s="357" t="s">
        <v>914</v>
      </c>
      <c r="C439" s="357" t="s">
        <v>1604</v>
      </c>
      <c r="D439" s="357" t="s">
        <v>499</v>
      </c>
      <c r="E439" s="358">
        <v>450000</v>
      </c>
    </row>
    <row r="440" spans="1:5">
      <c r="A440" s="356" t="s">
        <v>187</v>
      </c>
      <c r="B440" s="357" t="s">
        <v>914</v>
      </c>
      <c r="C440" s="357" t="s">
        <v>1604</v>
      </c>
      <c r="D440" s="357" t="s">
        <v>486</v>
      </c>
      <c r="E440" s="358">
        <v>3300000</v>
      </c>
    </row>
    <row r="441" spans="1:5" ht="38.25">
      <c r="A441" s="356" t="s">
        <v>715</v>
      </c>
      <c r="B441" s="357" t="s">
        <v>1137</v>
      </c>
      <c r="C441" s="357" t="s">
        <v>1564</v>
      </c>
      <c r="D441" s="357" t="s">
        <v>1564</v>
      </c>
      <c r="E441" s="358">
        <v>2500000</v>
      </c>
    </row>
    <row r="442" spans="1:5" ht="76.5">
      <c r="A442" s="356" t="s">
        <v>477</v>
      </c>
      <c r="B442" s="357" t="s">
        <v>842</v>
      </c>
      <c r="C442" s="357" t="s">
        <v>1564</v>
      </c>
      <c r="D442" s="357" t="s">
        <v>1564</v>
      </c>
      <c r="E442" s="358">
        <v>2500000</v>
      </c>
    </row>
    <row r="443" spans="1:5" ht="25.5">
      <c r="A443" s="356" t="s">
        <v>1903</v>
      </c>
      <c r="B443" s="357" t="s">
        <v>842</v>
      </c>
      <c r="C443" s="357" t="s">
        <v>1904</v>
      </c>
      <c r="D443" s="357" t="s">
        <v>1564</v>
      </c>
      <c r="E443" s="358">
        <v>2500000</v>
      </c>
    </row>
    <row r="444" spans="1:5" ht="25.5">
      <c r="A444" s="356" t="s">
        <v>1603</v>
      </c>
      <c r="B444" s="357" t="s">
        <v>842</v>
      </c>
      <c r="C444" s="357" t="s">
        <v>1604</v>
      </c>
      <c r="D444" s="357" t="s">
        <v>1564</v>
      </c>
      <c r="E444" s="358">
        <v>2500000</v>
      </c>
    </row>
    <row r="445" spans="1:5">
      <c r="A445" s="356" t="s">
        <v>283</v>
      </c>
      <c r="B445" s="357" t="s">
        <v>842</v>
      </c>
      <c r="C445" s="357" t="s">
        <v>1604</v>
      </c>
      <c r="D445" s="357" t="s">
        <v>1429</v>
      </c>
      <c r="E445" s="358">
        <v>2500000</v>
      </c>
    </row>
    <row r="446" spans="1:5">
      <c r="A446" s="356" t="s">
        <v>180</v>
      </c>
      <c r="B446" s="357" t="s">
        <v>842</v>
      </c>
      <c r="C446" s="357" t="s">
        <v>1604</v>
      </c>
      <c r="D446" s="357" t="s">
        <v>454</v>
      </c>
      <c r="E446" s="358">
        <v>2500000</v>
      </c>
    </row>
    <row r="447" spans="1:5" ht="25.5">
      <c r="A447" s="356" t="s">
        <v>971</v>
      </c>
      <c r="B447" s="357" t="s">
        <v>1223</v>
      </c>
      <c r="C447" s="357" t="s">
        <v>1564</v>
      </c>
      <c r="D447" s="357" t="s">
        <v>1564</v>
      </c>
      <c r="E447" s="358">
        <v>2747400</v>
      </c>
    </row>
    <row r="448" spans="1:5" ht="63.75">
      <c r="A448" s="356" t="s">
        <v>1096</v>
      </c>
      <c r="B448" s="357" t="s">
        <v>954</v>
      </c>
      <c r="C448" s="357" t="s">
        <v>1564</v>
      </c>
      <c r="D448" s="357" t="s">
        <v>1564</v>
      </c>
      <c r="E448" s="358">
        <v>2700000</v>
      </c>
    </row>
    <row r="449" spans="1:5" ht="25.5">
      <c r="A449" s="356" t="s">
        <v>1903</v>
      </c>
      <c r="B449" s="357" t="s">
        <v>954</v>
      </c>
      <c r="C449" s="357" t="s">
        <v>1904</v>
      </c>
      <c r="D449" s="357" t="s">
        <v>1564</v>
      </c>
      <c r="E449" s="358">
        <v>2700000</v>
      </c>
    </row>
    <row r="450" spans="1:5" ht="25.5">
      <c r="A450" s="356" t="s">
        <v>1603</v>
      </c>
      <c r="B450" s="357" t="s">
        <v>954</v>
      </c>
      <c r="C450" s="357" t="s">
        <v>1604</v>
      </c>
      <c r="D450" s="357" t="s">
        <v>1564</v>
      </c>
      <c r="E450" s="358">
        <v>2700000</v>
      </c>
    </row>
    <row r="451" spans="1:5">
      <c r="A451" s="356" t="s">
        <v>283</v>
      </c>
      <c r="B451" s="357" t="s">
        <v>954</v>
      </c>
      <c r="C451" s="357" t="s">
        <v>1604</v>
      </c>
      <c r="D451" s="357" t="s">
        <v>1429</v>
      </c>
      <c r="E451" s="358">
        <v>2700000</v>
      </c>
    </row>
    <row r="452" spans="1:5">
      <c r="A452" s="356" t="s">
        <v>46</v>
      </c>
      <c r="B452" s="357" t="s">
        <v>954</v>
      </c>
      <c r="C452" s="357" t="s">
        <v>1604</v>
      </c>
      <c r="D452" s="357" t="s">
        <v>478</v>
      </c>
      <c r="E452" s="358">
        <v>2700000</v>
      </c>
    </row>
    <row r="453" spans="1:5" ht="89.25">
      <c r="A453" s="356" t="s">
        <v>1713</v>
      </c>
      <c r="B453" s="357" t="s">
        <v>1721</v>
      </c>
      <c r="C453" s="357" t="s">
        <v>1564</v>
      </c>
      <c r="D453" s="357" t="s">
        <v>1564</v>
      </c>
      <c r="E453" s="358">
        <v>47400</v>
      </c>
    </row>
    <row r="454" spans="1:5" ht="25.5">
      <c r="A454" s="356" t="s">
        <v>1909</v>
      </c>
      <c r="B454" s="357" t="s">
        <v>1721</v>
      </c>
      <c r="C454" s="357" t="s">
        <v>1910</v>
      </c>
      <c r="D454" s="357" t="s">
        <v>1564</v>
      </c>
      <c r="E454" s="358">
        <v>47400</v>
      </c>
    </row>
    <row r="455" spans="1:5">
      <c r="A455" s="356" t="s">
        <v>1614</v>
      </c>
      <c r="B455" s="357" t="s">
        <v>1721</v>
      </c>
      <c r="C455" s="357" t="s">
        <v>101</v>
      </c>
      <c r="D455" s="357" t="s">
        <v>1564</v>
      </c>
      <c r="E455" s="358">
        <v>47400</v>
      </c>
    </row>
    <row r="456" spans="1:5">
      <c r="A456" s="356" t="s">
        <v>1717</v>
      </c>
      <c r="B456" s="357" t="s">
        <v>1721</v>
      </c>
      <c r="C456" s="357" t="s">
        <v>101</v>
      </c>
      <c r="D456" s="357" t="s">
        <v>1718</v>
      </c>
      <c r="E456" s="358">
        <v>47400</v>
      </c>
    </row>
    <row r="457" spans="1:5">
      <c r="A457" s="356" t="s">
        <v>1719</v>
      </c>
      <c r="B457" s="357" t="s">
        <v>1721</v>
      </c>
      <c r="C457" s="357" t="s">
        <v>101</v>
      </c>
      <c r="D457" s="357" t="s">
        <v>1720</v>
      </c>
      <c r="E457" s="358">
        <v>47400</v>
      </c>
    </row>
    <row r="458" spans="1:5" ht="38.25">
      <c r="A458" s="356" t="s">
        <v>553</v>
      </c>
      <c r="B458" s="357" t="s">
        <v>1138</v>
      </c>
      <c r="C458" s="357" t="s">
        <v>1564</v>
      </c>
      <c r="D458" s="357" t="s">
        <v>1564</v>
      </c>
      <c r="E458" s="358">
        <v>23264924</v>
      </c>
    </row>
    <row r="459" spans="1:5" ht="51">
      <c r="A459" s="356" t="s">
        <v>554</v>
      </c>
      <c r="B459" s="357" t="s">
        <v>1139</v>
      </c>
      <c r="C459" s="357" t="s">
        <v>1564</v>
      </c>
      <c r="D459" s="357" t="s">
        <v>1564</v>
      </c>
      <c r="E459" s="358">
        <v>2917942</v>
      </c>
    </row>
    <row r="460" spans="1:5" ht="114.75">
      <c r="A460" s="356" t="s">
        <v>431</v>
      </c>
      <c r="B460" s="357" t="s">
        <v>805</v>
      </c>
      <c r="C460" s="357" t="s">
        <v>1564</v>
      </c>
      <c r="D460" s="357" t="s">
        <v>1564</v>
      </c>
      <c r="E460" s="358">
        <v>2819032</v>
      </c>
    </row>
    <row r="461" spans="1:5" ht="51">
      <c r="A461" s="356" t="s">
        <v>1902</v>
      </c>
      <c r="B461" s="357" t="s">
        <v>805</v>
      </c>
      <c r="C461" s="357" t="s">
        <v>324</v>
      </c>
      <c r="D461" s="357" t="s">
        <v>1564</v>
      </c>
      <c r="E461" s="358">
        <v>2803032</v>
      </c>
    </row>
    <row r="462" spans="1:5">
      <c r="A462" s="356" t="s">
        <v>1584</v>
      </c>
      <c r="B462" s="357" t="s">
        <v>805</v>
      </c>
      <c r="C462" s="357" t="s">
        <v>165</v>
      </c>
      <c r="D462" s="357" t="s">
        <v>1564</v>
      </c>
      <c r="E462" s="358">
        <v>2803032</v>
      </c>
    </row>
    <row r="463" spans="1:5" ht="25.5">
      <c r="A463" s="356" t="s">
        <v>282</v>
      </c>
      <c r="B463" s="357" t="s">
        <v>805</v>
      </c>
      <c r="C463" s="357" t="s">
        <v>165</v>
      </c>
      <c r="D463" s="357" t="s">
        <v>1425</v>
      </c>
      <c r="E463" s="358">
        <v>2803032</v>
      </c>
    </row>
    <row r="464" spans="1:5" ht="25.5">
      <c r="A464" s="356" t="s">
        <v>307</v>
      </c>
      <c r="B464" s="357" t="s">
        <v>805</v>
      </c>
      <c r="C464" s="357" t="s">
        <v>165</v>
      </c>
      <c r="D464" s="357" t="s">
        <v>430</v>
      </c>
      <c r="E464" s="358">
        <v>2803032</v>
      </c>
    </row>
    <row r="465" spans="1:5" ht="25.5">
      <c r="A465" s="356" t="s">
        <v>1903</v>
      </c>
      <c r="B465" s="357" t="s">
        <v>805</v>
      </c>
      <c r="C465" s="357" t="s">
        <v>1904</v>
      </c>
      <c r="D465" s="357" t="s">
        <v>1564</v>
      </c>
      <c r="E465" s="358">
        <v>16000</v>
      </c>
    </row>
    <row r="466" spans="1:5" ht="25.5">
      <c r="A466" s="356" t="s">
        <v>1603</v>
      </c>
      <c r="B466" s="357" t="s">
        <v>805</v>
      </c>
      <c r="C466" s="357" t="s">
        <v>1604</v>
      </c>
      <c r="D466" s="357" t="s">
        <v>1564</v>
      </c>
      <c r="E466" s="358">
        <v>16000</v>
      </c>
    </row>
    <row r="467" spans="1:5" ht="25.5">
      <c r="A467" s="356" t="s">
        <v>282</v>
      </c>
      <c r="B467" s="357" t="s">
        <v>805</v>
      </c>
      <c r="C467" s="357" t="s">
        <v>1604</v>
      </c>
      <c r="D467" s="357" t="s">
        <v>1425</v>
      </c>
      <c r="E467" s="358">
        <v>16000</v>
      </c>
    </row>
    <row r="468" spans="1:5" ht="25.5">
      <c r="A468" s="356" t="s">
        <v>307</v>
      </c>
      <c r="B468" s="357" t="s">
        <v>805</v>
      </c>
      <c r="C468" s="357" t="s">
        <v>1604</v>
      </c>
      <c r="D468" s="357" t="s">
        <v>430</v>
      </c>
      <c r="E468" s="358">
        <v>16000</v>
      </c>
    </row>
    <row r="469" spans="1:5" ht="140.25">
      <c r="A469" s="356" t="s">
        <v>751</v>
      </c>
      <c r="B469" s="357" t="s">
        <v>806</v>
      </c>
      <c r="C469" s="357" t="s">
        <v>1564</v>
      </c>
      <c r="D469" s="357" t="s">
        <v>1564</v>
      </c>
      <c r="E469" s="358">
        <v>98910</v>
      </c>
    </row>
    <row r="470" spans="1:5" ht="51">
      <c r="A470" s="356" t="s">
        <v>1902</v>
      </c>
      <c r="B470" s="357" t="s">
        <v>806</v>
      </c>
      <c r="C470" s="357" t="s">
        <v>324</v>
      </c>
      <c r="D470" s="357" t="s">
        <v>1564</v>
      </c>
      <c r="E470" s="358">
        <v>98910</v>
      </c>
    </row>
    <row r="471" spans="1:5">
      <c r="A471" s="356" t="s">
        <v>1584</v>
      </c>
      <c r="B471" s="357" t="s">
        <v>806</v>
      </c>
      <c r="C471" s="357" t="s">
        <v>165</v>
      </c>
      <c r="D471" s="357" t="s">
        <v>1564</v>
      </c>
      <c r="E471" s="358">
        <v>98910</v>
      </c>
    </row>
    <row r="472" spans="1:5" ht="25.5">
      <c r="A472" s="356" t="s">
        <v>282</v>
      </c>
      <c r="B472" s="357" t="s">
        <v>806</v>
      </c>
      <c r="C472" s="357" t="s">
        <v>165</v>
      </c>
      <c r="D472" s="357" t="s">
        <v>1425</v>
      </c>
      <c r="E472" s="358">
        <v>98910</v>
      </c>
    </row>
    <row r="473" spans="1:5" ht="25.5">
      <c r="A473" s="356" t="s">
        <v>307</v>
      </c>
      <c r="B473" s="357" t="s">
        <v>806</v>
      </c>
      <c r="C473" s="357" t="s">
        <v>165</v>
      </c>
      <c r="D473" s="357" t="s">
        <v>430</v>
      </c>
      <c r="E473" s="358">
        <v>98910</v>
      </c>
    </row>
    <row r="474" spans="1:5" ht="25.5">
      <c r="A474" s="356" t="s">
        <v>556</v>
      </c>
      <c r="B474" s="357" t="s">
        <v>1140</v>
      </c>
      <c r="C474" s="357" t="s">
        <v>1564</v>
      </c>
      <c r="D474" s="357" t="s">
        <v>1564</v>
      </c>
      <c r="E474" s="358">
        <v>20131982</v>
      </c>
    </row>
    <row r="475" spans="1:5" ht="89.25">
      <c r="A475" s="356" t="s">
        <v>439</v>
      </c>
      <c r="B475" s="357" t="s">
        <v>810</v>
      </c>
      <c r="C475" s="357" t="s">
        <v>1564</v>
      </c>
      <c r="D475" s="357" t="s">
        <v>1564</v>
      </c>
      <c r="E475" s="358">
        <v>100000</v>
      </c>
    </row>
    <row r="476" spans="1:5" ht="25.5">
      <c r="A476" s="356" t="s">
        <v>1903</v>
      </c>
      <c r="B476" s="357" t="s">
        <v>810</v>
      </c>
      <c r="C476" s="357" t="s">
        <v>1904</v>
      </c>
      <c r="D476" s="357" t="s">
        <v>1564</v>
      </c>
      <c r="E476" s="358">
        <v>100000</v>
      </c>
    </row>
    <row r="477" spans="1:5" ht="25.5">
      <c r="A477" s="356" t="s">
        <v>1603</v>
      </c>
      <c r="B477" s="357" t="s">
        <v>810</v>
      </c>
      <c r="C477" s="357" t="s">
        <v>1604</v>
      </c>
      <c r="D477" s="357" t="s">
        <v>1564</v>
      </c>
      <c r="E477" s="358">
        <v>100000</v>
      </c>
    </row>
    <row r="478" spans="1:5" ht="25.5">
      <c r="A478" s="356" t="s">
        <v>282</v>
      </c>
      <c r="B478" s="357" t="s">
        <v>810</v>
      </c>
      <c r="C478" s="357" t="s">
        <v>1604</v>
      </c>
      <c r="D478" s="357" t="s">
        <v>1425</v>
      </c>
      <c r="E478" s="358">
        <v>100000</v>
      </c>
    </row>
    <row r="479" spans="1:5">
      <c r="A479" s="356" t="s">
        <v>133</v>
      </c>
      <c r="B479" s="357" t="s">
        <v>810</v>
      </c>
      <c r="C479" s="357" t="s">
        <v>1604</v>
      </c>
      <c r="D479" s="357" t="s">
        <v>435</v>
      </c>
      <c r="E479" s="358">
        <v>100000</v>
      </c>
    </row>
    <row r="480" spans="1:5" ht="89.25">
      <c r="A480" s="356" t="s">
        <v>440</v>
      </c>
      <c r="B480" s="357" t="s">
        <v>811</v>
      </c>
      <c r="C480" s="357" t="s">
        <v>1564</v>
      </c>
      <c r="D480" s="357" t="s">
        <v>1564</v>
      </c>
      <c r="E480" s="358">
        <v>18500</v>
      </c>
    </row>
    <row r="481" spans="1:5" ht="25.5">
      <c r="A481" s="356" t="s">
        <v>1903</v>
      </c>
      <c r="B481" s="357" t="s">
        <v>811</v>
      </c>
      <c r="C481" s="357" t="s">
        <v>1904</v>
      </c>
      <c r="D481" s="357" t="s">
        <v>1564</v>
      </c>
      <c r="E481" s="358">
        <v>18500</v>
      </c>
    </row>
    <row r="482" spans="1:5" ht="25.5">
      <c r="A482" s="356" t="s">
        <v>1603</v>
      </c>
      <c r="B482" s="357" t="s">
        <v>811</v>
      </c>
      <c r="C482" s="357" t="s">
        <v>1604</v>
      </c>
      <c r="D482" s="357" t="s">
        <v>1564</v>
      </c>
      <c r="E482" s="358">
        <v>18500</v>
      </c>
    </row>
    <row r="483" spans="1:5" ht="25.5">
      <c r="A483" s="356" t="s">
        <v>282</v>
      </c>
      <c r="B483" s="357" t="s">
        <v>811</v>
      </c>
      <c r="C483" s="357" t="s">
        <v>1604</v>
      </c>
      <c r="D483" s="357" t="s">
        <v>1425</v>
      </c>
      <c r="E483" s="358">
        <v>18500</v>
      </c>
    </row>
    <row r="484" spans="1:5">
      <c r="A484" s="356" t="s">
        <v>133</v>
      </c>
      <c r="B484" s="357" t="s">
        <v>811</v>
      </c>
      <c r="C484" s="357" t="s">
        <v>1604</v>
      </c>
      <c r="D484" s="357" t="s">
        <v>435</v>
      </c>
      <c r="E484" s="358">
        <v>18500</v>
      </c>
    </row>
    <row r="485" spans="1:5" ht="76.5">
      <c r="A485" s="356" t="s">
        <v>423</v>
      </c>
      <c r="B485" s="357" t="s">
        <v>794</v>
      </c>
      <c r="C485" s="357" t="s">
        <v>1564</v>
      </c>
      <c r="D485" s="357" t="s">
        <v>1564</v>
      </c>
      <c r="E485" s="358">
        <v>73395</v>
      </c>
    </row>
    <row r="486" spans="1:5" ht="25.5">
      <c r="A486" s="356" t="s">
        <v>1903</v>
      </c>
      <c r="B486" s="357" t="s">
        <v>794</v>
      </c>
      <c r="C486" s="357" t="s">
        <v>1904</v>
      </c>
      <c r="D486" s="357" t="s">
        <v>1564</v>
      </c>
      <c r="E486" s="358">
        <v>73395</v>
      </c>
    </row>
    <row r="487" spans="1:5" ht="25.5">
      <c r="A487" s="356" t="s">
        <v>1603</v>
      </c>
      <c r="B487" s="357" t="s">
        <v>794</v>
      </c>
      <c r="C487" s="357" t="s">
        <v>1604</v>
      </c>
      <c r="D487" s="357" t="s">
        <v>1564</v>
      </c>
      <c r="E487" s="358">
        <v>73395</v>
      </c>
    </row>
    <row r="488" spans="1:5">
      <c r="A488" s="356" t="s">
        <v>278</v>
      </c>
      <c r="B488" s="357" t="s">
        <v>794</v>
      </c>
      <c r="C488" s="357" t="s">
        <v>1604</v>
      </c>
      <c r="D488" s="357" t="s">
        <v>1422</v>
      </c>
      <c r="E488" s="358">
        <v>73395</v>
      </c>
    </row>
    <row r="489" spans="1:5" ht="38.25">
      <c r="A489" s="356" t="s">
        <v>280</v>
      </c>
      <c r="B489" s="357" t="s">
        <v>794</v>
      </c>
      <c r="C489" s="357" t="s">
        <v>1604</v>
      </c>
      <c r="D489" s="357" t="s">
        <v>422</v>
      </c>
      <c r="E489" s="358">
        <v>73395</v>
      </c>
    </row>
    <row r="490" spans="1:5" ht="89.25">
      <c r="A490" s="356" t="s">
        <v>1695</v>
      </c>
      <c r="B490" s="357" t="s">
        <v>1696</v>
      </c>
      <c r="C490" s="357" t="s">
        <v>1564</v>
      </c>
      <c r="D490" s="357" t="s">
        <v>1564</v>
      </c>
      <c r="E490" s="358">
        <v>122</v>
      </c>
    </row>
    <row r="491" spans="1:5" ht="25.5">
      <c r="A491" s="356" t="s">
        <v>1903</v>
      </c>
      <c r="B491" s="357" t="s">
        <v>1696</v>
      </c>
      <c r="C491" s="357" t="s">
        <v>1904</v>
      </c>
      <c r="D491" s="357" t="s">
        <v>1564</v>
      </c>
      <c r="E491" s="358">
        <v>122</v>
      </c>
    </row>
    <row r="492" spans="1:5" ht="25.5">
      <c r="A492" s="356" t="s">
        <v>1603</v>
      </c>
      <c r="B492" s="357" t="s">
        <v>1696</v>
      </c>
      <c r="C492" s="357" t="s">
        <v>1604</v>
      </c>
      <c r="D492" s="357" t="s">
        <v>1564</v>
      </c>
      <c r="E492" s="358">
        <v>122</v>
      </c>
    </row>
    <row r="493" spans="1:5" ht="25.5">
      <c r="A493" s="356" t="s">
        <v>282</v>
      </c>
      <c r="B493" s="357" t="s">
        <v>1696</v>
      </c>
      <c r="C493" s="357" t="s">
        <v>1604</v>
      </c>
      <c r="D493" s="357" t="s">
        <v>1425</v>
      </c>
      <c r="E493" s="358">
        <v>122</v>
      </c>
    </row>
    <row r="494" spans="1:5">
      <c r="A494" s="356" t="s">
        <v>133</v>
      </c>
      <c r="B494" s="357" t="s">
        <v>1696</v>
      </c>
      <c r="C494" s="357" t="s">
        <v>1604</v>
      </c>
      <c r="D494" s="357" t="s">
        <v>435</v>
      </c>
      <c r="E494" s="358">
        <v>122</v>
      </c>
    </row>
    <row r="495" spans="1:5" ht="89.25">
      <c r="A495" s="356" t="s">
        <v>1885</v>
      </c>
      <c r="B495" s="357" t="s">
        <v>1886</v>
      </c>
      <c r="C495" s="357" t="s">
        <v>1564</v>
      </c>
      <c r="D495" s="357" t="s">
        <v>1564</v>
      </c>
      <c r="E495" s="358">
        <v>17352360</v>
      </c>
    </row>
    <row r="496" spans="1:5" ht="51">
      <c r="A496" s="356" t="s">
        <v>1902</v>
      </c>
      <c r="B496" s="357" t="s">
        <v>1886</v>
      </c>
      <c r="C496" s="357" t="s">
        <v>324</v>
      </c>
      <c r="D496" s="357" t="s">
        <v>1564</v>
      </c>
      <c r="E496" s="358">
        <v>15259010</v>
      </c>
    </row>
    <row r="497" spans="1:5">
      <c r="A497" s="356" t="s">
        <v>1584</v>
      </c>
      <c r="B497" s="357" t="s">
        <v>1886</v>
      </c>
      <c r="C497" s="357" t="s">
        <v>165</v>
      </c>
      <c r="D497" s="357" t="s">
        <v>1564</v>
      </c>
      <c r="E497" s="358">
        <v>15259010</v>
      </c>
    </row>
    <row r="498" spans="1:5" ht="25.5">
      <c r="A498" s="356" t="s">
        <v>282</v>
      </c>
      <c r="B498" s="357" t="s">
        <v>1886</v>
      </c>
      <c r="C498" s="357" t="s">
        <v>165</v>
      </c>
      <c r="D498" s="357" t="s">
        <v>1425</v>
      </c>
      <c r="E498" s="358">
        <v>15259010</v>
      </c>
    </row>
    <row r="499" spans="1:5">
      <c r="A499" s="353" t="s">
        <v>133</v>
      </c>
      <c r="B499" s="354" t="s">
        <v>1886</v>
      </c>
      <c r="C499" s="354" t="s">
        <v>165</v>
      </c>
      <c r="D499" s="354" t="s">
        <v>435</v>
      </c>
      <c r="E499" s="355">
        <v>15259010</v>
      </c>
    </row>
    <row r="500" spans="1:5" ht="25.5">
      <c r="A500" s="356" t="s">
        <v>1903</v>
      </c>
      <c r="B500" s="357" t="s">
        <v>1886</v>
      </c>
      <c r="C500" s="357" t="s">
        <v>1904</v>
      </c>
      <c r="D500" s="357" t="s">
        <v>1564</v>
      </c>
      <c r="E500" s="358">
        <v>2093350</v>
      </c>
    </row>
    <row r="501" spans="1:5" ht="25.5">
      <c r="A501" s="356" t="s">
        <v>1603</v>
      </c>
      <c r="B501" s="357" t="s">
        <v>1886</v>
      </c>
      <c r="C501" s="357" t="s">
        <v>1604</v>
      </c>
      <c r="D501" s="357" t="s">
        <v>1564</v>
      </c>
      <c r="E501" s="358">
        <v>2093350</v>
      </c>
    </row>
    <row r="502" spans="1:5" ht="25.5">
      <c r="A502" s="356" t="s">
        <v>282</v>
      </c>
      <c r="B502" s="357" t="s">
        <v>1886</v>
      </c>
      <c r="C502" s="357" t="s">
        <v>1604</v>
      </c>
      <c r="D502" s="357" t="s">
        <v>1425</v>
      </c>
      <c r="E502" s="358">
        <v>2093350</v>
      </c>
    </row>
    <row r="503" spans="1:5">
      <c r="A503" s="356" t="s">
        <v>133</v>
      </c>
      <c r="B503" s="357" t="s">
        <v>1886</v>
      </c>
      <c r="C503" s="357" t="s">
        <v>1604</v>
      </c>
      <c r="D503" s="357" t="s">
        <v>435</v>
      </c>
      <c r="E503" s="358">
        <v>2093350</v>
      </c>
    </row>
    <row r="504" spans="1:5" ht="102">
      <c r="A504" s="356" t="s">
        <v>1887</v>
      </c>
      <c r="B504" s="357" t="s">
        <v>1888</v>
      </c>
      <c r="C504" s="357" t="s">
        <v>1564</v>
      </c>
      <c r="D504" s="357" t="s">
        <v>1564</v>
      </c>
      <c r="E504" s="358">
        <v>180000</v>
      </c>
    </row>
    <row r="505" spans="1:5" ht="51">
      <c r="A505" s="356" t="s">
        <v>1902</v>
      </c>
      <c r="B505" s="357" t="s">
        <v>1888</v>
      </c>
      <c r="C505" s="357" t="s">
        <v>324</v>
      </c>
      <c r="D505" s="357" t="s">
        <v>1564</v>
      </c>
      <c r="E505" s="358">
        <v>180000</v>
      </c>
    </row>
    <row r="506" spans="1:5">
      <c r="A506" s="356" t="s">
        <v>1584</v>
      </c>
      <c r="B506" s="357" t="s">
        <v>1888</v>
      </c>
      <c r="C506" s="357" t="s">
        <v>165</v>
      </c>
      <c r="D506" s="357" t="s">
        <v>1564</v>
      </c>
      <c r="E506" s="358">
        <v>180000</v>
      </c>
    </row>
    <row r="507" spans="1:5" ht="25.5">
      <c r="A507" s="356" t="s">
        <v>282</v>
      </c>
      <c r="B507" s="357" t="s">
        <v>1888</v>
      </c>
      <c r="C507" s="357" t="s">
        <v>165</v>
      </c>
      <c r="D507" s="357" t="s">
        <v>1425</v>
      </c>
      <c r="E507" s="358">
        <v>180000</v>
      </c>
    </row>
    <row r="508" spans="1:5">
      <c r="A508" s="356" t="s">
        <v>133</v>
      </c>
      <c r="B508" s="357" t="s">
        <v>1888</v>
      </c>
      <c r="C508" s="357" t="s">
        <v>165</v>
      </c>
      <c r="D508" s="357" t="s">
        <v>435</v>
      </c>
      <c r="E508" s="358">
        <v>180000</v>
      </c>
    </row>
    <row r="509" spans="1:5" ht="102">
      <c r="A509" s="356" t="s">
        <v>1889</v>
      </c>
      <c r="B509" s="357" t="s">
        <v>1890</v>
      </c>
      <c r="C509" s="357" t="s">
        <v>1564</v>
      </c>
      <c r="D509" s="357" t="s">
        <v>1564</v>
      </c>
      <c r="E509" s="358">
        <v>1629975</v>
      </c>
    </row>
    <row r="510" spans="1:5" ht="25.5">
      <c r="A510" s="356" t="s">
        <v>1903</v>
      </c>
      <c r="B510" s="357" t="s">
        <v>1890</v>
      </c>
      <c r="C510" s="357" t="s">
        <v>1904</v>
      </c>
      <c r="D510" s="357" t="s">
        <v>1564</v>
      </c>
      <c r="E510" s="358">
        <v>1629975</v>
      </c>
    </row>
    <row r="511" spans="1:5" ht="25.5">
      <c r="A511" s="356" t="s">
        <v>1603</v>
      </c>
      <c r="B511" s="357" t="s">
        <v>1890</v>
      </c>
      <c r="C511" s="357" t="s">
        <v>1604</v>
      </c>
      <c r="D511" s="357" t="s">
        <v>1564</v>
      </c>
      <c r="E511" s="358">
        <v>1629975</v>
      </c>
    </row>
    <row r="512" spans="1:5" ht="25.5">
      <c r="A512" s="356" t="s">
        <v>282</v>
      </c>
      <c r="B512" s="357" t="s">
        <v>1890</v>
      </c>
      <c r="C512" s="357" t="s">
        <v>1604</v>
      </c>
      <c r="D512" s="357" t="s">
        <v>1425</v>
      </c>
      <c r="E512" s="358">
        <v>1629975</v>
      </c>
    </row>
    <row r="513" spans="1:5">
      <c r="A513" s="356" t="s">
        <v>133</v>
      </c>
      <c r="B513" s="357" t="s">
        <v>1890</v>
      </c>
      <c r="C513" s="357" t="s">
        <v>1604</v>
      </c>
      <c r="D513" s="357" t="s">
        <v>435</v>
      </c>
      <c r="E513" s="358">
        <v>1629975</v>
      </c>
    </row>
    <row r="514" spans="1:5" ht="102">
      <c r="A514" s="356" t="s">
        <v>1891</v>
      </c>
      <c r="B514" s="357" t="s">
        <v>1892</v>
      </c>
      <c r="C514" s="357" t="s">
        <v>1564</v>
      </c>
      <c r="D514" s="357" t="s">
        <v>1564</v>
      </c>
      <c r="E514" s="358">
        <v>200000</v>
      </c>
    </row>
    <row r="515" spans="1:5" ht="25.5">
      <c r="A515" s="356" t="s">
        <v>1903</v>
      </c>
      <c r="B515" s="357" t="s">
        <v>1892</v>
      </c>
      <c r="C515" s="357" t="s">
        <v>1904</v>
      </c>
      <c r="D515" s="357" t="s">
        <v>1564</v>
      </c>
      <c r="E515" s="358">
        <v>200000</v>
      </c>
    </row>
    <row r="516" spans="1:5" ht="25.5">
      <c r="A516" s="356" t="s">
        <v>1603</v>
      </c>
      <c r="B516" s="357" t="s">
        <v>1892</v>
      </c>
      <c r="C516" s="357" t="s">
        <v>1604</v>
      </c>
      <c r="D516" s="357" t="s">
        <v>1564</v>
      </c>
      <c r="E516" s="358">
        <v>200000</v>
      </c>
    </row>
    <row r="517" spans="1:5" ht="25.5">
      <c r="A517" s="356" t="s">
        <v>282</v>
      </c>
      <c r="B517" s="357" t="s">
        <v>1892</v>
      </c>
      <c r="C517" s="357" t="s">
        <v>1604</v>
      </c>
      <c r="D517" s="357" t="s">
        <v>1425</v>
      </c>
      <c r="E517" s="358">
        <v>200000</v>
      </c>
    </row>
    <row r="518" spans="1:5">
      <c r="A518" s="356" t="s">
        <v>133</v>
      </c>
      <c r="B518" s="357" t="s">
        <v>1892</v>
      </c>
      <c r="C518" s="357" t="s">
        <v>1604</v>
      </c>
      <c r="D518" s="357" t="s">
        <v>435</v>
      </c>
      <c r="E518" s="358">
        <v>200000</v>
      </c>
    </row>
    <row r="519" spans="1:5" ht="102">
      <c r="A519" s="356" t="s">
        <v>1893</v>
      </c>
      <c r="B519" s="357" t="s">
        <v>1894</v>
      </c>
      <c r="C519" s="357" t="s">
        <v>1564</v>
      </c>
      <c r="D519" s="357" t="s">
        <v>1564</v>
      </c>
      <c r="E519" s="358">
        <v>577630</v>
      </c>
    </row>
    <row r="520" spans="1:5" ht="25.5">
      <c r="A520" s="356" t="s">
        <v>1903</v>
      </c>
      <c r="B520" s="357" t="s">
        <v>1894</v>
      </c>
      <c r="C520" s="357" t="s">
        <v>1904</v>
      </c>
      <c r="D520" s="357" t="s">
        <v>1564</v>
      </c>
      <c r="E520" s="358">
        <v>577630</v>
      </c>
    </row>
    <row r="521" spans="1:5" ht="25.5">
      <c r="A521" s="356" t="s">
        <v>1603</v>
      </c>
      <c r="B521" s="357" t="s">
        <v>1894</v>
      </c>
      <c r="C521" s="357" t="s">
        <v>1604</v>
      </c>
      <c r="D521" s="357" t="s">
        <v>1564</v>
      </c>
      <c r="E521" s="358">
        <v>577630</v>
      </c>
    </row>
    <row r="522" spans="1:5" ht="25.5">
      <c r="A522" s="356" t="s">
        <v>282</v>
      </c>
      <c r="B522" s="357" t="s">
        <v>1894</v>
      </c>
      <c r="C522" s="357" t="s">
        <v>1604</v>
      </c>
      <c r="D522" s="357" t="s">
        <v>1425</v>
      </c>
      <c r="E522" s="358">
        <v>577630</v>
      </c>
    </row>
    <row r="523" spans="1:5">
      <c r="A523" s="356" t="s">
        <v>133</v>
      </c>
      <c r="B523" s="357" t="s">
        <v>1894</v>
      </c>
      <c r="C523" s="357" t="s">
        <v>1604</v>
      </c>
      <c r="D523" s="357" t="s">
        <v>435</v>
      </c>
      <c r="E523" s="358">
        <v>577630</v>
      </c>
    </row>
    <row r="524" spans="1:5" ht="38.25">
      <c r="A524" s="356" t="s">
        <v>1520</v>
      </c>
      <c r="B524" s="357" t="s">
        <v>1502</v>
      </c>
      <c r="C524" s="357" t="s">
        <v>1564</v>
      </c>
      <c r="D524" s="357" t="s">
        <v>1564</v>
      </c>
      <c r="E524" s="358">
        <v>215000</v>
      </c>
    </row>
    <row r="525" spans="1:5" ht="89.25">
      <c r="A525" s="356" t="s">
        <v>1518</v>
      </c>
      <c r="B525" s="357" t="s">
        <v>1496</v>
      </c>
      <c r="C525" s="357" t="s">
        <v>1564</v>
      </c>
      <c r="D525" s="357" t="s">
        <v>1564</v>
      </c>
      <c r="E525" s="358">
        <v>215000</v>
      </c>
    </row>
    <row r="526" spans="1:5" ht="25.5">
      <c r="A526" s="356" t="s">
        <v>1903</v>
      </c>
      <c r="B526" s="357" t="s">
        <v>1496</v>
      </c>
      <c r="C526" s="357" t="s">
        <v>1904</v>
      </c>
      <c r="D526" s="357" t="s">
        <v>1564</v>
      </c>
      <c r="E526" s="358">
        <v>215000</v>
      </c>
    </row>
    <row r="527" spans="1:5" ht="25.5">
      <c r="A527" s="356" t="s">
        <v>1603</v>
      </c>
      <c r="B527" s="357" t="s">
        <v>1496</v>
      </c>
      <c r="C527" s="357" t="s">
        <v>1604</v>
      </c>
      <c r="D527" s="357" t="s">
        <v>1564</v>
      </c>
      <c r="E527" s="358">
        <v>215000</v>
      </c>
    </row>
    <row r="528" spans="1:5">
      <c r="A528" s="356" t="s">
        <v>278</v>
      </c>
      <c r="B528" s="357" t="s">
        <v>1496</v>
      </c>
      <c r="C528" s="357" t="s">
        <v>1604</v>
      </c>
      <c r="D528" s="357" t="s">
        <v>1422</v>
      </c>
      <c r="E528" s="358">
        <v>215000</v>
      </c>
    </row>
    <row r="529" spans="1:5">
      <c r="A529" s="356" t="s">
        <v>261</v>
      </c>
      <c r="B529" s="357" t="s">
        <v>1496</v>
      </c>
      <c r="C529" s="357" t="s">
        <v>1604</v>
      </c>
      <c r="D529" s="357" t="s">
        <v>426</v>
      </c>
      <c r="E529" s="358">
        <v>215000</v>
      </c>
    </row>
    <row r="530" spans="1:5" ht="25.5">
      <c r="A530" s="356" t="s">
        <v>558</v>
      </c>
      <c r="B530" s="357" t="s">
        <v>1141</v>
      </c>
      <c r="C530" s="357" t="s">
        <v>1564</v>
      </c>
      <c r="D530" s="357" t="s">
        <v>1564</v>
      </c>
      <c r="E530" s="358">
        <v>208525899</v>
      </c>
    </row>
    <row r="531" spans="1:5">
      <c r="A531" s="356" t="s">
        <v>559</v>
      </c>
      <c r="B531" s="357" t="s">
        <v>1142</v>
      </c>
      <c r="C531" s="357" t="s">
        <v>1564</v>
      </c>
      <c r="D531" s="357" t="s">
        <v>1564</v>
      </c>
      <c r="E531" s="358">
        <v>29538879</v>
      </c>
    </row>
    <row r="532" spans="1:5" ht="89.25">
      <c r="A532" s="356" t="s">
        <v>488</v>
      </c>
      <c r="B532" s="357" t="s">
        <v>857</v>
      </c>
      <c r="C532" s="357" t="s">
        <v>1564</v>
      </c>
      <c r="D532" s="357" t="s">
        <v>1564</v>
      </c>
      <c r="E532" s="358">
        <v>24153798</v>
      </c>
    </row>
    <row r="533" spans="1:5" ht="25.5">
      <c r="A533" s="356" t="s">
        <v>1911</v>
      </c>
      <c r="B533" s="357" t="s">
        <v>857</v>
      </c>
      <c r="C533" s="357" t="s">
        <v>1912</v>
      </c>
      <c r="D533" s="357" t="s">
        <v>1564</v>
      </c>
      <c r="E533" s="358">
        <v>24153798</v>
      </c>
    </row>
    <row r="534" spans="1:5">
      <c r="A534" s="356" t="s">
        <v>1605</v>
      </c>
      <c r="B534" s="357" t="s">
        <v>857</v>
      </c>
      <c r="C534" s="357" t="s">
        <v>1606</v>
      </c>
      <c r="D534" s="357" t="s">
        <v>1564</v>
      </c>
      <c r="E534" s="358">
        <v>24153798</v>
      </c>
    </row>
    <row r="535" spans="1:5">
      <c r="A535" s="356" t="s">
        <v>294</v>
      </c>
      <c r="B535" s="357" t="s">
        <v>857</v>
      </c>
      <c r="C535" s="357" t="s">
        <v>1606</v>
      </c>
      <c r="D535" s="357" t="s">
        <v>1436</v>
      </c>
      <c r="E535" s="358">
        <v>24153798</v>
      </c>
    </row>
    <row r="536" spans="1:5">
      <c r="A536" s="356" t="s">
        <v>250</v>
      </c>
      <c r="B536" s="357" t="s">
        <v>857</v>
      </c>
      <c r="C536" s="357" t="s">
        <v>1606</v>
      </c>
      <c r="D536" s="357" t="s">
        <v>482</v>
      </c>
      <c r="E536" s="358">
        <v>24153798</v>
      </c>
    </row>
    <row r="537" spans="1:5" ht="102">
      <c r="A537" s="356" t="s">
        <v>489</v>
      </c>
      <c r="B537" s="357" t="s">
        <v>858</v>
      </c>
      <c r="C537" s="357" t="s">
        <v>1564</v>
      </c>
      <c r="D537" s="357" t="s">
        <v>1564</v>
      </c>
      <c r="E537" s="358">
        <v>61000</v>
      </c>
    </row>
    <row r="538" spans="1:5" ht="25.5">
      <c r="A538" s="356" t="s">
        <v>1911</v>
      </c>
      <c r="B538" s="357" t="s">
        <v>858</v>
      </c>
      <c r="C538" s="357" t="s">
        <v>1912</v>
      </c>
      <c r="D538" s="357" t="s">
        <v>1564</v>
      </c>
      <c r="E538" s="358">
        <v>61000</v>
      </c>
    </row>
    <row r="539" spans="1:5">
      <c r="A539" s="356" t="s">
        <v>1605</v>
      </c>
      <c r="B539" s="357" t="s">
        <v>858</v>
      </c>
      <c r="C539" s="357" t="s">
        <v>1606</v>
      </c>
      <c r="D539" s="357" t="s">
        <v>1564</v>
      </c>
      <c r="E539" s="358">
        <v>61000</v>
      </c>
    </row>
    <row r="540" spans="1:5">
      <c r="A540" s="356" t="s">
        <v>294</v>
      </c>
      <c r="B540" s="357" t="s">
        <v>858</v>
      </c>
      <c r="C540" s="357" t="s">
        <v>1606</v>
      </c>
      <c r="D540" s="357" t="s">
        <v>1436</v>
      </c>
      <c r="E540" s="358">
        <v>61000</v>
      </c>
    </row>
    <row r="541" spans="1:5">
      <c r="A541" s="356" t="s">
        <v>250</v>
      </c>
      <c r="B541" s="357" t="s">
        <v>858</v>
      </c>
      <c r="C541" s="357" t="s">
        <v>1606</v>
      </c>
      <c r="D541" s="357" t="s">
        <v>482</v>
      </c>
      <c r="E541" s="358">
        <v>61000</v>
      </c>
    </row>
    <row r="542" spans="1:5" ht="89.25">
      <c r="A542" s="356" t="s">
        <v>1230</v>
      </c>
      <c r="B542" s="357" t="s">
        <v>1231</v>
      </c>
      <c r="C542" s="357" t="s">
        <v>1564</v>
      </c>
      <c r="D542" s="357" t="s">
        <v>1564</v>
      </c>
      <c r="E542" s="358">
        <v>50000</v>
      </c>
    </row>
    <row r="543" spans="1:5" ht="25.5">
      <c r="A543" s="353" t="s">
        <v>1911</v>
      </c>
      <c r="B543" s="354" t="s">
        <v>1231</v>
      </c>
      <c r="C543" s="354" t="s">
        <v>1912</v>
      </c>
      <c r="D543" s="354" t="s">
        <v>1564</v>
      </c>
      <c r="E543" s="355">
        <v>50000</v>
      </c>
    </row>
    <row r="544" spans="1:5">
      <c r="A544" s="356" t="s">
        <v>1605</v>
      </c>
      <c r="B544" s="357" t="s">
        <v>1231</v>
      </c>
      <c r="C544" s="357" t="s">
        <v>1606</v>
      </c>
      <c r="D544" s="357" t="s">
        <v>1564</v>
      </c>
      <c r="E544" s="358">
        <v>50000</v>
      </c>
    </row>
    <row r="545" spans="1:5">
      <c r="A545" s="356" t="s">
        <v>294</v>
      </c>
      <c r="B545" s="357" t="s">
        <v>1231</v>
      </c>
      <c r="C545" s="357" t="s">
        <v>1606</v>
      </c>
      <c r="D545" s="357" t="s">
        <v>1436</v>
      </c>
      <c r="E545" s="358">
        <v>50000</v>
      </c>
    </row>
    <row r="546" spans="1:5">
      <c r="A546" s="356" t="s">
        <v>250</v>
      </c>
      <c r="B546" s="357" t="s">
        <v>1231</v>
      </c>
      <c r="C546" s="357" t="s">
        <v>1606</v>
      </c>
      <c r="D546" s="357" t="s">
        <v>482</v>
      </c>
      <c r="E546" s="358">
        <v>50000</v>
      </c>
    </row>
    <row r="547" spans="1:5" ht="76.5">
      <c r="A547" s="356" t="s">
        <v>611</v>
      </c>
      <c r="B547" s="357" t="s">
        <v>859</v>
      </c>
      <c r="C547" s="357" t="s">
        <v>1564</v>
      </c>
      <c r="D547" s="357" t="s">
        <v>1564</v>
      </c>
      <c r="E547" s="358">
        <v>212181</v>
      </c>
    </row>
    <row r="548" spans="1:5" ht="25.5">
      <c r="A548" s="356" t="s">
        <v>1911</v>
      </c>
      <c r="B548" s="357" t="s">
        <v>859</v>
      </c>
      <c r="C548" s="357" t="s">
        <v>1912</v>
      </c>
      <c r="D548" s="357" t="s">
        <v>1564</v>
      </c>
      <c r="E548" s="358">
        <v>212181</v>
      </c>
    </row>
    <row r="549" spans="1:5">
      <c r="A549" s="356" t="s">
        <v>1605</v>
      </c>
      <c r="B549" s="357" t="s">
        <v>859</v>
      </c>
      <c r="C549" s="357" t="s">
        <v>1606</v>
      </c>
      <c r="D549" s="357" t="s">
        <v>1564</v>
      </c>
      <c r="E549" s="358">
        <v>212181</v>
      </c>
    </row>
    <row r="550" spans="1:5">
      <c r="A550" s="356" t="s">
        <v>294</v>
      </c>
      <c r="B550" s="357" t="s">
        <v>859</v>
      </c>
      <c r="C550" s="357" t="s">
        <v>1606</v>
      </c>
      <c r="D550" s="357" t="s">
        <v>1436</v>
      </c>
      <c r="E550" s="358">
        <v>212181</v>
      </c>
    </row>
    <row r="551" spans="1:5">
      <c r="A551" s="356" t="s">
        <v>250</v>
      </c>
      <c r="B551" s="357" t="s">
        <v>859</v>
      </c>
      <c r="C551" s="357" t="s">
        <v>1606</v>
      </c>
      <c r="D551" s="357" t="s">
        <v>482</v>
      </c>
      <c r="E551" s="358">
        <v>212181</v>
      </c>
    </row>
    <row r="552" spans="1:5" ht="76.5">
      <c r="A552" s="356" t="s">
        <v>690</v>
      </c>
      <c r="B552" s="357" t="s">
        <v>860</v>
      </c>
      <c r="C552" s="357" t="s">
        <v>1564</v>
      </c>
      <c r="D552" s="357" t="s">
        <v>1564</v>
      </c>
      <c r="E552" s="358">
        <v>3781900</v>
      </c>
    </row>
    <row r="553" spans="1:5" ht="25.5">
      <c r="A553" s="356" t="s">
        <v>1911</v>
      </c>
      <c r="B553" s="357" t="s">
        <v>860</v>
      </c>
      <c r="C553" s="357" t="s">
        <v>1912</v>
      </c>
      <c r="D553" s="357" t="s">
        <v>1564</v>
      </c>
      <c r="E553" s="358">
        <v>3781900</v>
      </c>
    </row>
    <row r="554" spans="1:5">
      <c r="A554" s="356" t="s">
        <v>1605</v>
      </c>
      <c r="B554" s="357" t="s">
        <v>860</v>
      </c>
      <c r="C554" s="357" t="s">
        <v>1606</v>
      </c>
      <c r="D554" s="357" t="s">
        <v>1564</v>
      </c>
      <c r="E554" s="358">
        <v>3781900</v>
      </c>
    </row>
    <row r="555" spans="1:5">
      <c r="A555" s="356" t="s">
        <v>294</v>
      </c>
      <c r="B555" s="357" t="s">
        <v>860</v>
      </c>
      <c r="C555" s="357" t="s">
        <v>1606</v>
      </c>
      <c r="D555" s="357" t="s">
        <v>1436</v>
      </c>
      <c r="E555" s="358">
        <v>3781900</v>
      </c>
    </row>
    <row r="556" spans="1:5">
      <c r="A556" s="356" t="s">
        <v>250</v>
      </c>
      <c r="B556" s="357" t="s">
        <v>860</v>
      </c>
      <c r="C556" s="357" t="s">
        <v>1606</v>
      </c>
      <c r="D556" s="357" t="s">
        <v>482</v>
      </c>
      <c r="E556" s="358">
        <v>3781900</v>
      </c>
    </row>
    <row r="557" spans="1:5" ht="76.5">
      <c r="A557" s="356" t="s">
        <v>1110</v>
      </c>
      <c r="B557" s="357" t="s">
        <v>1111</v>
      </c>
      <c r="C557" s="357" t="s">
        <v>1564</v>
      </c>
      <c r="D557" s="357" t="s">
        <v>1564</v>
      </c>
      <c r="E557" s="358">
        <v>1040000</v>
      </c>
    </row>
    <row r="558" spans="1:5" ht="25.5">
      <c r="A558" s="356" t="s">
        <v>1911</v>
      </c>
      <c r="B558" s="357" t="s">
        <v>1111</v>
      </c>
      <c r="C558" s="357" t="s">
        <v>1912</v>
      </c>
      <c r="D558" s="357" t="s">
        <v>1564</v>
      </c>
      <c r="E558" s="358">
        <v>1040000</v>
      </c>
    </row>
    <row r="559" spans="1:5" ht="18.75" customHeight="1">
      <c r="A559" s="356" t="s">
        <v>1605</v>
      </c>
      <c r="B559" s="357" t="s">
        <v>1111</v>
      </c>
      <c r="C559" s="357" t="s">
        <v>1606</v>
      </c>
      <c r="D559" s="357" t="s">
        <v>1564</v>
      </c>
      <c r="E559" s="358">
        <v>1040000</v>
      </c>
    </row>
    <row r="560" spans="1:5">
      <c r="A560" s="356" t="s">
        <v>294</v>
      </c>
      <c r="B560" s="357" t="s">
        <v>1111</v>
      </c>
      <c r="C560" s="357" t="s">
        <v>1606</v>
      </c>
      <c r="D560" s="357" t="s">
        <v>1436</v>
      </c>
      <c r="E560" s="358">
        <v>1040000</v>
      </c>
    </row>
    <row r="561" spans="1:5">
      <c r="A561" s="356" t="s">
        <v>250</v>
      </c>
      <c r="B561" s="357" t="s">
        <v>1111</v>
      </c>
      <c r="C561" s="357" t="s">
        <v>1606</v>
      </c>
      <c r="D561" s="357" t="s">
        <v>482</v>
      </c>
      <c r="E561" s="358">
        <v>1040000</v>
      </c>
    </row>
    <row r="562" spans="1:5" ht="51">
      <c r="A562" s="356" t="s">
        <v>491</v>
      </c>
      <c r="B562" s="357" t="s">
        <v>866</v>
      </c>
      <c r="C562" s="357" t="s">
        <v>1564</v>
      </c>
      <c r="D562" s="357" t="s">
        <v>1564</v>
      </c>
      <c r="E562" s="358">
        <v>240000</v>
      </c>
    </row>
    <row r="563" spans="1:5" ht="25.5">
      <c r="A563" s="356" t="s">
        <v>1911</v>
      </c>
      <c r="B563" s="357" t="s">
        <v>866</v>
      </c>
      <c r="C563" s="357" t="s">
        <v>1912</v>
      </c>
      <c r="D563" s="357" t="s">
        <v>1564</v>
      </c>
      <c r="E563" s="358">
        <v>240000</v>
      </c>
    </row>
    <row r="564" spans="1:5">
      <c r="A564" s="356" t="s">
        <v>1605</v>
      </c>
      <c r="B564" s="357" t="s">
        <v>866</v>
      </c>
      <c r="C564" s="357" t="s">
        <v>1606</v>
      </c>
      <c r="D564" s="357" t="s">
        <v>1564</v>
      </c>
      <c r="E564" s="358">
        <v>240000</v>
      </c>
    </row>
    <row r="565" spans="1:5">
      <c r="A565" s="356" t="s">
        <v>294</v>
      </c>
      <c r="B565" s="357" t="s">
        <v>866</v>
      </c>
      <c r="C565" s="357" t="s">
        <v>1606</v>
      </c>
      <c r="D565" s="357" t="s">
        <v>1436</v>
      </c>
      <c r="E565" s="358">
        <v>240000</v>
      </c>
    </row>
    <row r="566" spans="1:5">
      <c r="A566" s="356" t="s">
        <v>250</v>
      </c>
      <c r="B566" s="357" t="s">
        <v>866</v>
      </c>
      <c r="C566" s="357" t="s">
        <v>1606</v>
      </c>
      <c r="D566" s="357" t="s">
        <v>482</v>
      </c>
      <c r="E566" s="358">
        <v>240000</v>
      </c>
    </row>
    <row r="567" spans="1:5">
      <c r="A567" s="356" t="s">
        <v>716</v>
      </c>
      <c r="B567" s="357" t="s">
        <v>1143</v>
      </c>
      <c r="C567" s="357" t="s">
        <v>1564</v>
      </c>
      <c r="D567" s="357" t="s">
        <v>1564</v>
      </c>
      <c r="E567" s="358">
        <v>75117131</v>
      </c>
    </row>
    <row r="568" spans="1:5" ht="89.25">
      <c r="A568" s="356" t="s">
        <v>614</v>
      </c>
      <c r="B568" s="357" t="s">
        <v>869</v>
      </c>
      <c r="C568" s="357" t="s">
        <v>1564</v>
      </c>
      <c r="D568" s="357" t="s">
        <v>1564</v>
      </c>
      <c r="E568" s="358">
        <v>47644324</v>
      </c>
    </row>
    <row r="569" spans="1:5" ht="25.5">
      <c r="A569" s="356" t="s">
        <v>1911</v>
      </c>
      <c r="B569" s="357" t="s">
        <v>869</v>
      </c>
      <c r="C569" s="357" t="s">
        <v>1912</v>
      </c>
      <c r="D569" s="357" t="s">
        <v>1564</v>
      </c>
      <c r="E569" s="358">
        <v>47644324</v>
      </c>
    </row>
    <row r="570" spans="1:5">
      <c r="A570" s="356" t="s">
        <v>1605</v>
      </c>
      <c r="B570" s="357" t="s">
        <v>869</v>
      </c>
      <c r="C570" s="357" t="s">
        <v>1606</v>
      </c>
      <c r="D570" s="357" t="s">
        <v>1564</v>
      </c>
      <c r="E570" s="358">
        <v>47644324</v>
      </c>
    </row>
    <row r="571" spans="1:5">
      <c r="A571" s="356" t="s">
        <v>294</v>
      </c>
      <c r="B571" s="357" t="s">
        <v>869</v>
      </c>
      <c r="C571" s="357" t="s">
        <v>1606</v>
      </c>
      <c r="D571" s="357" t="s">
        <v>1436</v>
      </c>
      <c r="E571" s="358">
        <v>47644324</v>
      </c>
    </row>
    <row r="572" spans="1:5">
      <c r="A572" s="356" t="s">
        <v>250</v>
      </c>
      <c r="B572" s="357" t="s">
        <v>869</v>
      </c>
      <c r="C572" s="357" t="s">
        <v>1606</v>
      </c>
      <c r="D572" s="357" t="s">
        <v>482</v>
      </c>
      <c r="E572" s="358">
        <v>47644324</v>
      </c>
    </row>
    <row r="573" spans="1:5" ht="114.75">
      <c r="A573" s="356" t="s">
        <v>615</v>
      </c>
      <c r="B573" s="357" t="s">
        <v>870</v>
      </c>
      <c r="C573" s="357" t="s">
        <v>1564</v>
      </c>
      <c r="D573" s="357" t="s">
        <v>1564</v>
      </c>
      <c r="E573" s="358">
        <v>92000</v>
      </c>
    </row>
    <row r="574" spans="1:5" ht="25.5">
      <c r="A574" s="356" t="s">
        <v>1911</v>
      </c>
      <c r="B574" s="357" t="s">
        <v>870</v>
      </c>
      <c r="C574" s="357" t="s">
        <v>1912</v>
      </c>
      <c r="D574" s="357" t="s">
        <v>1564</v>
      </c>
      <c r="E574" s="358">
        <v>92000</v>
      </c>
    </row>
    <row r="575" spans="1:5">
      <c r="A575" s="356" t="s">
        <v>1605</v>
      </c>
      <c r="B575" s="357" t="s">
        <v>870</v>
      </c>
      <c r="C575" s="357" t="s">
        <v>1606</v>
      </c>
      <c r="D575" s="357" t="s">
        <v>1564</v>
      </c>
      <c r="E575" s="358">
        <v>92000</v>
      </c>
    </row>
    <row r="576" spans="1:5">
      <c r="A576" s="356" t="s">
        <v>294</v>
      </c>
      <c r="B576" s="357" t="s">
        <v>870</v>
      </c>
      <c r="C576" s="357" t="s">
        <v>1606</v>
      </c>
      <c r="D576" s="357" t="s">
        <v>1436</v>
      </c>
      <c r="E576" s="358">
        <v>92000</v>
      </c>
    </row>
    <row r="577" spans="1:5">
      <c r="A577" s="356" t="s">
        <v>250</v>
      </c>
      <c r="B577" s="357" t="s">
        <v>870</v>
      </c>
      <c r="C577" s="357" t="s">
        <v>1606</v>
      </c>
      <c r="D577" s="357" t="s">
        <v>482</v>
      </c>
      <c r="E577" s="358">
        <v>92000</v>
      </c>
    </row>
    <row r="578" spans="1:5" ht="89.25">
      <c r="A578" s="356" t="s">
        <v>616</v>
      </c>
      <c r="B578" s="357" t="s">
        <v>871</v>
      </c>
      <c r="C578" s="357" t="s">
        <v>1564</v>
      </c>
      <c r="D578" s="357" t="s">
        <v>1564</v>
      </c>
      <c r="E578" s="358">
        <v>150000</v>
      </c>
    </row>
    <row r="579" spans="1:5" ht="25.5">
      <c r="A579" s="356" t="s">
        <v>1911</v>
      </c>
      <c r="B579" s="357" t="s">
        <v>871</v>
      </c>
      <c r="C579" s="357" t="s">
        <v>1912</v>
      </c>
      <c r="D579" s="357" t="s">
        <v>1564</v>
      </c>
      <c r="E579" s="358">
        <v>150000</v>
      </c>
    </row>
    <row r="580" spans="1:5">
      <c r="A580" s="356" t="s">
        <v>1605</v>
      </c>
      <c r="B580" s="357" t="s">
        <v>871</v>
      </c>
      <c r="C580" s="357" t="s">
        <v>1606</v>
      </c>
      <c r="D580" s="357" t="s">
        <v>1564</v>
      </c>
      <c r="E580" s="358">
        <v>150000</v>
      </c>
    </row>
    <row r="581" spans="1:5">
      <c r="A581" s="356" t="s">
        <v>294</v>
      </c>
      <c r="B581" s="357" t="s">
        <v>871</v>
      </c>
      <c r="C581" s="357" t="s">
        <v>1606</v>
      </c>
      <c r="D581" s="357" t="s">
        <v>1436</v>
      </c>
      <c r="E581" s="358">
        <v>150000</v>
      </c>
    </row>
    <row r="582" spans="1:5">
      <c r="A582" s="356" t="s">
        <v>250</v>
      </c>
      <c r="B582" s="357" t="s">
        <v>871</v>
      </c>
      <c r="C582" s="357" t="s">
        <v>1606</v>
      </c>
      <c r="D582" s="357" t="s">
        <v>482</v>
      </c>
      <c r="E582" s="358">
        <v>150000</v>
      </c>
    </row>
    <row r="583" spans="1:5" ht="76.5">
      <c r="A583" s="356" t="s">
        <v>617</v>
      </c>
      <c r="B583" s="357" t="s">
        <v>872</v>
      </c>
      <c r="C583" s="357" t="s">
        <v>1564</v>
      </c>
      <c r="D583" s="357" t="s">
        <v>1564</v>
      </c>
      <c r="E583" s="358">
        <v>332771</v>
      </c>
    </row>
    <row r="584" spans="1:5" ht="25.5">
      <c r="A584" s="356" t="s">
        <v>1911</v>
      </c>
      <c r="B584" s="357" t="s">
        <v>872</v>
      </c>
      <c r="C584" s="357" t="s">
        <v>1912</v>
      </c>
      <c r="D584" s="357" t="s">
        <v>1564</v>
      </c>
      <c r="E584" s="358">
        <v>332771</v>
      </c>
    </row>
    <row r="585" spans="1:5">
      <c r="A585" s="356" t="s">
        <v>1605</v>
      </c>
      <c r="B585" s="357" t="s">
        <v>872</v>
      </c>
      <c r="C585" s="357" t="s">
        <v>1606</v>
      </c>
      <c r="D585" s="357" t="s">
        <v>1564</v>
      </c>
      <c r="E585" s="358">
        <v>332771</v>
      </c>
    </row>
    <row r="586" spans="1:5">
      <c r="A586" s="356" t="s">
        <v>294</v>
      </c>
      <c r="B586" s="357" t="s">
        <v>872</v>
      </c>
      <c r="C586" s="357" t="s">
        <v>1606</v>
      </c>
      <c r="D586" s="357" t="s">
        <v>1436</v>
      </c>
      <c r="E586" s="358">
        <v>332771</v>
      </c>
    </row>
    <row r="587" spans="1:5">
      <c r="A587" s="356" t="s">
        <v>250</v>
      </c>
      <c r="B587" s="357" t="s">
        <v>872</v>
      </c>
      <c r="C587" s="357" t="s">
        <v>1606</v>
      </c>
      <c r="D587" s="357" t="s">
        <v>482</v>
      </c>
      <c r="E587" s="358">
        <v>332771</v>
      </c>
    </row>
    <row r="588" spans="1:5" ht="89.25">
      <c r="A588" s="353" t="s">
        <v>692</v>
      </c>
      <c r="B588" s="354" t="s">
        <v>873</v>
      </c>
      <c r="C588" s="354" t="s">
        <v>1564</v>
      </c>
      <c r="D588" s="354" t="s">
        <v>1564</v>
      </c>
      <c r="E588" s="355">
        <v>21000000</v>
      </c>
    </row>
    <row r="589" spans="1:5" ht="25.5">
      <c r="A589" s="356" t="s">
        <v>1911</v>
      </c>
      <c r="B589" s="357" t="s">
        <v>873</v>
      </c>
      <c r="C589" s="357" t="s">
        <v>1912</v>
      </c>
      <c r="D589" s="357" t="s">
        <v>1564</v>
      </c>
      <c r="E589" s="358">
        <v>21000000</v>
      </c>
    </row>
    <row r="590" spans="1:5">
      <c r="A590" s="356" t="s">
        <v>1605</v>
      </c>
      <c r="B590" s="357" t="s">
        <v>873</v>
      </c>
      <c r="C590" s="357" t="s">
        <v>1606</v>
      </c>
      <c r="D590" s="357" t="s">
        <v>1564</v>
      </c>
      <c r="E590" s="358">
        <v>21000000</v>
      </c>
    </row>
    <row r="591" spans="1:5">
      <c r="A591" s="356" t="s">
        <v>294</v>
      </c>
      <c r="B591" s="357" t="s">
        <v>873</v>
      </c>
      <c r="C591" s="357" t="s">
        <v>1606</v>
      </c>
      <c r="D591" s="357" t="s">
        <v>1436</v>
      </c>
      <c r="E591" s="358">
        <v>21000000</v>
      </c>
    </row>
    <row r="592" spans="1:5">
      <c r="A592" s="356" t="s">
        <v>250</v>
      </c>
      <c r="B592" s="357" t="s">
        <v>873</v>
      </c>
      <c r="C592" s="357" t="s">
        <v>1606</v>
      </c>
      <c r="D592" s="357" t="s">
        <v>482</v>
      </c>
      <c r="E592" s="358">
        <v>21000000</v>
      </c>
    </row>
    <row r="593" spans="1:5" ht="76.5">
      <c r="A593" s="356" t="s">
        <v>1112</v>
      </c>
      <c r="B593" s="357" t="s">
        <v>1113</v>
      </c>
      <c r="C593" s="357" t="s">
        <v>1564</v>
      </c>
      <c r="D593" s="357" t="s">
        <v>1564</v>
      </c>
      <c r="E593" s="358">
        <v>3200000</v>
      </c>
    </row>
    <row r="594" spans="1:5" ht="25.5">
      <c r="A594" s="356" t="s">
        <v>1911</v>
      </c>
      <c r="B594" s="357" t="s">
        <v>1113</v>
      </c>
      <c r="C594" s="357" t="s">
        <v>1912</v>
      </c>
      <c r="D594" s="357" t="s">
        <v>1564</v>
      </c>
      <c r="E594" s="358">
        <v>3200000</v>
      </c>
    </row>
    <row r="595" spans="1:5">
      <c r="A595" s="356" t="s">
        <v>1605</v>
      </c>
      <c r="B595" s="357" t="s">
        <v>1113</v>
      </c>
      <c r="C595" s="357" t="s">
        <v>1606</v>
      </c>
      <c r="D595" s="357" t="s">
        <v>1564</v>
      </c>
      <c r="E595" s="358">
        <v>3200000</v>
      </c>
    </row>
    <row r="596" spans="1:5">
      <c r="A596" s="356" t="s">
        <v>294</v>
      </c>
      <c r="B596" s="357" t="s">
        <v>1113</v>
      </c>
      <c r="C596" s="357" t="s">
        <v>1606</v>
      </c>
      <c r="D596" s="357" t="s">
        <v>1436</v>
      </c>
      <c r="E596" s="358">
        <v>3200000</v>
      </c>
    </row>
    <row r="597" spans="1:5">
      <c r="A597" s="356" t="s">
        <v>250</v>
      </c>
      <c r="B597" s="357" t="s">
        <v>1113</v>
      </c>
      <c r="C597" s="357" t="s">
        <v>1606</v>
      </c>
      <c r="D597" s="357" t="s">
        <v>482</v>
      </c>
      <c r="E597" s="358">
        <v>3200000</v>
      </c>
    </row>
    <row r="598" spans="1:5" ht="51">
      <c r="A598" s="356" t="s">
        <v>606</v>
      </c>
      <c r="B598" s="357" t="s">
        <v>851</v>
      </c>
      <c r="C598" s="357" t="s">
        <v>1564</v>
      </c>
      <c r="D598" s="357" t="s">
        <v>1564</v>
      </c>
      <c r="E598" s="358">
        <v>2698036</v>
      </c>
    </row>
    <row r="599" spans="1:5" ht="25.5">
      <c r="A599" s="356" t="s">
        <v>1911</v>
      </c>
      <c r="B599" s="357" t="s">
        <v>851</v>
      </c>
      <c r="C599" s="357" t="s">
        <v>1912</v>
      </c>
      <c r="D599" s="357" t="s">
        <v>1564</v>
      </c>
      <c r="E599" s="358">
        <v>2698036</v>
      </c>
    </row>
    <row r="600" spans="1:5">
      <c r="A600" s="353" t="s">
        <v>1605</v>
      </c>
      <c r="B600" s="354" t="s">
        <v>851</v>
      </c>
      <c r="C600" s="354" t="s">
        <v>1606</v>
      </c>
      <c r="D600" s="354" t="s">
        <v>1564</v>
      </c>
      <c r="E600" s="355">
        <v>2698036</v>
      </c>
    </row>
    <row r="601" spans="1:5">
      <c r="A601" s="356" t="s">
        <v>173</v>
      </c>
      <c r="B601" s="357" t="s">
        <v>851</v>
      </c>
      <c r="C601" s="357" t="s">
        <v>1606</v>
      </c>
      <c r="D601" s="357" t="s">
        <v>1430</v>
      </c>
      <c r="E601" s="358">
        <v>149600</v>
      </c>
    </row>
    <row r="602" spans="1:5">
      <c r="A602" s="356" t="s">
        <v>1298</v>
      </c>
      <c r="B602" s="357" t="s">
        <v>851</v>
      </c>
      <c r="C602" s="357" t="s">
        <v>1606</v>
      </c>
      <c r="D602" s="357" t="s">
        <v>1299</v>
      </c>
      <c r="E602" s="358">
        <v>149600</v>
      </c>
    </row>
    <row r="603" spans="1:5">
      <c r="A603" s="356" t="s">
        <v>294</v>
      </c>
      <c r="B603" s="357" t="s">
        <v>851</v>
      </c>
      <c r="C603" s="357" t="s">
        <v>1606</v>
      </c>
      <c r="D603" s="357" t="s">
        <v>1436</v>
      </c>
      <c r="E603" s="358">
        <v>2548436</v>
      </c>
    </row>
    <row r="604" spans="1:5">
      <c r="A604" s="356" t="s">
        <v>250</v>
      </c>
      <c r="B604" s="357" t="s">
        <v>851</v>
      </c>
      <c r="C604" s="357" t="s">
        <v>1606</v>
      </c>
      <c r="D604" s="357" t="s">
        <v>482</v>
      </c>
      <c r="E604" s="358">
        <v>2548436</v>
      </c>
    </row>
    <row r="605" spans="1:5" ht="25.5">
      <c r="A605" s="356" t="s">
        <v>717</v>
      </c>
      <c r="B605" s="357" t="s">
        <v>1144</v>
      </c>
      <c r="C605" s="357" t="s">
        <v>1564</v>
      </c>
      <c r="D605" s="357" t="s">
        <v>1564</v>
      </c>
      <c r="E605" s="358">
        <v>103869889</v>
      </c>
    </row>
    <row r="606" spans="1:5" ht="102">
      <c r="A606" s="356" t="s">
        <v>607</v>
      </c>
      <c r="B606" s="357" t="s">
        <v>852</v>
      </c>
      <c r="C606" s="357" t="s">
        <v>1564</v>
      </c>
      <c r="D606" s="357" t="s">
        <v>1564</v>
      </c>
      <c r="E606" s="358">
        <v>70382807</v>
      </c>
    </row>
    <row r="607" spans="1:5" ht="51">
      <c r="A607" s="356" t="s">
        <v>1902</v>
      </c>
      <c r="B607" s="357" t="s">
        <v>852</v>
      </c>
      <c r="C607" s="357" t="s">
        <v>324</v>
      </c>
      <c r="D607" s="357" t="s">
        <v>1564</v>
      </c>
      <c r="E607" s="358">
        <v>36150842</v>
      </c>
    </row>
    <row r="608" spans="1:5">
      <c r="A608" s="356" t="s">
        <v>1584</v>
      </c>
      <c r="B608" s="357" t="s">
        <v>852</v>
      </c>
      <c r="C608" s="357" t="s">
        <v>165</v>
      </c>
      <c r="D608" s="357" t="s">
        <v>1564</v>
      </c>
      <c r="E608" s="358">
        <v>36150842</v>
      </c>
    </row>
    <row r="609" spans="1:5">
      <c r="A609" s="356" t="s">
        <v>294</v>
      </c>
      <c r="B609" s="357" t="s">
        <v>852</v>
      </c>
      <c r="C609" s="357" t="s">
        <v>165</v>
      </c>
      <c r="D609" s="357" t="s">
        <v>1436</v>
      </c>
      <c r="E609" s="358">
        <v>36150842</v>
      </c>
    </row>
    <row r="610" spans="1:5">
      <c r="A610" s="356" t="s">
        <v>0</v>
      </c>
      <c r="B610" s="357" t="s">
        <v>852</v>
      </c>
      <c r="C610" s="357" t="s">
        <v>165</v>
      </c>
      <c r="D610" s="357" t="s">
        <v>493</v>
      </c>
      <c r="E610" s="358">
        <v>36150842</v>
      </c>
    </row>
    <row r="611" spans="1:5" ht="25.5">
      <c r="A611" s="356" t="s">
        <v>1903</v>
      </c>
      <c r="B611" s="357" t="s">
        <v>852</v>
      </c>
      <c r="C611" s="357" t="s">
        <v>1904</v>
      </c>
      <c r="D611" s="357" t="s">
        <v>1564</v>
      </c>
      <c r="E611" s="358">
        <v>2067000</v>
      </c>
    </row>
    <row r="612" spans="1:5" ht="25.5">
      <c r="A612" s="356" t="s">
        <v>1603</v>
      </c>
      <c r="B612" s="357" t="s">
        <v>852</v>
      </c>
      <c r="C612" s="357" t="s">
        <v>1604</v>
      </c>
      <c r="D612" s="357" t="s">
        <v>1564</v>
      </c>
      <c r="E612" s="358">
        <v>2067000</v>
      </c>
    </row>
    <row r="613" spans="1:5">
      <c r="A613" s="356" t="s">
        <v>294</v>
      </c>
      <c r="B613" s="357" t="s">
        <v>852</v>
      </c>
      <c r="C613" s="357" t="s">
        <v>1604</v>
      </c>
      <c r="D613" s="357" t="s">
        <v>1436</v>
      </c>
      <c r="E613" s="358">
        <v>2067000</v>
      </c>
    </row>
    <row r="614" spans="1:5">
      <c r="A614" s="356" t="s">
        <v>0</v>
      </c>
      <c r="B614" s="357" t="s">
        <v>852</v>
      </c>
      <c r="C614" s="357" t="s">
        <v>1604</v>
      </c>
      <c r="D614" s="357" t="s">
        <v>493</v>
      </c>
      <c r="E614" s="358">
        <v>2067000</v>
      </c>
    </row>
    <row r="615" spans="1:5" ht="25.5">
      <c r="A615" s="356" t="s">
        <v>1911</v>
      </c>
      <c r="B615" s="357" t="s">
        <v>852</v>
      </c>
      <c r="C615" s="357" t="s">
        <v>1912</v>
      </c>
      <c r="D615" s="357" t="s">
        <v>1564</v>
      </c>
      <c r="E615" s="358">
        <v>32164965</v>
      </c>
    </row>
    <row r="616" spans="1:5">
      <c r="A616" s="356" t="s">
        <v>1605</v>
      </c>
      <c r="B616" s="357" t="s">
        <v>852</v>
      </c>
      <c r="C616" s="357" t="s">
        <v>1606</v>
      </c>
      <c r="D616" s="357" t="s">
        <v>1564</v>
      </c>
      <c r="E616" s="358">
        <v>32164965</v>
      </c>
    </row>
    <row r="617" spans="1:5">
      <c r="A617" s="356" t="s">
        <v>173</v>
      </c>
      <c r="B617" s="357" t="s">
        <v>852</v>
      </c>
      <c r="C617" s="357" t="s">
        <v>1606</v>
      </c>
      <c r="D617" s="357" t="s">
        <v>1430</v>
      </c>
      <c r="E617" s="358">
        <v>32164965</v>
      </c>
    </row>
    <row r="618" spans="1:5">
      <c r="A618" s="356" t="s">
        <v>1298</v>
      </c>
      <c r="B618" s="357" t="s">
        <v>852</v>
      </c>
      <c r="C618" s="357" t="s">
        <v>1606</v>
      </c>
      <c r="D618" s="357" t="s">
        <v>1299</v>
      </c>
      <c r="E618" s="358">
        <v>32164965</v>
      </c>
    </row>
    <row r="619" spans="1:5" ht="114.75">
      <c r="A619" s="356" t="s">
        <v>608</v>
      </c>
      <c r="B619" s="357" t="s">
        <v>853</v>
      </c>
      <c r="C619" s="357" t="s">
        <v>1564</v>
      </c>
      <c r="D619" s="357" t="s">
        <v>1564</v>
      </c>
      <c r="E619" s="358">
        <v>27670900</v>
      </c>
    </row>
    <row r="620" spans="1:5" ht="51">
      <c r="A620" s="356" t="s">
        <v>1902</v>
      </c>
      <c r="B620" s="357" t="s">
        <v>853</v>
      </c>
      <c r="C620" s="357" t="s">
        <v>324</v>
      </c>
      <c r="D620" s="357" t="s">
        <v>1564</v>
      </c>
      <c r="E620" s="358">
        <v>21878174</v>
      </c>
    </row>
    <row r="621" spans="1:5">
      <c r="A621" s="356" t="s">
        <v>1584</v>
      </c>
      <c r="B621" s="357" t="s">
        <v>853</v>
      </c>
      <c r="C621" s="357" t="s">
        <v>165</v>
      </c>
      <c r="D621" s="357" t="s">
        <v>1564</v>
      </c>
      <c r="E621" s="358">
        <v>21878174</v>
      </c>
    </row>
    <row r="622" spans="1:5">
      <c r="A622" s="356" t="s">
        <v>294</v>
      </c>
      <c r="B622" s="357" t="s">
        <v>853</v>
      </c>
      <c r="C622" s="357" t="s">
        <v>165</v>
      </c>
      <c r="D622" s="357" t="s">
        <v>1436</v>
      </c>
      <c r="E622" s="358">
        <v>21878174</v>
      </c>
    </row>
    <row r="623" spans="1:5">
      <c r="A623" s="356" t="s">
        <v>0</v>
      </c>
      <c r="B623" s="357" t="s">
        <v>853</v>
      </c>
      <c r="C623" s="357" t="s">
        <v>165</v>
      </c>
      <c r="D623" s="357" t="s">
        <v>493</v>
      </c>
      <c r="E623" s="358">
        <v>21878174</v>
      </c>
    </row>
    <row r="624" spans="1:5" ht="25.5">
      <c r="A624" s="356" t="s">
        <v>1911</v>
      </c>
      <c r="B624" s="357" t="s">
        <v>853</v>
      </c>
      <c r="C624" s="357" t="s">
        <v>1912</v>
      </c>
      <c r="D624" s="357" t="s">
        <v>1564</v>
      </c>
      <c r="E624" s="358">
        <v>5792726</v>
      </c>
    </row>
    <row r="625" spans="1:5">
      <c r="A625" s="356" t="s">
        <v>1605</v>
      </c>
      <c r="B625" s="357" t="s">
        <v>853</v>
      </c>
      <c r="C625" s="357" t="s">
        <v>1606</v>
      </c>
      <c r="D625" s="357" t="s">
        <v>1564</v>
      </c>
      <c r="E625" s="358">
        <v>5792726</v>
      </c>
    </row>
    <row r="626" spans="1:5">
      <c r="A626" s="356" t="s">
        <v>173</v>
      </c>
      <c r="B626" s="357" t="s">
        <v>853</v>
      </c>
      <c r="C626" s="357" t="s">
        <v>1606</v>
      </c>
      <c r="D626" s="357" t="s">
        <v>1430</v>
      </c>
      <c r="E626" s="358">
        <v>5792726</v>
      </c>
    </row>
    <row r="627" spans="1:5">
      <c r="A627" s="356" t="s">
        <v>1298</v>
      </c>
      <c r="B627" s="357" t="s">
        <v>853</v>
      </c>
      <c r="C627" s="357" t="s">
        <v>1606</v>
      </c>
      <c r="D627" s="357" t="s">
        <v>1299</v>
      </c>
      <c r="E627" s="358">
        <v>5792726</v>
      </c>
    </row>
    <row r="628" spans="1:5" ht="102">
      <c r="A628" s="356" t="s">
        <v>688</v>
      </c>
      <c r="B628" s="357" t="s">
        <v>854</v>
      </c>
      <c r="C628" s="357" t="s">
        <v>1564</v>
      </c>
      <c r="D628" s="357" t="s">
        <v>1564</v>
      </c>
      <c r="E628" s="358">
        <v>148161</v>
      </c>
    </row>
    <row r="629" spans="1:5" ht="25.5">
      <c r="A629" s="356" t="s">
        <v>1911</v>
      </c>
      <c r="B629" s="357" t="s">
        <v>854</v>
      </c>
      <c r="C629" s="357" t="s">
        <v>1912</v>
      </c>
      <c r="D629" s="357" t="s">
        <v>1564</v>
      </c>
      <c r="E629" s="358">
        <v>148161</v>
      </c>
    </row>
    <row r="630" spans="1:5">
      <c r="A630" s="356" t="s">
        <v>1605</v>
      </c>
      <c r="B630" s="357" t="s">
        <v>854</v>
      </c>
      <c r="C630" s="357" t="s">
        <v>1606</v>
      </c>
      <c r="D630" s="357" t="s">
        <v>1564</v>
      </c>
      <c r="E630" s="358">
        <v>148161</v>
      </c>
    </row>
    <row r="631" spans="1:5">
      <c r="A631" s="356" t="s">
        <v>173</v>
      </c>
      <c r="B631" s="357" t="s">
        <v>854</v>
      </c>
      <c r="C631" s="357" t="s">
        <v>1606</v>
      </c>
      <c r="D631" s="357" t="s">
        <v>1430</v>
      </c>
      <c r="E631" s="358">
        <v>148161</v>
      </c>
    </row>
    <row r="632" spans="1:5">
      <c r="A632" s="356" t="s">
        <v>1298</v>
      </c>
      <c r="B632" s="357" t="s">
        <v>854</v>
      </c>
      <c r="C632" s="357" t="s">
        <v>1606</v>
      </c>
      <c r="D632" s="357" t="s">
        <v>1299</v>
      </c>
      <c r="E632" s="358">
        <v>148161</v>
      </c>
    </row>
    <row r="633" spans="1:5" ht="89.25">
      <c r="A633" s="356" t="s">
        <v>609</v>
      </c>
      <c r="B633" s="357" t="s">
        <v>855</v>
      </c>
      <c r="C633" s="357" t="s">
        <v>1564</v>
      </c>
      <c r="D633" s="357" t="s">
        <v>1564</v>
      </c>
      <c r="E633" s="358">
        <v>1538321</v>
      </c>
    </row>
    <row r="634" spans="1:5" ht="51">
      <c r="A634" s="356" t="s">
        <v>1902</v>
      </c>
      <c r="B634" s="357" t="s">
        <v>855</v>
      </c>
      <c r="C634" s="357" t="s">
        <v>324</v>
      </c>
      <c r="D634" s="357" t="s">
        <v>1564</v>
      </c>
      <c r="E634" s="358">
        <v>1064548</v>
      </c>
    </row>
    <row r="635" spans="1:5">
      <c r="A635" s="356" t="s">
        <v>1584</v>
      </c>
      <c r="B635" s="357" t="s">
        <v>855</v>
      </c>
      <c r="C635" s="357" t="s">
        <v>165</v>
      </c>
      <c r="D635" s="357" t="s">
        <v>1564</v>
      </c>
      <c r="E635" s="358">
        <v>1064548</v>
      </c>
    </row>
    <row r="636" spans="1:5">
      <c r="A636" s="356" t="s">
        <v>294</v>
      </c>
      <c r="B636" s="357" t="s">
        <v>855</v>
      </c>
      <c r="C636" s="357" t="s">
        <v>165</v>
      </c>
      <c r="D636" s="357" t="s">
        <v>1436</v>
      </c>
      <c r="E636" s="358">
        <v>1064548</v>
      </c>
    </row>
    <row r="637" spans="1:5">
      <c r="A637" s="356" t="s">
        <v>0</v>
      </c>
      <c r="B637" s="357" t="s">
        <v>855</v>
      </c>
      <c r="C637" s="357" t="s">
        <v>165</v>
      </c>
      <c r="D637" s="357" t="s">
        <v>493</v>
      </c>
      <c r="E637" s="358">
        <v>1064548</v>
      </c>
    </row>
    <row r="638" spans="1:5" ht="25.5">
      <c r="A638" s="353" t="s">
        <v>1911</v>
      </c>
      <c r="B638" s="354" t="s">
        <v>855</v>
      </c>
      <c r="C638" s="354" t="s">
        <v>1912</v>
      </c>
      <c r="D638" s="354" t="s">
        <v>1564</v>
      </c>
      <c r="E638" s="355">
        <v>473773</v>
      </c>
    </row>
    <row r="639" spans="1:5">
      <c r="A639" s="356" t="s">
        <v>1605</v>
      </c>
      <c r="B639" s="357" t="s">
        <v>855</v>
      </c>
      <c r="C639" s="357" t="s">
        <v>1606</v>
      </c>
      <c r="D639" s="357" t="s">
        <v>1564</v>
      </c>
      <c r="E639" s="358">
        <v>473773</v>
      </c>
    </row>
    <row r="640" spans="1:5">
      <c r="A640" s="356" t="s">
        <v>173</v>
      </c>
      <c r="B640" s="357" t="s">
        <v>855</v>
      </c>
      <c r="C640" s="357" t="s">
        <v>1606</v>
      </c>
      <c r="D640" s="357" t="s">
        <v>1430</v>
      </c>
      <c r="E640" s="358">
        <v>473773</v>
      </c>
    </row>
    <row r="641" spans="1:5">
      <c r="A641" s="356" t="s">
        <v>1298</v>
      </c>
      <c r="B641" s="357" t="s">
        <v>855</v>
      </c>
      <c r="C641" s="357" t="s">
        <v>1606</v>
      </c>
      <c r="D641" s="357" t="s">
        <v>1299</v>
      </c>
      <c r="E641" s="358">
        <v>473773</v>
      </c>
    </row>
    <row r="642" spans="1:5" ht="89.25">
      <c r="A642" s="356" t="s">
        <v>689</v>
      </c>
      <c r="B642" s="357" t="s">
        <v>856</v>
      </c>
      <c r="C642" s="357" t="s">
        <v>1564</v>
      </c>
      <c r="D642" s="357" t="s">
        <v>1564</v>
      </c>
      <c r="E642" s="358">
        <v>3417800</v>
      </c>
    </row>
    <row r="643" spans="1:5" ht="25.5">
      <c r="A643" s="356" t="s">
        <v>1903</v>
      </c>
      <c r="B643" s="357" t="s">
        <v>856</v>
      </c>
      <c r="C643" s="357" t="s">
        <v>1904</v>
      </c>
      <c r="D643" s="357" t="s">
        <v>1564</v>
      </c>
      <c r="E643" s="358">
        <v>356000</v>
      </c>
    </row>
    <row r="644" spans="1:5" ht="25.5">
      <c r="A644" s="356" t="s">
        <v>1603</v>
      </c>
      <c r="B644" s="357" t="s">
        <v>856</v>
      </c>
      <c r="C644" s="357" t="s">
        <v>1604</v>
      </c>
      <c r="D644" s="357" t="s">
        <v>1564</v>
      </c>
      <c r="E644" s="358">
        <v>356000</v>
      </c>
    </row>
    <row r="645" spans="1:5">
      <c r="A645" s="356" t="s">
        <v>294</v>
      </c>
      <c r="B645" s="357" t="s">
        <v>856</v>
      </c>
      <c r="C645" s="357" t="s">
        <v>1604</v>
      </c>
      <c r="D645" s="357" t="s">
        <v>1436</v>
      </c>
      <c r="E645" s="358">
        <v>356000</v>
      </c>
    </row>
    <row r="646" spans="1:5">
      <c r="A646" s="356" t="s">
        <v>0</v>
      </c>
      <c r="B646" s="357" t="s">
        <v>856</v>
      </c>
      <c r="C646" s="357" t="s">
        <v>1604</v>
      </c>
      <c r="D646" s="357" t="s">
        <v>493</v>
      </c>
      <c r="E646" s="358">
        <v>356000</v>
      </c>
    </row>
    <row r="647" spans="1:5" ht="25.5">
      <c r="A647" s="356" t="s">
        <v>1911</v>
      </c>
      <c r="B647" s="357" t="s">
        <v>856</v>
      </c>
      <c r="C647" s="357" t="s">
        <v>1912</v>
      </c>
      <c r="D647" s="357" t="s">
        <v>1564</v>
      </c>
      <c r="E647" s="358">
        <v>3061800</v>
      </c>
    </row>
    <row r="648" spans="1:5">
      <c r="A648" s="356" t="s">
        <v>1605</v>
      </c>
      <c r="B648" s="357" t="s">
        <v>856</v>
      </c>
      <c r="C648" s="357" t="s">
        <v>1606</v>
      </c>
      <c r="D648" s="357" t="s">
        <v>1564</v>
      </c>
      <c r="E648" s="358">
        <v>3061800</v>
      </c>
    </row>
    <row r="649" spans="1:5">
      <c r="A649" s="356" t="s">
        <v>173</v>
      </c>
      <c r="B649" s="357" t="s">
        <v>856</v>
      </c>
      <c r="C649" s="357" t="s">
        <v>1606</v>
      </c>
      <c r="D649" s="357" t="s">
        <v>1430</v>
      </c>
      <c r="E649" s="358">
        <v>3061800</v>
      </c>
    </row>
    <row r="650" spans="1:5">
      <c r="A650" s="356" t="s">
        <v>1298</v>
      </c>
      <c r="B650" s="357" t="s">
        <v>856</v>
      </c>
      <c r="C650" s="357" t="s">
        <v>1606</v>
      </c>
      <c r="D650" s="357" t="s">
        <v>1299</v>
      </c>
      <c r="E650" s="358">
        <v>3061800</v>
      </c>
    </row>
    <row r="651" spans="1:5" ht="63.75">
      <c r="A651" s="356" t="s">
        <v>1114</v>
      </c>
      <c r="B651" s="357" t="s">
        <v>1115</v>
      </c>
      <c r="C651" s="357" t="s">
        <v>1564</v>
      </c>
      <c r="D651" s="357" t="s">
        <v>1564</v>
      </c>
      <c r="E651" s="358">
        <v>120000</v>
      </c>
    </row>
    <row r="652" spans="1:5" ht="25.5">
      <c r="A652" s="356" t="s">
        <v>1903</v>
      </c>
      <c r="B652" s="357" t="s">
        <v>1115</v>
      </c>
      <c r="C652" s="357" t="s">
        <v>1904</v>
      </c>
      <c r="D652" s="357" t="s">
        <v>1564</v>
      </c>
      <c r="E652" s="358">
        <v>120000</v>
      </c>
    </row>
    <row r="653" spans="1:5" ht="25.5">
      <c r="A653" s="356" t="s">
        <v>1603</v>
      </c>
      <c r="B653" s="357" t="s">
        <v>1115</v>
      </c>
      <c r="C653" s="357" t="s">
        <v>1604</v>
      </c>
      <c r="D653" s="357" t="s">
        <v>1564</v>
      </c>
      <c r="E653" s="358">
        <v>120000</v>
      </c>
    </row>
    <row r="654" spans="1:5">
      <c r="A654" s="356" t="s">
        <v>294</v>
      </c>
      <c r="B654" s="357" t="s">
        <v>1115</v>
      </c>
      <c r="C654" s="357" t="s">
        <v>1604</v>
      </c>
      <c r="D654" s="357" t="s">
        <v>1436</v>
      </c>
      <c r="E654" s="358">
        <v>120000</v>
      </c>
    </row>
    <row r="655" spans="1:5">
      <c r="A655" s="356" t="s">
        <v>0</v>
      </c>
      <c r="B655" s="357" t="s">
        <v>1115</v>
      </c>
      <c r="C655" s="357" t="s">
        <v>1604</v>
      </c>
      <c r="D655" s="357" t="s">
        <v>493</v>
      </c>
      <c r="E655" s="358">
        <v>120000</v>
      </c>
    </row>
    <row r="656" spans="1:5" ht="89.25">
      <c r="A656" s="356" t="s">
        <v>1108</v>
      </c>
      <c r="B656" s="357" t="s">
        <v>1109</v>
      </c>
      <c r="C656" s="357" t="s">
        <v>1564</v>
      </c>
      <c r="D656" s="357" t="s">
        <v>1564</v>
      </c>
      <c r="E656" s="358">
        <v>541500</v>
      </c>
    </row>
    <row r="657" spans="1:5" ht="25.5">
      <c r="A657" s="356" t="s">
        <v>1903</v>
      </c>
      <c r="B657" s="357" t="s">
        <v>1109</v>
      </c>
      <c r="C657" s="357" t="s">
        <v>1904</v>
      </c>
      <c r="D657" s="357" t="s">
        <v>1564</v>
      </c>
      <c r="E657" s="358">
        <v>210500</v>
      </c>
    </row>
    <row r="658" spans="1:5" ht="25.5">
      <c r="A658" s="356" t="s">
        <v>1603</v>
      </c>
      <c r="B658" s="357" t="s">
        <v>1109</v>
      </c>
      <c r="C658" s="357" t="s">
        <v>1604</v>
      </c>
      <c r="D658" s="357" t="s">
        <v>1564</v>
      </c>
      <c r="E658" s="358">
        <v>210500</v>
      </c>
    </row>
    <row r="659" spans="1:5">
      <c r="A659" s="356" t="s">
        <v>294</v>
      </c>
      <c r="B659" s="357" t="s">
        <v>1109</v>
      </c>
      <c r="C659" s="357" t="s">
        <v>1604</v>
      </c>
      <c r="D659" s="357" t="s">
        <v>1436</v>
      </c>
      <c r="E659" s="358">
        <v>210500</v>
      </c>
    </row>
    <row r="660" spans="1:5">
      <c r="A660" s="353" t="s">
        <v>0</v>
      </c>
      <c r="B660" s="354" t="s">
        <v>1109</v>
      </c>
      <c r="C660" s="354" t="s">
        <v>1604</v>
      </c>
      <c r="D660" s="354" t="s">
        <v>493</v>
      </c>
      <c r="E660" s="355">
        <v>210500</v>
      </c>
    </row>
    <row r="661" spans="1:5" ht="25.5">
      <c r="A661" s="356" t="s">
        <v>1911</v>
      </c>
      <c r="B661" s="357" t="s">
        <v>1109</v>
      </c>
      <c r="C661" s="357" t="s">
        <v>1912</v>
      </c>
      <c r="D661" s="357" t="s">
        <v>1564</v>
      </c>
      <c r="E661" s="358">
        <v>331000</v>
      </c>
    </row>
    <row r="662" spans="1:5">
      <c r="A662" s="356" t="s">
        <v>1605</v>
      </c>
      <c r="B662" s="357" t="s">
        <v>1109</v>
      </c>
      <c r="C662" s="357" t="s">
        <v>1606</v>
      </c>
      <c r="D662" s="357" t="s">
        <v>1564</v>
      </c>
      <c r="E662" s="358">
        <v>331000</v>
      </c>
    </row>
    <row r="663" spans="1:5">
      <c r="A663" s="356" t="s">
        <v>173</v>
      </c>
      <c r="B663" s="357" t="s">
        <v>1109</v>
      </c>
      <c r="C663" s="357" t="s">
        <v>1606</v>
      </c>
      <c r="D663" s="357" t="s">
        <v>1430</v>
      </c>
      <c r="E663" s="358">
        <v>331000</v>
      </c>
    </row>
    <row r="664" spans="1:5">
      <c r="A664" s="356" t="s">
        <v>1298</v>
      </c>
      <c r="B664" s="357" t="s">
        <v>1109</v>
      </c>
      <c r="C664" s="357" t="s">
        <v>1606</v>
      </c>
      <c r="D664" s="357" t="s">
        <v>1299</v>
      </c>
      <c r="E664" s="358">
        <v>331000</v>
      </c>
    </row>
    <row r="665" spans="1:5" ht="63.75">
      <c r="A665" s="356" t="s">
        <v>610</v>
      </c>
      <c r="B665" s="357" t="s">
        <v>880</v>
      </c>
      <c r="C665" s="357" t="s">
        <v>1564</v>
      </c>
      <c r="D665" s="357" t="s">
        <v>1564</v>
      </c>
      <c r="E665" s="358">
        <v>50400</v>
      </c>
    </row>
    <row r="666" spans="1:5" ht="25.5">
      <c r="A666" s="356" t="s">
        <v>1911</v>
      </c>
      <c r="B666" s="357" t="s">
        <v>880</v>
      </c>
      <c r="C666" s="357" t="s">
        <v>1912</v>
      </c>
      <c r="D666" s="357" t="s">
        <v>1564</v>
      </c>
      <c r="E666" s="358">
        <v>50400</v>
      </c>
    </row>
    <row r="667" spans="1:5">
      <c r="A667" s="356" t="s">
        <v>1605</v>
      </c>
      <c r="B667" s="357" t="s">
        <v>880</v>
      </c>
      <c r="C667" s="357" t="s">
        <v>1606</v>
      </c>
      <c r="D667" s="357" t="s">
        <v>1564</v>
      </c>
      <c r="E667" s="358">
        <v>50400</v>
      </c>
    </row>
    <row r="668" spans="1:5">
      <c r="A668" s="356" t="s">
        <v>173</v>
      </c>
      <c r="B668" s="357" t="s">
        <v>880</v>
      </c>
      <c r="C668" s="357" t="s">
        <v>1606</v>
      </c>
      <c r="D668" s="357" t="s">
        <v>1430</v>
      </c>
      <c r="E668" s="358">
        <v>50400</v>
      </c>
    </row>
    <row r="669" spans="1:5">
      <c r="A669" s="356" t="s">
        <v>1298</v>
      </c>
      <c r="B669" s="357" t="s">
        <v>880</v>
      </c>
      <c r="C669" s="357" t="s">
        <v>1606</v>
      </c>
      <c r="D669" s="357" t="s">
        <v>1299</v>
      </c>
      <c r="E669" s="358">
        <v>50400</v>
      </c>
    </row>
    <row r="670" spans="1:5">
      <c r="A670" s="356" t="s">
        <v>563</v>
      </c>
      <c r="B670" s="357" t="s">
        <v>1145</v>
      </c>
      <c r="C670" s="357" t="s">
        <v>1564</v>
      </c>
      <c r="D670" s="357" t="s">
        <v>1564</v>
      </c>
      <c r="E670" s="358">
        <v>11349200</v>
      </c>
    </row>
    <row r="671" spans="1:5" ht="25.5">
      <c r="A671" s="356" t="s">
        <v>564</v>
      </c>
      <c r="B671" s="357" t="s">
        <v>1146</v>
      </c>
      <c r="C671" s="357" t="s">
        <v>1564</v>
      </c>
      <c r="D671" s="357" t="s">
        <v>1564</v>
      </c>
      <c r="E671" s="358">
        <v>2377500</v>
      </c>
    </row>
    <row r="672" spans="1:5" ht="51">
      <c r="A672" s="356" t="s">
        <v>1106</v>
      </c>
      <c r="B672" s="357" t="s">
        <v>1107</v>
      </c>
      <c r="C672" s="357" t="s">
        <v>1564</v>
      </c>
      <c r="D672" s="357" t="s">
        <v>1564</v>
      </c>
      <c r="E672" s="358">
        <v>121260</v>
      </c>
    </row>
    <row r="673" spans="1:5" ht="25.5">
      <c r="A673" s="356" t="s">
        <v>1911</v>
      </c>
      <c r="B673" s="357" t="s">
        <v>1107</v>
      </c>
      <c r="C673" s="357" t="s">
        <v>1912</v>
      </c>
      <c r="D673" s="357" t="s">
        <v>1564</v>
      </c>
      <c r="E673" s="358">
        <v>121260</v>
      </c>
    </row>
    <row r="674" spans="1:5">
      <c r="A674" s="356" t="s">
        <v>1605</v>
      </c>
      <c r="B674" s="357" t="s">
        <v>1107</v>
      </c>
      <c r="C674" s="357" t="s">
        <v>1606</v>
      </c>
      <c r="D674" s="357" t="s">
        <v>1564</v>
      </c>
      <c r="E674" s="358">
        <v>121260</v>
      </c>
    </row>
    <row r="675" spans="1:5">
      <c r="A675" s="356" t="s">
        <v>173</v>
      </c>
      <c r="B675" s="357" t="s">
        <v>1107</v>
      </c>
      <c r="C675" s="357" t="s">
        <v>1606</v>
      </c>
      <c r="D675" s="357" t="s">
        <v>1430</v>
      </c>
      <c r="E675" s="358">
        <v>121260</v>
      </c>
    </row>
    <row r="676" spans="1:5">
      <c r="A676" s="356" t="s">
        <v>1296</v>
      </c>
      <c r="B676" s="357" t="s">
        <v>1107</v>
      </c>
      <c r="C676" s="357" t="s">
        <v>1606</v>
      </c>
      <c r="D676" s="357" t="s">
        <v>455</v>
      </c>
      <c r="E676" s="358">
        <v>121260</v>
      </c>
    </row>
    <row r="677" spans="1:5" ht="63.75">
      <c r="A677" s="356" t="s">
        <v>458</v>
      </c>
      <c r="B677" s="357" t="s">
        <v>831</v>
      </c>
      <c r="C677" s="357" t="s">
        <v>1564</v>
      </c>
      <c r="D677" s="357" t="s">
        <v>1564</v>
      </c>
      <c r="E677" s="358">
        <v>106240</v>
      </c>
    </row>
    <row r="678" spans="1:5" ht="25.5">
      <c r="A678" s="356" t="s">
        <v>1911</v>
      </c>
      <c r="B678" s="357" t="s">
        <v>831</v>
      </c>
      <c r="C678" s="357" t="s">
        <v>1912</v>
      </c>
      <c r="D678" s="357" t="s">
        <v>1564</v>
      </c>
      <c r="E678" s="358">
        <v>106240</v>
      </c>
    </row>
    <row r="679" spans="1:5">
      <c r="A679" s="356" t="s">
        <v>1605</v>
      </c>
      <c r="B679" s="357" t="s">
        <v>831</v>
      </c>
      <c r="C679" s="357" t="s">
        <v>1606</v>
      </c>
      <c r="D679" s="357" t="s">
        <v>1564</v>
      </c>
      <c r="E679" s="358">
        <v>106240</v>
      </c>
    </row>
    <row r="680" spans="1:5">
      <c r="A680" s="356" t="s">
        <v>173</v>
      </c>
      <c r="B680" s="357" t="s">
        <v>831</v>
      </c>
      <c r="C680" s="357" t="s">
        <v>1606</v>
      </c>
      <c r="D680" s="357" t="s">
        <v>1430</v>
      </c>
      <c r="E680" s="358">
        <v>106240</v>
      </c>
    </row>
    <row r="681" spans="1:5">
      <c r="A681" s="356" t="s">
        <v>1296</v>
      </c>
      <c r="B681" s="357" t="s">
        <v>831</v>
      </c>
      <c r="C681" s="357" t="s">
        <v>1606</v>
      </c>
      <c r="D681" s="357" t="s">
        <v>455</v>
      </c>
      <c r="E681" s="358">
        <v>106240</v>
      </c>
    </row>
    <row r="682" spans="1:5" ht="63.75">
      <c r="A682" s="356" t="s">
        <v>527</v>
      </c>
      <c r="B682" s="357" t="s">
        <v>948</v>
      </c>
      <c r="C682" s="357" t="s">
        <v>1564</v>
      </c>
      <c r="D682" s="357" t="s">
        <v>1564</v>
      </c>
      <c r="E682" s="358">
        <v>2150000</v>
      </c>
    </row>
    <row r="683" spans="1:5">
      <c r="A683" s="356" t="s">
        <v>1913</v>
      </c>
      <c r="B683" s="357" t="s">
        <v>948</v>
      </c>
      <c r="C683" s="357" t="s">
        <v>1914</v>
      </c>
      <c r="D683" s="357" t="s">
        <v>1564</v>
      </c>
      <c r="E683" s="358">
        <v>2150000</v>
      </c>
    </row>
    <row r="684" spans="1:5">
      <c r="A684" s="356" t="s">
        <v>94</v>
      </c>
      <c r="B684" s="357" t="s">
        <v>948</v>
      </c>
      <c r="C684" s="357" t="s">
        <v>521</v>
      </c>
      <c r="D684" s="357" t="s">
        <v>1564</v>
      </c>
      <c r="E684" s="358">
        <v>2150000</v>
      </c>
    </row>
    <row r="685" spans="1:5">
      <c r="A685" s="356" t="s">
        <v>173</v>
      </c>
      <c r="B685" s="357" t="s">
        <v>948</v>
      </c>
      <c r="C685" s="357" t="s">
        <v>521</v>
      </c>
      <c r="D685" s="357" t="s">
        <v>1430</v>
      </c>
      <c r="E685" s="358">
        <v>2150000</v>
      </c>
    </row>
    <row r="686" spans="1:5">
      <c r="A686" s="356" t="s">
        <v>1296</v>
      </c>
      <c r="B686" s="357" t="s">
        <v>948</v>
      </c>
      <c r="C686" s="357" t="s">
        <v>521</v>
      </c>
      <c r="D686" s="357" t="s">
        <v>455</v>
      </c>
      <c r="E686" s="358">
        <v>2150000</v>
      </c>
    </row>
    <row r="687" spans="1:5" ht="25.5">
      <c r="A687" s="356" t="s">
        <v>566</v>
      </c>
      <c r="B687" s="357" t="s">
        <v>1304</v>
      </c>
      <c r="C687" s="357" t="s">
        <v>1564</v>
      </c>
      <c r="D687" s="357" t="s">
        <v>1564</v>
      </c>
      <c r="E687" s="358">
        <v>150050</v>
      </c>
    </row>
    <row r="688" spans="1:5" ht="38.25">
      <c r="A688" s="356" t="s">
        <v>459</v>
      </c>
      <c r="B688" s="357" t="s">
        <v>832</v>
      </c>
      <c r="C688" s="357" t="s">
        <v>1564</v>
      </c>
      <c r="D688" s="357" t="s">
        <v>1564</v>
      </c>
      <c r="E688" s="358">
        <v>150050</v>
      </c>
    </row>
    <row r="689" spans="1:5" ht="25.5">
      <c r="A689" s="356" t="s">
        <v>1911</v>
      </c>
      <c r="B689" s="357" t="s">
        <v>832</v>
      </c>
      <c r="C689" s="357" t="s">
        <v>1912</v>
      </c>
      <c r="D689" s="357" t="s">
        <v>1564</v>
      </c>
      <c r="E689" s="358">
        <v>150050</v>
      </c>
    </row>
    <row r="690" spans="1:5">
      <c r="A690" s="356" t="s">
        <v>1605</v>
      </c>
      <c r="B690" s="357" t="s">
        <v>832</v>
      </c>
      <c r="C690" s="357" t="s">
        <v>1606</v>
      </c>
      <c r="D690" s="357" t="s">
        <v>1564</v>
      </c>
      <c r="E690" s="358">
        <v>150050</v>
      </c>
    </row>
    <row r="691" spans="1:5">
      <c r="A691" s="356" t="s">
        <v>173</v>
      </c>
      <c r="B691" s="357" t="s">
        <v>832</v>
      </c>
      <c r="C691" s="357" t="s">
        <v>1606</v>
      </c>
      <c r="D691" s="357" t="s">
        <v>1430</v>
      </c>
      <c r="E691" s="358">
        <v>150050</v>
      </c>
    </row>
    <row r="692" spans="1:5">
      <c r="A692" s="356" t="s">
        <v>1296</v>
      </c>
      <c r="B692" s="357" t="s">
        <v>832</v>
      </c>
      <c r="C692" s="357" t="s">
        <v>1606</v>
      </c>
      <c r="D692" s="357" t="s">
        <v>455</v>
      </c>
      <c r="E692" s="358">
        <v>150050</v>
      </c>
    </row>
    <row r="693" spans="1:5" ht="25.5">
      <c r="A693" s="356" t="s">
        <v>568</v>
      </c>
      <c r="B693" s="357" t="s">
        <v>1147</v>
      </c>
      <c r="C693" s="357" t="s">
        <v>1564</v>
      </c>
      <c r="D693" s="357" t="s">
        <v>1564</v>
      </c>
      <c r="E693" s="358">
        <v>1000000</v>
      </c>
    </row>
    <row r="694" spans="1:5" ht="76.5">
      <c r="A694" s="356" t="s">
        <v>497</v>
      </c>
      <c r="B694" s="357" t="s">
        <v>1726</v>
      </c>
      <c r="C694" s="357" t="s">
        <v>1564</v>
      </c>
      <c r="D694" s="357" t="s">
        <v>1564</v>
      </c>
      <c r="E694" s="358">
        <v>1000000</v>
      </c>
    </row>
    <row r="695" spans="1:5">
      <c r="A695" s="356" t="s">
        <v>1907</v>
      </c>
      <c r="B695" s="357" t="s">
        <v>1726</v>
      </c>
      <c r="C695" s="357" t="s">
        <v>1908</v>
      </c>
      <c r="D695" s="357" t="s">
        <v>1564</v>
      </c>
      <c r="E695" s="358">
        <v>1000000</v>
      </c>
    </row>
    <row r="696" spans="1:5" ht="25.5">
      <c r="A696" s="356" t="s">
        <v>1607</v>
      </c>
      <c r="B696" s="357" t="s">
        <v>1726</v>
      </c>
      <c r="C696" s="357" t="s">
        <v>679</v>
      </c>
      <c r="D696" s="357" t="s">
        <v>1564</v>
      </c>
      <c r="E696" s="358">
        <v>1000000</v>
      </c>
    </row>
    <row r="697" spans="1:5">
      <c r="A697" s="356" t="s">
        <v>174</v>
      </c>
      <c r="B697" s="357" t="s">
        <v>1726</v>
      </c>
      <c r="C697" s="357" t="s">
        <v>679</v>
      </c>
      <c r="D697" s="357" t="s">
        <v>1431</v>
      </c>
      <c r="E697" s="358">
        <v>1000000</v>
      </c>
    </row>
    <row r="698" spans="1:5">
      <c r="A698" s="356" t="s">
        <v>127</v>
      </c>
      <c r="B698" s="357" t="s">
        <v>1726</v>
      </c>
      <c r="C698" s="357" t="s">
        <v>679</v>
      </c>
      <c r="D698" s="357" t="s">
        <v>468</v>
      </c>
      <c r="E698" s="358">
        <v>1000000</v>
      </c>
    </row>
    <row r="699" spans="1:5" ht="25.5">
      <c r="A699" s="356" t="s">
        <v>544</v>
      </c>
      <c r="B699" s="357" t="s">
        <v>1148</v>
      </c>
      <c r="C699" s="357" t="s">
        <v>1564</v>
      </c>
      <c r="D699" s="357" t="s">
        <v>1564</v>
      </c>
      <c r="E699" s="358">
        <v>7821650</v>
      </c>
    </row>
    <row r="700" spans="1:5" ht="89.25">
      <c r="A700" s="356" t="s">
        <v>461</v>
      </c>
      <c r="B700" s="357" t="s">
        <v>834</v>
      </c>
      <c r="C700" s="357" t="s">
        <v>1564</v>
      </c>
      <c r="D700" s="357" t="s">
        <v>1564</v>
      </c>
      <c r="E700" s="358">
        <v>4882550</v>
      </c>
    </row>
    <row r="701" spans="1:5" ht="25.5">
      <c r="A701" s="356" t="s">
        <v>1911</v>
      </c>
      <c r="B701" s="357" t="s">
        <v>834</v>
      </c>
      <c r="C701" s="357" t="s">
        <v>1912</v>
      </c>
      <c r="D701" s="357" t="s">
        <v>1564</v>
      </c>
      <c r="E701" s="358">
        <v>4882550</v>
      </c>
    </row>
    <row r="702" spans="1:5">
      <c r="A702" s="356" t="s">
        <v>1605</v>
      </c>
      <c r="B702" s="357" t="s">
        <v>834</v>
      </c>
      <c r="C702" s="357" t="s">
        <v>1606</v>
      </c>
      <c r="D702" s="357" t="s">
        <v>1564</v>
      </c>
      <c r="E702" s="358">
        <v>4882550</v>
      </c>
    </row>
    <row r="703" spans="1:5">
      <c r="A703" s="356" t="s">
        <v>173</v>
      </c>
      <c r="B703" s="357" t="s">
        <v>834</v>
      </c>
      <c r="C703" s="357" t="s">
        <v>1606</v>
      </c>
      <c r="D703" s="357" t="s">
        <v>1430</v>
      </c>
      <c r="E703" s="358">
        <v>4882550</v>
      </c>
    </row>
    <row r="704" spans="1:5">
      <c r="A704" s="356" t="s">
        <v>1296</v>
      </c>
      <c r="B704" s="357" t="s">
        <v>834</v>
      </c>
      <c r="C704" s="357" t="s">
        <v>1606</v>
      </c>
      <c r="D704" s="357" t="s">
        <v>455</v>
      </c>
      <c r="E704" s="358">
        <v>4882550</v>
      </c>
    </row>
    <row r="705" spans="1:5" ht="114.75">
      <c r="A705" s="356" t="s">
        <v>462</v>
      </c>
      <c r="B705" s="357" t="s">
        <v>835</v>
      </c>
      <c r="C705" s="357" t="s">
        <v>1564</v>
      </c>
      <c r="D705" s="357" t="s">
        <v>1564</v>
      </c>
      <c r="E705" s="358">
        <v>600000</v>
      </c>
    </row>
    <row r="706" spans="1:5" ht="25.5">
      <c r="A706" s="356" t="s">
        <v>1911</v>
      </c>
      <c r="B706" s="357" t="s">
        <v>835</v>
      </c>
      <c r="C706" s="357" t="s">
        <v>1912</v>
      </c>
      <c r="D706" s="357" t="s">
        <v>1564</v>
      </c>
      <c r="E706" s="358">
        <v>600000</v>
      </c>
    </row>
    <row r="707" spans="1:5">
      <c r="A707" s="356" t="s">
        <v>1605</v>
      </c>
      <c r="B707" s="357" t="s">
        <v>835</v>
      </c>
      <c r="C707" s="357" t="s">
        <v>1606</v>
      </c>
      <c r="D707" s="357" t="s">
        <v>1564</v>
      </c>
      <c r="E707" s="358">
        <v>600000</v>
      </c>
    </row>
    <row r="708" spans="1:5">
      <c r="A708" s="356" t="s">
        <v>173</v>
      </c>
      <c r="B708" s="357" t="s">
        <v>835</v>
      </c>
      <c r="C708" s="357" t="s">
        <v>1606</v>
      </c>
      <c r="D708" s="357" t="s">
        <v>1430</v>
      </c>
      <c r="E708" s="358">
        <v>600000</v>
      </c>
    </row>
    <row r="709" spans="1:5">
      <c r="A709" s="356" t="s">
        <v>1296</v>
      </c>
      <c r="B709" s="357" t="s">
        <v>835</v>
      </c>
      <c r="C709" s="357" t="s">
        <v>1606</v>
      </c>
      <c r="D709" s="357" t="s">
        <v>455</v>
      </c>
      <c r="E709" s="358">
        <v>600000</v>
      </c>
    </row>
    <row r="710" spans="1:5" ht="89.25">
      <c r="A710" s="356" t="s">
        <v>1056</v>
      </c>
      <c r="B710" s="357" t="s">
        <v>1055</v>
      </c>
      <c r="C710" s="357" t="s">
        <v>1564</v>
      </c>
      <c r="D710" s="357" t="s">
        <v>1564</v>
      </c>
      <c r="E710" s="358">
        <v>50000</v>
      </c>
    </row>
    <row r="711" spans="1:5" ht="25.5">
      <c r="A711" s="356" t="s">
        <v>1911</v>
      </c>
      <c r="B711" s="357" t="s">
        <v>1055</v>
      </c>
      <c r="C711" s="357" t="s">
        <v>1912</v>
      </c>
      <c r="D711" s="357" t="s">
        <v>1564</v>
      </c>
      <c r="E711" s="358">
        <v>50000</v>
      </c>
    </row>
    <row r="712" spans="1:5">
      <c r="A712" s="356" t="s">
        <v>1605</v>
      </c>
      <c r="B712" s="357" t="s">
        <v>1055</v>
      </c>
      <c r="C712" s="357" t="s">
        <v>1606</v>
      </c>
      <c r="D712" s="357" t="s">
        <v>1564</v>
      </c>
      <c r="E712" s="358">
        <v>50000</v>
      </c>
    </row>
    <row r="713" spans="1:5">
      <c r="A713" s="55" t="s">
        <v>173</v>
      </c>
      <c r="B713" s="392" t="s">
        <v>1055</v>
      </c>
      <c r="C713" s="392" t="s">
        <v>1606</v>
      </c>
      <c r="D713" s="392" t="s">
        <v>1430</v>
      </c>
      <c r="E713" s="394">
        <v>50000</v>
      </c>
    </row>
    <row r="714" spans="1:5">
      <c r="A714" s="55" t="s">
        <v>1296</v>
      </c>
      <c r="B714" s="392" t="s">
        <v>1055</v>
      </c>
      <c r="C714" s="392" t="s">
        <v>1606</v>
      </c>
      <c r="D714" s="392" t="s">
        <v>455</v>
      </c>
      <c r="E714" s="394">
        <v>50000</v>
      </c>
    </row>
    <row r="715" spans="1:5" ht="76.5">
      <c r="A715" s="55" t="s">
        <v>1664</v>
      </c>
      <c r="B715" s="392" t="s">
        <v>1665</v>
      </c>
      <c r="C715" s="392" t="s">
        <v>1564</v>
      </c>
      <c r="D715" s="392" t="s">
        <v>1564</v>
      </c>
      <c r="E715" s="394">
        <v>996700</v>
      </c>
    </row>
    <row r="716" spans="1:5" ht="25.5">
      <c r="A716" s="55" t="s">
        <v>1911</v>
      </c>
      <c r="B716" s="392" t="s">
        <v>1665</v>
      </c>
      <c r="C716" s="392" t="s">
        <v>1912</v>
      </c>
      <c r="D716" s="392" t="s">
        <v>1564</v>
      </c>
      <c r="E716" s="394">
        <v>996700</v>
      </c>
    </row>
    <row r="717" spans="1:5">
      <c r="A717" s="55" t="s">
        <v>1605</v>
      </c>
      <c r="B717" s="392" t="s">
        <v>1665</v>
      </c>
      <c r="C717" s="392" t="s">
        <v>1606</v>
      </c>
      <c r="D717" s="392" t="s">
        <v>1564</v>
      </c>
      <c r="E717" s="394">
        <v>996700</v>
      </c>
    </row>
    <row r="718" spans="1:5">
      <c r="A718" s="55" t="s">
        <v>173</v>
      </c>
      <c r="B718" s="392" t="s">
        <v>1665</v>
      </c>
      <c r="C718" s="392" t="s">
        <v>1606</v>
      </c>
      <c r="D718" s="392" t="s">
        <v>1430</v>
      </c>
      <c r="E718" s="394">
        <v>996700</v>
      </c>
    </row>
    <row r="719" spans="1:5">
      <c r="A719" s="55" t="s">
        <v>1296</v>
      </c>
      <c r="B719" s="392" t="s">
        <v>1665</v>
      </c>
      <c r="C719" s="392" t="s">
        <v>1606</v>
      </c>
      <c r="D719" s="392" t="s">
        <v>455</v>
      </c>
      <c r="E719" s="394">
        <v>996700</v>
      </c>
    </row>
    <row r="720" spans="1:5" ht="63.75">
      <c r="A720" s="55" t="s">
        <v>1666</v>
      </c>
      <c r="B720" s="392" t="s">
        <v>1667</v>
      </c>
      <c r="C720" s="392" t="s">
        <v>1564</v>
      </c>
      <c r="D720" s="392" t="s">
        <v>1564</v>
      </c>
      <c r="E720" s="394">
        <v>230000</v>
      </c>
    </row>
    <row r="721" spans="1:5" ht="25.5">
      <c r="A721" s="55" t="s">
        <v>1911</v>
      </c>
      <c r="B721" s="392" t="s">
        <v>1667</v>
      </c>
      <c r="C721" s="392" t="s">
        <v>1912</v>
      </c>
      <c r="D721" s="392" t="s">
        <v>1564</v>
      </c>
      <c r="E721" s="394">
        <v>230000</v>
      </c>
    </row>
    <row r="722" spans="1:5">
      <c r="A722" s="55" t="s">
        <v>1605</v>
      </c>
      <c r="B722" s="392" t="s">
        <v>1667</v>
      </c>
      <c r="C722" s="392" t="s">
        <v>1606</v>
      </c>
      <c r="D722" s="392" t="s">
        <v>1564</v>
      </c>
      <c r="E722" s="394">
        <v>230000</v>
      </c>
    </row>
    <row r="723" spans="1:5">
      <c r="A723" s="55" t="s">
        <v>173</v>
      </c>
      <c r="B723" s="392" t="s">
        <v>1667</v>
      </c>
      <c r="C723" s="392" t="s">
        <v>1606</v>
      </c>
      <c r="D723" s="392" t="s">
        <v>1430</v>
      </c>
      <c r="E723" s="394">
        <v>230000</v>
      </c>
    </row>
    <row r="724" spans="1:5">
      <c r="A724" s="55" t="s">
        <v>1296</v>
      </c>
      <c r="B724" s="392" t="s">
        <v>1667</v>
      </c>
      <c r="C724" s="392" t="s">
        <v>1606</v>
      </c>
      <c r="D724" s="392" t="s">
        <v>455</v>
      </c>
      <c r="E724" s="394">
        <v>230000</v>
      </c>
    </row>
    <row r="725" spans="1:5" ht="63.75">
      <c r="A725" s="55" t="s">
        <v>460</v>
      </c>
      <c r="B725" s="392" t="s">
        <v>833</v>
      </c>
      <c r="C725" s="392" t="s">
        <v>1564</v>
      </c>
      <c r="D725" s="392" t="s">
        <v>1564</v>
      </c>
      <c r="E725" s="394">
        <v>1062400</v>
      </c>
    </row>
    <row r="726" spans="1:5" ht="25.5">
      <c r="A726" s="55" t="s">
        <v>1911</v>
      </c>
      <c r="B726" s="392" t="s">
        <v>833</v>
      </c>
      <c r="C726" s="392" t="s">
        <v>1912</v>
      </c>
      <c r="D726" s="392" t="s">
        <v>1564</v>
      </c>
      <c r="E726" s="394">
        <v>1062400</v>
      </c>
    </row>
    <row r="727" spans="1:5">
      <c r="A727" s="55" t="s">
        <v>1605</v>
      </c>
      <c r="B727" s="392" t="s">
        <v>833</v>
      </c>
      <c r="C727" s="392" t="s">
        <v>1606</v>
      </c>
      <c r="D727" s="392" t="s">
        <v>1564</v>
      </c>
      <c r="E727" s="394">
        <v>1062400</v>
      </c>
    </row>
    <row r="728" spans="1:5">
      <c r="A728" s="55" t="s">
        <v>173</v>
      </c>
      <c r="B728" s="392" t="s">
        <v>833</v>
      </c>
      <c r="C728" s="392" t="s">
        <v>1606</v>
      </c>
      <c r="D728" s="392" t="s">
        <v>1430</v>
      </c>
      <c r="E728" s="394">
        <v>1062400</v>
      </c>
    </row>
    <row r="729" spans="1:5">
      <c r="A729" s="55" t="s">
        <v>1296</v>
      </c>
      <c r="B729" s="392" t="s">
        <v>833</v>
      </c>
      <c r="C729" s="392" t="s">
        <v>1606</v>
      </c>
      <c r="D729" s="392" t="s">
        <v>455</v>
      </c>
      <c r="E729" s="394">
        <v>1062400</v>
      </c>
    </row>
    <row r="730" spans="1:5" ht="25.5">
      <c r="A730" s="55" t="s">
        <v>571</v>
      </c>
      <c r="B730" s="392" t="s">
        <v>1149</v>
      </c>
      <c r="C730" s="392" t="s">
        <v>1564</v>
      </c>
      <c r="D730" s="392" t="s">
        <v>1564</v>
      </c>
      <c r="E730" s="394">
        <v>7611700</v>
      </c>
    </row>
    <row r="731" spans="1:5" ht="25.5">
      <c r="A731" s="55" t="s">
        <v>572</v>
      </c>
      <c r="B731" s="392" t="s">
        <v>1150</v>
      </c>
      <c r="C731" s="392" t="s">
        <v>1564</v>
      </c>
      <c r="D731" s="392" t="s">
        <v>1564</v>
      </c>
      <c r="E731" s="394">
        <v>7411700</v>
      </c>
    </row>
    <row r="732" spans="1:5" ht="102">
      <c r="A732" s="55" t="s">
        <v>1567</v>
      </c>
      <c r="B732" s="392" t="s">
        <v>1568</v>
      </c>
      <c r="C732" s="392" t="s">
        <v>1564</v>
      </c>
      <c r="D732" s="392" t="s">
        <v>1564</v>
      </c>
      <c r="E732" s="394">
        <v>4060274</v>
      </c>
    </row>
    <row r="733" spans="1:5" ht="25.5">
      <c r="A733" s="55" t="s">
        <v>1911</v>
      </c>
      <c r="B733" s="392" t="s">
        <v>1568</v>
      </c>
      <c r="C733" s="392" t="s">
        <v>1912</v>
      </c>
      <c r="D733" s="392" t="s">
        <v>1564</v>
      </c>
      <c r="E733" s="394">
        <v>4060274</v>
      </c>
    </row>
    <row r="734" spans="1:5">
      <c r="A734" s="55" t="s">
        <v>1605</v>
      </c>
      <c r="B734" s="392" t="s">
        <v>1568</v>
      </c>
      <c r="C734" s="392" t="s">
        <v>1606</v>
      </c>
      <c r="D734" s="392" t="s">
        <v>1564</v>
      </c>
      <c r="E734" s="394">
        <v>4060274</v>
      </c>
    </row>
    <row r="735" spans="1:5">
      <c r="A735" s="55" t="s">
        <v>293</v>
      </c>
      <c r="B735" s="392" t="s">
        <v>1568</v>
      </c>
      <c r="C735" s="392" t="s">
        <v>1606</v>
      </c>
      <c r="D735" s="392" t="s">
        <v>1432</v>
      </c>
      <c r="E735" s="394">
        <v>4060274</v>
      </c>
    </row>
    <row r="736" spans="1:5">
      <c r="A736" s="55" t="s">
        <v>1703</v>
      </c>
      <c r="B736" s="392" t="s">
        <v>1568</v>
      </c>
      <c r="C736" s="392" t="s">
        <v>1606</v>
      </c>
      <c r="D736" s="392" t="s">
        <v>1704</v>
      </c>
      <c r="E736" s="394">
        <v>4060274</v>
      </c>
    </row>
    <row r="737" spans="1:5" ht="114.75">
      <c r="A737" s="55" t="s">
        <v>1569</v>
      </c>
      <c r="B737" s="392" t="s">
        <v>1570</v>
      </c>
      <c r="C737" s="392" t="s">
        <v>1564</v>
      </c>
      <c r="D737" s="392" t="s">
        <v>1564</v>
      </c>
      <c r="E737" s="394">
        <v>280000</v>
      </c>
    </row>
    <row r="738" spans="1:5" ht="25.5">
      <c r="A738" s="55" t="s">
        <v>1911</v>
      </c>
      <c r="B738" s="392" t="s">
        <v>1570</v>
      </c>
      <c r="C738" s="392" t="s">
        <v>1912</v>
      </c>
      <c r="D738" s="392" t="s">
        <v>1564</v>
      </c>
      <c r="E738" s="394">
        <v>280000</v>
      </c>
    </row>
    <row r="739" spans="1:5">
      <c r="A739" s="55" t="s">
        <v>1605</v>
      </c>
      <c r="B739" s="392" t="s">
        <v>1570</v>
      </c>
      <c r="C739" s="392" t="s">
        <v>1606</v>
      </c>
      <c r="D739" s="392" t="s">
        <v>1564</v>
      </c>
      <c r="E739" s="394">
        <v>280000</v>
      </c>
    </row>
    <row r="740" spans="1:5">
      <c r="A740" s="55" t="s">
        <v>293</v>
      </c>
      <c r="B740" s="392" t="s">
        <v>1570</v>
      </c>
      <c r="C740" s="392" t="s">
        <v>1606</v>
      </c>
      <c r="D740" s="392" t="s">
        <v>1432</v>
      </c>
      <c r="E740" s="394">
        <v>280000</v>
      </c>
    </row>
    <row r="741" spans="1:5">
      <c r="A741" s="55" t="s">
        <v>1703</v>
      </c>
      <c r="B741" s="392" t="s">
        <v>1570</v>
      </c>
      <c r="C741" s="392" t="s">
        <v>1606</v>
      </c>
      <c r="D741" s="392" t="s">
        <v>1704</v>
      </c>
      <c r="E741" s="394">
        <v>280000</v>
      </c>
    </row>
    <row r="742" spans="1:5" ht="89.25">
      <c r="A742" s="55" t="s">
        <v>1571</v>
      </c>
      <c r="B742" s="392" t="s">
        <v>1572</v>
      </c>
      <c r="C742" s="392" t="s">
        <v>1564</v>
      </c>
      <c r="D742" s="392" t="s">
        <v>1564</v>
      </c>
      <c r="E742" s="394">
        <v>30000</v>
      </c>
    </row>
    <row r="743" spans="1:5" ht="25.5">
      <c r="A743" s="55" t="s">
        <v>1911</v>
      </c>
      <c r="B743" s="392" t="s">
        <v>1572</v>
      </c>
      <c r="C743" s="392" t="s">
        <v>1912</v>
      </c>
      <c r="D743" s="392" t="s">
        <v>1564</v>
      </c>
      <c r="E743" s="394">
        <v>30000</v>
      </c>
    </row>
    <row r="744" spans="1:5">
      <c r="A744" s="55" t="s">
        <v>1605</v>
      </c>
      <c r="B744" s="392" t="s">
        <v>1572</v>
      </c>
      <c r="C744" s="392" t="s">
        <v>1606</v>
      </c>
      <c r="D744" s="392" t="s">
        <v>1564</v>
      </c>
      <c r="E744" s="394">
        <v>30000</v>
      </c>
    </row>
    <row r="745" spans="1:5">
      <c r="A745" s="55" t="s">
        <v>293</v>
      </c>
      <c r="B745" s="392" t="s">
        <v>1572</v>
      </c>
      <c r="C745" s="392" t="s">
        <v>1606</v>
      </c>
      <c r="D745" s="392" t="s">
        <v>1432</v>
      </c>
      <c r="E745" s="394">
        <v>30000</v>
      </c>
    </row>
    <row r="746" spans="1:5">
      <c r="A746" s="55" t="s">
        <v>1703</v>
      </c>
      <c r="B746" s="392" t="s">
        <v>1572</v>
      </c>
      <c r="C746" s="392" t="s">
        <v>1606</v>
      </c>
      <c r="D746" s="392" t="s">
        <v>1704</v>
      </c>
      <c r="E746" s="394">
        <v>30000</v>
      </c>
    </row>
    <row r="747" spans="1:5" ht="89.25">
      <c r="A747" s="55" t="s">
        <v>1573</v>
      </c>
      <c r="B747" s="392" t="s">
        <v>1574</v>
      </c>
      <c r="C747" s="392" t="s">
        <v>1564</v>
      </c>
      <c r="D747" s="392" t="s">
        <v>1564</v>
      </c>
      <c r="E747" s="394">
        <v>706400</v>
      </c>
    </row>
    <row r="748" spans="1:5" ht="25.5">
      <c r="A748" s="55" t="s">
        <v>1911</v>
      </c>
      <c r="B748" s="392" t="s">
        <v>1574</v>
      </c>
      <c r="C748" s="392" t="s">
        <v>1912</v>
      </c>
      <c r="D748" s="392" t="s">
        <v>1564</v>
      </c>
      <c r="E748" s="394">
        <v>706400</v>
      </c>
    </row>
    <row r="749" spans="1:5">
      <c r="A749" s="55" t="s">
        <v>1605</v>
      </c>
      <c r="B749" s="392" t="s">
        <v>1574</v>
      </c>
      <c r="C749" s="392" t="s">
        <v>1606</v>
      </c>
      <c r="D749" s="392" t="s">
        <v>1564</v>
      </c>
      <c r="E749" s="394">
        <v>706400</v>
      </c>
    </row>
    <row r="750" spans="1:5">
      <c r="A750" s="55" t="s">
        <v>293</v>
      </c>
      <c r="B750" s="392" t="s">
        <v>1574</v>
      </c>
      <c r="C750" s="392" t="s">
        <v>1606</v>
      </c>
      <c r="D750" s="392" t="s">
        <v>1432</v>
      </c>
      <c r="E750" s="394">
        <v>706400</v>
      </c>
    </row>
    <row r="751" spans="1:5">
      <c r="A751" s="55" t="s">
        <v>1703</v>
      </c>
      <c r="B751" s="392" t="s">
        <v>1574</v>
      </c>
      <c r="C751" s="392" t="s">
        <v>1606</v>
      </c>
      <c r="D751" s="392" t="s">
        <v>1704</v>
      </c>
      <c r="E751" s="394">
        <v>706400</v>
      </c>
    </row>
    <row r="752" spans="1:5" ht="89.25">
      <c r="A752" s="55" t="s">
        <v>1575</v>
      </c>
      <c r="B752" s="392" t="s">
        <v>1576</v>
      </c>
      <c r="C752" s="392" t="s">
        <v>1564</v>
      </c>
      <c r="D752" s="392" t="s">
        <v>1564</v>
      </c>
      <c r="E752" s="394">
        <v>200000</v>
      </c>
    </row>
    <row r="753" spans="1:5" ht="25.5">
      <c r="A753" s="55" t="s">
        <v>1911</v>
      </c>
      <c r="B753" s="392" t="s">
        <v>1576</v>
      </c>
      <c r="C753" s="392" t="s">
        <v>1912</v>
      </c>
      <c r="D753" s="392" t="s">
        <v>1564</v>
      </c>
      <c r="E753" s="394">
        <v>200000</v>
      </c>
    </row>
    <row r="754" spans="1:5">
      <c r="A754" s="55" t="s">
        <v>1605</v>
      </c>
      <c r="B754" s="392" t="s">
        <v>1576</v>
      </c>
      <c r="C754" s="392" t="s">
        <v>1606</v>
      </c>
      <c r="D754" s="392" t="s">
        <v>1564</v>
      </c>
      <c r="E754" s="394">
        <v>200000</v>
      </c>
    </row>
    <row r="755" spans="1:5">
      <c r="A755" s="55" t="s">
        <v>293</v>
      </c>
      <c r="B755" s="392" t="s">
        <v>1576</v>
      </c>
      <c r="C755" s="392" t="s">
        <v>1606</v>
      </c>
      <c r="D755" s="392" t="s">
        <v>1432</v>
      </c>
      <c r="E755" s="394">
        <v>200000</v>
      </c>
    </row>
    <row r="756" spans="1:5">
      <c r="A756" s="55" t="s">
        <v>1703</v>
      </c>
      <c r="B756" s="392" t="s">
        <v>1576</v>
      </c>
      <c r="C756" s="392" t="s">
        <v>1606</v>
      </c>
      <c r="D756" s="392" t="s">
        <v>1704</v>
      </c>
      <c r="E756" s="394">
        <v>200000</v>
      </c>
    </row>
    <row r="757" spans="1:5" ht="63.75">
      <c r="A757" s="55" t="s">
        <v>472</v>
      </c>
      <c r="B757" s="392" t="s">
        <v>837</v>
      </c>
      <c r="C757" s="392" t="s">
        <v>1564</v>
      </c>
      <c r="D757" s="392" t="s">
        <v>1564</v>
      </c>
      <c r="E757" s="394">
        <v>600000</v>
      </c>
    </row>
    <row r="758" spans="1:5" ht="25.5">
      <c r="A758" s="55" t="s">
        <v>1911</v>
      </c>
      <c r="B758" s="392" t="s">
        <v>837</v>
      </c>
      <c r="C758" s="392" t="s">
        <v>1912</v>
      </c>
      <c r="D758" s="392" t="s">
        <v>1564</v>
      </c>
      <c r="E758" s="394">
        <v>600000</v>
      </c>
    </row>
    <row r="759" spans="1:5">
      <c r="A759" s="55" t="s">
        <v>1605</v>
      </c>
      <c r="B759" s="392" t="s">
        <v>837</v>
      </c>
      <c r="C759" s="392" t="s">
        <v>1606</v>
      </c>
      <c r="D759" s="392" t="s">
        <v>1564</v>
      </c>
      <c r="E759" s="394">
        <v>600000</v>
      </c>
    </row>
    <row r="760" spans="1:5">
      <c r="A760" s="55" t="s">
        <v>293</v>
      </c>
      <c r="B760" s="392" t="s">
        <v>837</v>
      </c>
      <c r="C760" s="392" t="s">
        <v>1606</v>
      </c>
      <c r="D760" s="392" t="s">
        <v>1432</v>
      </c>
      <c r="E760" s="394">
        <v>600000</v>
      </c>
    </row>
    <row r="761" spans="1:5">
      <c r="A761" s="55" t="s">
        <v>254</v>
      </c>
      <c r="B761" s="392" t="s">
        <v>837</v>
      </c>
      <c r="C761" s="392" t="s">
        <v>1606</v>
      </c>
      <c r="D761" s="392" t="s">
        <v>471</v>
      </c>
      <c r="E761" s="394">
        <v>600000</v>
      </c>
    </row>
    <row r="762" spans="1:5" ht="63.75">
      <c r="A762" s="55" t="s">
        <v>473</v>
      </c>
      <c r="B762" s="392" t="s">
        <v>838</v>
      </c>
      <c r="C762" s="392" t="s">
        <v>1564</v>
      </c>
      <c r="D762" s="392" t="s">
        <v>1564</v>
      </c>
      <c r="E762" s="394">
        <v>800000</v>
      </c>
    </row>
    <row r="763" spans="1:5" ht="25.5">
      <c r="A763" s="55" t="s">
        <v>1911</v>
      </c>
      <c r="B763" s="392" t="s">
        <v>838</v>
      </c>
      <c r="C763" s="392" t="s">
        <v>1912</v>
      </c>
      <c r="D763" s="392" t="s">
        <v>1564</v>
      </c>
      <c r="E763" s="394">
        <v>800000</v>
      </c>
    </row>
    <row r="764" spans="1:5">
      <c r="A764" s="55" t="s">
        <v>1605</v>
      </c>
      <c r="B764" s="392" t="s">
        <v>838</v>
      </c>
      <c r="C764" s="392" t="s">
        <v>1606</v>
      </c>
      <c r="D764" s="392" t="s">
        <v>1564</v>
      </c>
      <c r="E764" s="394">
        <v>800000</v>
      </c>
    </row>
    <row r="765" spans="1:5">
      <c r="A765" s="55" t="s">
        <v>293</v>
      </c>
      <c r="B765" s="392" t="s">
        <v>838</v>
      </c>
      <c r="C765" s="392" t="s">
        <v>1606</v>
      </c>
      <c r="D765" s="392" t="s">
        <v>1432</v>
      </c>
      <c r="E765" s="394">
        <v>800000</v>
      </c>
    </row>
    <row r="766" spans="1:5">
      <c r="A766" s="55" t="s">
        <v>254</v>
      </c>
      <c r="B766" s="392" t="s">
        <v>838</v>
      </c>
      <c r="C766" s="392" t="s">
        <v>1606</v>
      </c>
      <c r="D766" s="392" t="s">
        <v>471</v>
      </c>
      <c r="E766" s="394">
        <v>800000</v>
      </c>
    </row>
    <row r="767" spans="1:5" ht="51">
      <c r="A767" s="55" t="s">
        <v>1668</v>
      </c>
      <c r="B767" s="392" t="s">
        <v>1669</v>
      </c>
      <c r="C767" s="392" t="s">
        <v>1564</v>
      </c>
      <c r="D767" s="392" t="s">
        <v>1564</v>
      </c>
      <c r="E767" s="394">
        <v>47026</v>
      </c>
    </row>
    <row r="768" spans="1:5" ht="25.5">
      <c r="A768" s="55" t="s">
        <v>1911</v>
      </c>
      <c r="B768" s="392" t="s">
        <v>1669</v>
      </c>
      <c r="C768" s="392" t="s">
        <v>1912</v>
      </c>
      <c r="D768" s="392" t="s">
        <v>1564</v>
      </c>
      <c r="E768" s="394">
        <v>47026</v>
      </c>
    </row>
    <row r="769" spans="1:5">
      <c r="A769" s="55" t="s">
        <v>1605</v>
      </c>
      <c r="B769" s="392" t="s">
        <v>1669</v>
      </c>
      <c r="C769" s="392" t="s">
        <v>1606</v>
      </c>
      <c r="D769" s="392" t="s">
        <v>1564</v>
      </c>
      <c r="E769" s="394">
        <v>47026</v>
      </c>
    </row>
    <row r="770" spans="1:5">
      <c r="A770" s="55" t="s">
        <v>293</v>
      </c>
      <c r="B770" s="392" t="s">
        <v>1669</v>
      </c>
      <c r="C770" s="392" t="s">
        <v>1606</v>
      </c>
      <c r="D770" s="392" t="s">
        <v>1432</v>
      </c>
      <c r="E770" s="394">
        <v>47026</v>
      </c>
    </row>
    <row r="771" spans="1:5">
      <c r="A771" s="55" t="s">
        <v>254</v>
      </c>
      <c r="B771" s="392" t="s">
        <v>1669</v>
      </c>
      <c r="C771" s="392" t="s">
        <v>1606</v>
      </c>
      <c r="D771" s="392" t="s">
        <v>471</v>
      </c>
      <c r="E771" s="394">
        <v>47026</v>
      </c>
    </row>
    <row r="772" spans="1:5" ht="63.75">
      <c r="A772" s="55" t="s">
        <v>1577</v>
      </c>
      <c r="B772" s="392" t="s">
        <v>1578</v>
      </c>
      <c r="C772" s="392" t="s">
        <v>1564</v>
      </c>
      <c r="D772" s="392" t="s">
        <v>1564</v>
      </c>
      <c r="E772" s="394">
        <v>688000</v>
      </c>
    </row>
    <row r="773" spans="1:5" ht="25.5">
      <c r="A773" s="55" t="s">
        <v>1911</v>
      </c>
      <c r="B773" s="392" t="s">
        <v>1578</v>
      </c>
      <c r="C773" s="392" t="s">
        <v>1912</v>
      </c>
      <c r="D773" s="392" t="s">
        <v>1564</v>
      </c>
      <c r="E773" s="394">
        <v>688000</v>
      </c>
    </row>
    <row r="774" spans="1:5">
      <c r="A774" s="55" t="s">
        <v>1605</v>
      </c>
      <c r="B774" s="392" t="s">
        <v>1578</v>
      </c>
      <c r="C774" s="392" t="s">
        <v>1606</v>
      </c>
      <c r="D774" s="392" t="s">
        <v>1564</v>
      </c>
      <c r="E774" s="394">
        <v>688000</v>
      </c>
    </row>
    <row r="775" spans="1:5">
      <c r="A775" s="55" t="s">
        <v>293</v>
      </c>
      <c r="B775" s="392" t="s">
        <v>1578</v>
      </c>
      <c r="C775" s="392" t="s">
        <v>1606</v>
      </c>
      <c r="D775" s="392" t="s">
        <v>1432</v>
      </c>
      <c r="E775" s="394">
        <v>688000</v>
      </c>
    </row>
    <row r="776" spans="1:5">
      <c r="A776" s="55" t="s">
        <v>1703</v>
      </c>
      <c r="B776" s="392" t="s">
        <v>1578</v>
      </c>
      <c r="C776" s="392" t="s">
        <v>1606</v>
      </c>
      <c r="D776" s="392" t="s">
        <v>1704</v>
      </c>
      <c r="E776" s="394">
        <v>688000</v>
      </c>
    </row>
    <row r="777" spans="1:5" ht="25.5">
      <c r="A777" s="55" t="s">
        <v>574</v>
      </c>
      <c r="B777" s="392" t="s">
        <v>1151</v>
      </c>
      <c r="C777" s="392" t="s">
        <v>1564</v>
      </c>
      <c r="D777" s="392" t="s">
        <v>1564</v>
      </c>
      <c r="E777" s="394">
        <v>200000</v>
      </c>
    </row>
    <row r="778" spans="1:5" ht="76.5">
      <c r="A778" s="55" t="s">
        <v>602</v>
      </c>
      <c r="B778" s="392" t="s">
        <v>839</v>
      </c>
      <c r="C778" s="392" t="s">
        <v>1564</v>
      </c>
      <c r="D778" s="392" t="s">
        <v>1564</v>
      </c>
      <c r="E778" s="394">
        <v>16900</v>
      </c>
    </row>
    <row r="779" spans="1:5" ht="25.5">
      <c r="A779" s="55" t="s">
        <v>1911</v>
      </c>
      <c r="B779" s="392" t="s">
        <v>839</v>
      </c>
      <c r="C779" s="392" t="s">
        <v>1912</v>
      </c>
      <c r="D779" s="392" t="s">
        <v>1564</v>
      </c>
      <c r="E779" s="394">
        <v>16900</v>
      </c>
    </row>
    <row r="780" spans="1:5">
      <c r="A780" s="55" t="s">
        <v>1605</v>
      </c>
      <c r="B780" s="392" t="s">
        <v>839</v>
      </c>
      <c r="C780" s="392" t="s">
        <v>1606</v>
      </c>
      <c r="D780" s="392" t="s">
        <v>1564</v>
      </c>
      <c r="E780" s="394">
        <v>16900</v>
      </c>
    </row>
    <row r="781" spans="1:5">
      <c r="A781" s="55" t="s">
        <v>293</v>
      </c>
      <c r="B781" s="392" t="s">
        <v>839</v>
      </c>
      <c r="C781" s="392" t="s">
        <v>1606</v>
      </c>
      <c r="D781" s="392" t="s">
        <v>1432</v>
      </c>
      <c r="E781" s="394">
        <v>16900</v>
      </c>
    </row>
    <row r="782" spans="1:5">
      <c r="A782" s="55" t="s">
        <v>254</v>
      </c>
      <c r="B782" s="392" t="s">
        <v>839</v>
      </c>
      <c r="C782" s="392" t="s">
        <v>1606</v>
      </c>
      <c r="D782" s="392" t="s">
        <v>471</v>
      </c>
      <c r="E782" s="394">
        <v>16900</v>
      </c>
    </row>
    <row r="783" spans="1:5" ht="63.75">
      <c r="A783" s="55" t="s">
        <v>474</v>
      </c>
      <c r="B783" s="392" t="s">
        <v>840</v>
      </c>
      <c r="C783" s="392" t="s">
        <v>1564</v>
      </c>
      <c r="D783" s="392" t="s">
        <v>1564</v>
      </c>
      <c r="E783" s="394">
        <v>176400</v>
      </c>
    </row>
    <row r="784" spans="1:5" ht="25.5">
      <c r="A784" s="55" t="s">
        <v>1911</v>
      </c>
      <c r="B784" s="392" t="s">
        <v>840</v>
      </c>
      <c r="C784" s="392" t="s">
        <v>1912</v>
      </c>
      <c r="D784" s="392" t="s">
        <v>1564</v>
      </c>
      <c r="E784" s="394">
        <v>176400</v>
      </c>
    </row>
    <row r="785" spans="1:5">
      <c r="A785" s="55" t="s">
        <v>1605</v>
      </c>
      <c r="B785" s="392" t="s">
        <v>840</v>
      </c>
      <c r="C785" s="392" t="s">
        <v>1606</v>
      </c>
      <c r="D785" s="392" t="s">
        <v>1564</v>
      </c>
      <c r="E785" s="394">
        <v>176400</v>
      </c>
    </row>
    <row r="786" spans="1:5">
      <c r="A786" s="55" t="s">
        <v>293</v>
      </c>
      <c r="B786" s="392" t="s">
        <v>840</v>
      </c>
      <c r="C786" s="392" t="s">
        <v>1606</v>
      </c>
      <c r="D786" s="392" t="s">
        <v>1432</v>
      </c>
      <c r="E786" s="394">
        <v>176400</v>
      </c>
    </row>
    <row r="787" spans="1:5">
      <c r="A787" s="55" t="s">
        <v>254</v>
      </c>
      <c r="B787" s="392" t="s">
        <v>840</v>
      </c>
      <c r="C787" s="392" t="s">
        <v>1606</v>
      </c>
      <c r="D787" s="392" t="s">
        <v>471</v>
      </c>
      <c r="E787" s="394">
        <v>176400</v>
      </c>
    </row>
    <row r="788" spans="1:5" ht="89.25">
      <c r="A788" s="55" t="s">
        <v>475</v>
      </c>
      <c r="B788" s="392" t="s">
        <v>841</v>
      </c>
      <c r="C788" s="392" t="s">
        <v>1564</v>
      </c>
      <c r="D788" s="392" t="s">
        <v>1564</v>
      </c>
      <c r="E788" s="394">
        <v>6700</v>
      </c>
    </row>
    <row r="789" spans="1:5" ht="25.5">
      <c r="A789" s="55" t="s">
        <v>1911</v>
      </c>
      <c r="B789" s="392" t="s">
        <v>841</v>
      </c>
      <c r="C789" s="392" t="s">
        <v>1912</v>
      </c>
      <c r="D789" s="392" t="s">
        <v>1564</v>
      </c>
      <c r="E789" s="394">
        <v>6700</v>
      </c>
    </row>
    <row r="790" spans="1:5">
      <c r="A790" s="55" t="s">
        <v>1605</v>
      </c>
      <c r="B790" s="392" t="s">
        <v>841</v>
      </c>
      <c r="C790" s="392" t="s">
        <v>1606</v>
      </c>
      <c r="D790" s="392" t="s">
        <v>1564</v>
      </c>
      <c r="E790" s="394">
        <v>6700</v>
      </c>
    </row>
    <row r="791" spans="1:5">
      <c r="A791" s="55" t="s">
        <v>293</v>
      </c>
      <c r="B791" s="392" t="s">
        <v>841</v>
      </c>
      <c r="C791" s="392" t="s">
        <v>1606</v>
      </c>
      <c r="D791" s="392" t="s">
        <v>1432</v>
      </c>
      <c r="E791" s="394">
        <v>6700</v>
      </c>
    </row>
    <row r="792" spans="1:5">
      <c r="A792" s="55" t="s">
        <v>254</v>
      </c>
      <c r="B792" s="392" t="s">
        <v>841</v>
      </c>
      <c r="C792" s="392" t="s">
        <v>1606</v>
      </c>
      <c r="D792" s="392" t="s">
        <v>471</v>
      </c>
      <c r="E792" s="394">
        <v>6700</v>
      </c>
    </row>
    <row r="793" spans="1:5" ht="38.25">
      <c r="A793" s="55" t="s">
        <v>1752</v>
      </c>
      <c r="B793" s="392" t="s">
        <v>1152</v>
      </c>
      <c r="C793" s="392" t="s">
        <v>1564</v>
      </c>
      <c r="D793" s="392" t="s">
        <v>1564</v>
      </c>
      <c r="E793" s="394">
        <v>393000</v>
      </c>
    </row>
    <row r="794" spans="1:5" ht="25.5">
      <c r="A794" s="55" t="s">
        <v>577</v>
      </c>
      <c r="B794" s="392" t="s">
        <v>1153</v>
      </c>
      <c r="C794" s="392" t="s">
        <v>1564</v>
      </c>
      <c r="D794" s="392" t="s">
        <v>1564</v>
      </c>
      <c r="E794" s="394">
        <v>390000</v>
      </c>
    </row>
    <row r="795" spans="1:5" ht="102">
      <c r="A795" s="55" t="s">
        <v>1878</v>
      </c>
      <c r="B795" s="392" t="s">
        <v>823</v>
      </c>
      <c r="C795" s="392" t="s">
        <v>1564</v>
      </c>
      <c r="D795" s="392" t="s">
        <v>1564</v>
      </c>
      <c r="E795" s="394">
        <v>380000</v>
      </c>
    </row>
    <row r="796" spans="1:5">
      <c r="A796" s="55" t="s">
        <v>1905</v>
      </c>
      <c r="B796" s="392" t="s">
        <v>823</v>
      </c>
      <c r="C796" s="392" t="s">
        <v>1906</v>
      </c>
      <c r="D796" s="392" t="s">
        <v>1564</v>
      </c>
      <c r="E796" s="394">
        <v>380000</v>
      </c>
    </row>
    <row r="797" spans="1:5" ht="38.25">
      <c r="A797" s="55" t="s">
        <v>1613</v>
      </c>
      <c r="B797" s="392" t="s">
        <v>823</v>
      </c>
      <c r="C797" s="392" t="s">
        <v>444</v>
      </c>
      <c r="D797" s="392" t="s">
        <v>1564</v>
      </c>
      <c r="E797" s="394">
        <v>380000</v>
      </c>
    </row>
    <row r="798" spans="1:5">
      <c r="A798" s="55" t="s">
        <v>218</v>
      </c>
      <c r="B798" s="392" t="s">
        <v>823</v>
      </c>
      <c r="C798" s="392" t="s">
        <v>444</v>
      </c>
      <c r="D798" s="392" t="s">
        <v>1428</v>
      </c>
      <c r="E798" s="394">
        <v>380000</v>
      </c>
    </row>
    <row r="799" spans="1:5">
      <c r="A799" s="55" t="s">
        <v>179</v>
      </c>
      <c r="B799" s="392" t="s">
        <v>823</v>
      </c>
      <c r="C799" s="392" t="s">
        <v>444</v>
      </c>
      <c r="D799" s="392" t="s">
        <v>450</v>
      </c>
      <c r="E799" s="394">
        <v>380000</v>
      </c>
    </row>
    <row r="800" spans="1:5" ht="89.25">
      <c r="A800" s="55" t="s">
        <v>1879</v>
      </c>
      <c r="B800" s="392" t="s">
        <v>821</v>
      </c>
      <c r="C800" s="392" t="s">
        <v>1564</v>
      </c>
      <c r="D800" s="392" t="s">
        <v>1564</v>
      </c>
      <c r="E800" s="394">
        <v>10000</v>
      </c>
    </row>
    <row r="801" spans="1:5" ht="25.5">
      <c r="A801" s="55" t="s">
        <v>1903</v>
      </c>
      <c r="B801" s="392" t="s">
        <v>821</v>
      </c>
      <c r="C801" s="392" t="s">
        <v>1904</v>
      </c>
      <c r="D801" s="392" t="s">
        <v>1564</v>
      </c>
      <c r="E801" s="394">
        <v>10000</v>
      </c>
    </row>
    <row r="802" spans="1:5" ht="25.5">
      <c r="A802" s="55" t="s">
        <v>1603</v>
      </c>
      <c r="B802" s="392" t="s">
        <v>821</v>
      </c>
      <c r="C802" s="392" t="s">
        <v>1604</v>
      </c>
      <c r="D802" s="392" t="s">
        <v>1564</v>
      </c>
      <c r="E802" s="394">
        <v>10000</v>
      </c>
    </row>
    <row r="803" spans="1:5">
      <c r="A803" s="55" t="s">
        <v>218</v>
      </c>
      <c r="B803" s="392" t="s">
        <v>821</v>
      </c>
      <c r="C803" s="392" t="s">
        <v>1604</v>
      </c>
      <c r="D803" s="392" t="s">
        <v>1428</v>
      </c>
      <c r="E803" s="394">
        <v>10000</v>
      </c>
    </row>
    <row r="804" spans="1:5">
      <c r="A804" s="55" t="s">
        <v>179</v>
      </c>
      <c r="B804" s="392" t="s">
        <v>821</v>
      </c>
      <c r="C804" s="392" t="s">
        <v>1604</v>
      </c>
      <c r="D804" s="392" t="s">
        <v>450</v>
      </c>
      <c r="E804" s="394">
        <v>10000</v>
      </c>
    </row>
    <row r="805" spans="1:5" ht="25.5">
      <c r="A805" s="55" t="s">
        <v>544</v>
      </c>
      <c r="B805" s="392" t="s">
        <v>1880</v>
      </c>
      <c r="C805" s="392" t="s">
        <v>1564</v>
      </c>
      <c r="D805" s="392" t="s">
        <v>1564</v>
      </c>
      <c r="E805" s="394">
        <v>3000</v>
      </c>
    </row>
    <row r="806" spans="1:5" ht="89.25">
      <c r="A806" s="55" t="s">
        <v>1881</v>
      </c>
      <c r="B806" s="392" t="s">
        <v>1882</v>
      </c>
      <c r="C806" s="392" t="s">
        <v>1564</v>
      </c>
      <c r="D806" s="392" t="s">
        <v>1564</v>
      </c>
      <c r="E806" s="394">
        <v>3000</v>
      </c>
    </row>
    <row r="807" spans="1:5" ht="25.5">
      <c r="A807" s="55" t="s">
        <v>1903</v>
      </c>
      <c r="B807" s="392" t="s">
        <v>1882</v>
      </c>
      <c r="C807" s="392" t="s">
        <v>1904</v>
      </c>
      <c r="D807" s="392" t="s">
        <v>1564</v>
      </c>
      <c r="E807" s="394">
        <v>3000</v>
      </c>
    </row>
    <row r="808" spans="1:5" ht="25.5">
      <c r="A808" s="55" t="s">
        <v>1603</v>
      </c>
      <c r="B808" s="392" t="s">
        <v>1882</v>
      </c>
      <c r="C808" s="392" t="s">
        <v>1604</v>
      </c>
      <c r="D808" s="392" t="s">
        <v>1564</v>
      </c>
      <c r="E808" s="394">
        <v>3000</v>
      </c>
    </row>
    <row r="809" spans="1:5">
      <c r="A809" s="55" t="s">
        <v>218</v>
      </c>
      <c r="B809" s="392" t="s">
        <v>1882</v>
      </c>
      <c r="C809" s="392" t="s">
        <v>1604</v>
      </c>
      <c r="D809" s="392" t="s">
        <v>1428</v>
      </c>
      <c r="E809" s="394">
        <v>3000</v>
      </c>
    </row>
    <row r="810" spans="1:5">
      <c r="A810" s="55" t="s">
        <v>179</v>
      </c>
      <c r="B810" s="392" t="s">
        <v>1882</v>
      </c>
      <c r="C810" s="392" t="s">
        <v>1604</v>
      </c>
      <c r="D810" s="392" t="s">
        <v>450</v>
      </c>
      <c r="E810" s="394">
        <v>3000</v>
      </c>
    </row>
    <row r="811" spans="1:5" ht="25.5">
      <c r="A811" s="55" t="s">
        <v>580</v>
      </c>
      <c r="B811" s="392" t="s">
        <v>1154</v>
      </c>
      <c r="C811" s="392" t="s">
        <v>1564</v>
      </c>
      <c r="D811" s="392" t="s">
        <v>1564</v>
      </c>
      <c r="E811" s="394">
        <v>38217210</v>
      </c>
    </row>
    <row r="812" spans="1:5">
      <c r="A812" s="55" t="s">
        <v>581</v>
      </c>
      <c r="B812" s="392" t="s">
        <v>1155</v>
      </c>
      <c r="C812" s="392" t="s">
        <v>1564</v>
      </c>
      <c r="D812" s="392" t="s">
        <v>1564</v>
      </c>
      <c r="E812" s="394">
        <v>33600</v>
      </c>
    </row>
    <row r="813" spans="1:5" ht="38.25">
      <c r="A813" s="55" t="s">
        <v>449</v>
      </c>
      <c r="B813" s="392" t="s">
        <v>820</v>
      </c>
      <c r="C813" s="392" t="s">
        <v>1564</v>
      </c>
      <c r="D813" s="392" t="s">
        <v>1564</v>
      </c>
      <c r="E813" s="394">
        <v>32200</v>
      </c>
    </row>
    <row r="814" spans="1:5" ht="25.5">
      <c r="A814" s="55" t="s">
        <v>1903</v>
      </c>
      <c r="B814" s="392" t="s">
        <v>820</v>
      </c>
      <c r="C814" s="392" t="s">
        <v>1904</v>
      </c>
      <c r="D814" s="392" t="s">
        <v>1564</v>
      </c>
      <c r="E814" s="394">
        <v>32200</v>
      </c>
    </row>
    <row r="815" spans="1:5" ht="25.5">
      <c r="A815" s="55" t="s">
        <v>1603</v>
      </c>
      <c r="B815" s="392" t="s">
        <v>820</v>
      </c>
      <c r="C815" s="392" t="s">
        <v>1604</v>
      </c>
      <c r="D815" s="392" t="s">
        <v>1564</v>
      </c>
      <c r="E815" s="394">
        <v>32200</v>
      </c>
    </row>
    <row r="816" spans="1:5">
      <c r="A816" s="55" t="s">
        <v>218</v>
      </c>
      <c r="B816" s="392" t="s">
        <v>820</v>
      </c>
      <c r="C816" s="392" t="s">
        <v>1604</v>
      </c>
      <c r="D816" s="392" t="s">
        <v>1428</v>
      </c>
      <c r="E816" s="394">
        <v>32200</v>
      </c>
    </row>
    <row r="817" spans="1:5">
      <c r="A817" s="55" t="s">
        <v>299</v>
      </c>
      <c r="B817" s="392" t="s">
        <v>820</v>
      </c>
      <c r="C817" s="392" t="s">
        <v>1604</v>
      </c>
      <c r="D817" s="392" t="s">
        <v>448</v>
      </c>
      <c r="E817" s="394">
        <v>32200</v>
      </c>
    </row>
    <row r="818" spans="1:5" ht="63.75">
      <c r="A818" s="55" t="s">
        <v>1699</v>
      </c>
      <c r="B818" s="392" t="s">
        <v>1700</v>
      </c>
      <c r="C818" s="392" t="s">
        <v>1564</v>
      </c>
      <c r="D818" s="392" t="s">
        <v>1564</v>
      </c>
      <c r="E818" s="394">
        <v>1400</v>
      </c>
    </row>
    <row r="819" spans="1:5" ht="25.5">
      <c r="A819" s="55" t="s">
        <v>1903</v>
      </c>
      <c r="B819" s="392" t="s">
        <v>1700</v>
      </c>
      <c r="C819" s="392" t="s">
        <v>1904</v>
      </c>
      <c r="D819" s="392" t="s">
        <v>1564</v>
      </c>
      <c r="E819" s="394">
        <v>1400</v>
      </c>
    </row>
    <row r="820" spans="1:5" ht="25.5">
      <c r="A820" s="55" t="s">
        <v>1603</v>
      </c>
      <c r="B820" s="392" t="s">
        <v>1700</v>
      </c>
      <c r="C820" s="392" t="s">
        <v>1604</v>
      </c>
      <c r="D820" s="392" t="s">
        <v>1564</v>
      </c>
      <c r="E820" s="394">
        <v>1400</v>
      </c>
    </row>
    <row r="821" spans="1:5">
      <c r="A821" s="55" t="s">
        <v>218</v>
      </c>
      <c r="B821" s="392" t="s">
        <v>1700</v>
      </c>
      <c r="C821" s="392" t="s">
        <v>1604</v>
      </c>
      <c r="D821" s="392" t="s">
        <v>1428</v>
      </c>
      <c r="E821" s="394">
        <v>1400</v>
      </c>
    </row>
    <row r="822" spans="1:5">
      <c r="A822" s="55" t="s">
        <v>299</v>
      </c>
      <c r="B822" s="392" t="s">
        <v>1700</v>
      </c>
      <c r="C822" s="392" t="s">
        <v>1604</v>
      </c>
      <c r="D822" s="392" t="s">
        <v>448</v>
      </c>
      <c r="E822" s="394">
        <v>1400</v>
      </c>
    </row>
    <row r="823" spans="1:5" ht="25.5">
      <c r="A823" s="55" t="s">
        <v>583</v>
      </c>
      <c r="B823" s="392" t="s">
        <v>1156</v>
      </c>
      <c r="C823" s="392" t="s">
        <v>1564</v>
      </c>
      <c r="D823" s="392" t="s">
        <v>1564</v>
      </c>
      <c r="E823" s="394">
        <v>38130600</v>
      </c>
    </row>
    <row r="824" spans="1:5" ht="51">
      <c r="A824" s="55" t="s">
        <v>974</v>
      </c>
      <c r="B824" s="392" t="s">
        <v>1100</v>
      </c>
      <c r="C824" s="392" t="s">
        <v>1564</v>
      </c>
      <c r="D824" s="392" t="s">
        <v>1564</v>
      </c>
      <c r="E824" s="394">
        <v>360600</v>
      </c>
    </row>
    <row r="825" spans="1:5">
      <c r="A825" s="55" t="s">
        <v>1905</v>
      </c>
      <c r="B825" s="392" t="s">
        <v>1100</v>
      </c>
      <c r="C825" s="392" t="s">
        <v>1906</v>
      </c>
      <c r="D825" s="392" t="s">
        <v>1564</v>
      </c>
      <c r="E825" s="394">
        <v>360600</v>
      </c>
    </row>
    <row r="826" spans="1:5" ht="38.25">
      <c r="A826" s="55" t="s">
        <v>1613</v>
      </c>
      <c r="B826" s="392" t="s">
        <v>1100</v>
      </c>
      <c r="C826" s="392" t="s">
        <v>444</v>
      </c>
      <c r="D826" s="392" t="s">
        <v>1564</v>
      </c>
      <c r="E826" s="394">
        <v>360600</v>
      </c>
    </row>
    <row r="827" spans="1:5">
      <c r="A827" s="55" t="s">
        <v>218</v>
      </c>
      <c r="B827" s="392" t="s">
        <v>1100</v>
      </c>
      <c r="C827" s="392" t="s">
        <v>444</v>
      </c>
      <c r="D827" s="392" t="s">
        <v>1428</v>
      </c>
      <c r="E827" s="394">
        <v>360600</v>
      </c>
    </row>
    <row r="828" spans="1:5">
      <c r="A828" s="55" t="s">
        <v>220</v>
      </c>
      <c r="B828" s="392" t="s">
        <v>1100</v>
      </c>
      <c r="C828" s="392" t="s">
        <v>444</v>
      </c>
      <c r="D828" s="392" t="s">
        <v>446</v>
      </c>
      <c r="E828" s="394">
        <v>360600</v>
      </c>
    </row>
    <row r="829" spans="1:5" ht="51">
      <c r="A829" s="55" t="s">
        <v>447</v>
      </c>
      <c r="B829" s="392" t="s">
        <v>819</v>
      </c>
      <c r="C829" s="392" t="s">
        <v>1564</v>
      </c>
      <c r="D829" s="392" t="s">
        <v>1564</v>
      </c>
      <c r="E829" s="394">
        <v>37770000</v>
      </c>
    </row>
    <row r="830" spans="1:5">
      <c r="A830" s="55" t="s">
        <v>1905</v>
      </c>
      <c r="B830" s="392" t="s">
        <v>819</v>
      </c>
      <c r="C830" s="392" t="s">
        <v>1906</v>
      </c>
      <c r="D830" s="392" t="s">
        <v>1564</v>
      </c>
      <c r="E830" s="394">
        <v>37770000</v>
      </c>
    </row>
    <row r="831" spans="1:5" ht="38.25">
      <c r="A831" s="55" t="s">
        <v>1613</v>
      </c>
      <c r="B831" s="392" t="s">
        <v>819</v>
      </c>
      <c r="C831" s="392" t="s">
        <v>444</v>
      </c>
      <c r="D831" s="392" t="s">
        <v>1564</v>
      </c>
      <c r="E831" s="394">
        <v>37770000</v>
      </c>
    </row>
    <row r="832" spans="1:5">
      <c r="A832" s="55" t="s">
        <v>218</v>
      </c>
      <c r="B832" s="392" t="s">
        <v>819</v>
      </c>
      <c r="C832" s="392" t="s">
        <v>444</v>
      </c>
      <c r="D832" s="392" t="s">
        <v>1428</v>
      </c>
      <c r="E832" s="394">
        <v>37770000</v>
      </c>
    </row>
    <row r="833" spans="1:5">
      <c r="A833" s="55" t="s">
        <v>220</v>
      </c>
      <c r="B833" s="392" t="s">
        <v>819</v>
      </c>
      <c r="C833" s="392" t="s">
        <v>444</v>
      </c>
      <c r="D833" s="392" t="s">
        <v>446</v>
      </c>
      <c r="E833" s="394">
        <v>37770000</v>
      </c>
    </row>
    <row r="834" spans="1:5" ht="25.5">
      <c r="A834" s="55" t="s">
        <v>585</v>
      </c>
      <c r="B834" s="392" t="s">
        <v>1157</v>
      </c>
      <c r="C834" s="392" t="s">
        <v>1564</v>
      </c>
      <c r="D834" s="392" t="s">
        <v>1564</v>
      </c>
      <c r="E834" s="394">
        <v>53010</v>
      </c>
    </row>
    <row r="835" spans="1:5" ht="51">
      <c r="A835" s="55" t="s">
        <v>498</v>
      </c>
      <c r="B835" s="392" t="s">
        <v>915</v>
      </c>
      <c r="C835" s="392" t="s">
        <v>1564</v>
      </c>
      <c r="D835" s="392" t="s">
        <v>1564</v>
      </c>
      <c r="E835" s="394">
        <v>53010</v>
      </c>
    </row>
    <row r="836" spans="1:5" ht="51">
      <c r="A836" s="55" t="s">
        <v>1902</v>
      </c>
      <c r="B836" s="392" t="s">
        <v>915</v>
      </c>
      <c r="C836" s="392" t="s">
        <v>324</v>
      </c>
      <c r="D836" s="392" t="s">
        <v>1564</v>
      </c>
      <c r="E836" s="394">
        <v>12000</v>
      </c>
    </row>
    <row r="837" spans="1:5">
      <c r="A837" s="55" t="s">
        <v>1584</v>
      </c>
      <c r="B837" s="392" t="s">
        <v>915</v>
      </c>
      <c r="C837" s="392" t="s">
        <v>165</v>
      </c>
      <c r="D837" s="392" t="s">
        <v>1564</v>
      </c>
      <c r="E837" s="394">
        <v>12000</v>
      </c>
    </row>
    <row r="838" spans="1:5">
      <c r="A838" s="55" t="s">
        <v>173</v>
      </c>
      <c r="B838" s="392" t="s">
        <v>915</v>
      </c>
      <c r="C838" s="392" t="s">
        <v>165</v>
      </c>
      <c r="D838" s="392" t="s">
        <v>1430</v>
      </c>
      <c r="E838" s="394">
        <v>12000</v>
      </c>
    </row>
    <row r="839" spans="1:5">
      <c r="A839" s="55" t="s">
        <v>1298</v>
      </c>
      <c r="B839" s="392" t="s">
        <v>915</v>
      </c>
      <c r="C839" s="392" t="s">
        <v>165</v>
      </c>
      <c r="D839" s="392" t="s">
        <v>1299</v>
      </c>
      <c r="E839" s="394">
        <v>12000</v>
      </c>
    </row>
    <row r="840" spans="1:5" ht="25.5">
      <c r="A840" s="55" t="s">
        <v>1903</v>
      </c>
      <c r="B840" s="392" t="s">
        <v>915</v>
      </c>
      <c r="C840" s="392" t="s">
        <v>1904</v>
      </c>
      <c r="D840" s="392" t="s">
        <v>1564</v>
      </c>
      <c r="E840" s="394">
        <v>41010</v>
      </c>
    </row>
    <row r="841" spans="1:5" ht="25.5">
      <c r="A841" s="55" t="s">
        <v>1603</v>
      </c>
      <c r="B841" s="392" t="s">
        <v>915</v>
      </c>
      <c r="C841" s="392" t="s">
        <v>1604</v>
      </c>
      <c r="D841" s="392" t="s">
        <v>1564</v>
      </c>
      <c r="E841" s="394">
        <v>41010</v>
      </c>
    </row>
    <row r="842" spans="1:5">
      <c r="A842" s="55" t="s">
        <v>173</v>
      </c>
      <c r="B842" s="392" t="s">
        <v>915</v>
      </c>
      <c r="C842" s="392" t="s">
        <v>1604</v>
      </c>
      <c r="D842" s="392" t="s">
        <v>1430</v>
      </c>
      <c r="E842" s="394">
        <v>41010</v>
      </c>
    </row>
    <row r="843" spans="1:5">
      <c r="A843" s="55" t="s">
        <v>1298</v>
      </c>
      <c r="B843" s="392" t="s">
        <v>915</v>
      </c>
      <c r="C843" s="392" t="s">
        <v>1604</v>
      </c>
      <c r="D843" s="392" t="s">
        <v>1299</v>
      </c>
      <c r="E843" s="394">
        <v>41010</v>
      </c>
    </row>
    <row r="844" spans="1:5" ht="25.5">
      <c r="A844" s="55" t="s">
        <v>718</v>
      </c>
      <c r="B844" s="392" t="s">
        <v>1158</v>
      </c>
      <c r="C844" s="392" t="s">
        <v>1564</v>
      </c>
      <c r="D844" s="392" t="s">
        <v>1564</v>
      </c>
      <c r="E844" s="394">
        <v>440000</v>
      </c>
    </row>
    <row r="845" spans="1:5" ht="25.5">
      <c r="A845" s="55" t="s">
        <v>1558</v>
      </c>
      <c r="B845" s="392" t="s">
        <v>1559</v>
      </c>
      <c r="C845" s="392" t="s">
        <v>1564</v>
      </c>
      <c r="D845" s="392" t="s">
        <v>1564</v>
      </c>
      <c r="E845" s="394">
        <v>300000</v>
      </c>
    </row>
    <row r="846" spans="1:5" ht="63.75">
      <c r="A846" s="55" t="s">
        <v>1724</v>
      </c>
      <c r="B846" s="392" t="s">
        <v>1725</v>
      </c>
      <c r="C846" s="392" t="s">
        <v>1564</v>
      </c>
      <c r="D846" s="392" t="s">
        <v>1564</v>
      </c>
      <c r="E846" s="394">
        <v>300000</v>
      </c>
    </row>
    <row r="847" spans="1:5" ht="25.5">
      <c r="A847" s="55" t="s">
        <v>1903</v>
      </c>
      <c r="B847" s="392" t="s">
        <v>1725</v>
      </c>
      <c r="C847" s="392" t="s">
        <v>1904</v>
      </c>
      <c r="D847" s="392" t="s">
        <v>1564</v>
      </c>
      <c r="E847" s="394">
        <v>300000</v>
      </c>
    </row>
    <row r="848" spans="1:5" ht="25.5">
      <c r="A848" s="55" t="s">
        <v>1603</v>
      </c>
      <c r="B848" s="392" t="s">
        <v>1725</v>
      </c>
      <c r="C848" s="392" t="s">
        <v>1604</v>
      </c>
      <c r="D848" s="392" t="s">
        <v>1564</v>
      </c>
      <c r="E848" s="394">
        <v>300000</v>
      </c>
    </row>
    <row r="849" spans="1:5">
      <c r="A849" s="55" t="s">
        <v>218</v>
      </c>
      <c r="B849" s="392" t="s">
        <v>1725</v>
      </c>
      <c r="C849" s="392" t="s">
        <v>1604</v>
      </c>
      <c r="D849" s="392" t="s">
        <v>1428</v>
      </c>
      <c r="E849" s="394">
        <v>300000</v>
      </c>
    </row>
    <row r="850" spans="1:5">
      <c r="A850" s="55" t="s">
        <v>179</v>
      </c>
      <c r="B850" s="392" t="s">
        <v>1725</v>
      </c>
      <c r="C850" s="392" t="s">
        <v>1604</v>
      </c>
      <c r="D850" s="392" t="s">
        <v>450</v>
      </c>
      <c r="E850" s="394">
        <v>300000</v>
      </c>
    </row>
    <row r="851" spans="1:5" ht="25.5">
      <c r="A851" s="55" t="s">
        <v>719</v>
      </c>
      <c r="B851" s="392" t="s">
        <v>1159</v>
      </c>
      <c r="C851" s="392" t="s">
        <v>1564</v>
      </c>
      <c r="D851" s="392" t="s">
        <v>1564</v>
      </c>
      <c r="E851" s="394">
        <v>140000</v>
      </c>
    </row>
    <row r="852" spans="1:5" ht="63.75">
      <c r="A852" s="55" t="s">
        <v>626</v>
      </c>
      <c r="B852" s="392" t="s">
        <v>885</v>
      </c>
      <c r="C852" s="392" t="s">
        <v>1564</v>
      </c>
      <c r="D852" s="392" t="s">
        <v>1564</v>
      </c>
      <c r="E852" s="394">
        <v>140000</v>
      </c>
    </row>
    <row r="853" spans="1:5">
      <c r="A853" s="55" t="s">
        <v>1907</v>
      </c>
      <c r="B853" s="392" t="s">
        <v>885</v>
      </c>
      <c r="C853" s="392" t="s">
        <v>1908</v>
      </c>
      <c r="D853" s="392" t="s">
        <v>1564</v>
      </c>
      <c r="E853" s="394">
        <v>140000</v>
      </c>
    </row>
    <row r="854" spans="1:5">
      <c r="A854" s="55" t="s">
        <v>629</v>
      </c>
      <c r="B854" s="392" t="s">
        <v>885</v>
      </c>
      <c r="C854" s="392" t="s">
        <v>630</v>
      </c>
      <c r="D854" s="392" t="s">
        <v>1564</v>
      </c>
      <c r="E854" s="394">
        <v>140000</v>
      </c>
    </row>
    <row r="855" spans="1:5">
      <c r="A855" s="55" t="s">
        <v>283</v>
      </c>
      <c r="B855" s="392" t="s">
        <v>885</v>
      </c>
      <c r="C855" s="392" t="s">
        <v>630</v>
      </c>
      <c r="D855" s="392" t="s">
        <v>1429</v>
      </c>
      <c r="E855" s="394">
        <v>140000</v>
      </c>
    </row>
    <row r="856" spans="1:5">
      <c r="A856" s="55" t="s">
        <v>3</v>
      </c>
      <c r="B856" s="392" t="s">
        <v>885</v>
      </c>
      <c r="C856" s="392" t="s">
        <v>630</v>
      </c>
      <c r="D856" s="392" t="s">
        <v>476</v>
      </c>
      <c r="E856" s="394">
        <v>140000</v>
      </c>
    </row>
    <row r="857" spans="1:5" ht="25.5">
      <c r="A857" s="55" t="s">
        <v>588</v>
      </c>
      <c r="B857" s="392" t="s">
        <v>1160</v>
      </c>
      <c r="C857" s="392" t="s">
        <v>1564</v>
      </c>
      <c r="D857" s="392" t="s">
        <v>1564</v>
      </c>
      <c r="E857" s="394">
        <v>137977070</v>
      </c>
    </row>
    <row r="858" spans="1:5" ht="51">
      <c r="A858" s="55" t="s">
        <v>720</v>
      </c>
      <c r="B858" s="392" t="s">
        <v>1161</v>
      </c>
      <c r="C858" s="392" t="s">
        <v>1564</v>
      </c>
      <c r="D858" s="392" t="s">
        <v>1564</v>
      </c>
      <c r="E858" s="394">
        <v>123355300</v>
      </c>
    </row>
    <row r="859" spans="1:5" ht="102">
      <c r="A859" s="55" t="s">
        <v>636</v>
      </c>
      <c r="B859" s="392" t="s">
        <v>945</v>
      </c>
      <c r="C859" s="392" t="s">
        <v>1564</v>
      </c>
      <c r="D859" s="392" t="s">
        <v>1564</v>
      </c>
      <c r="E859" s="394">
        <v>4289600</v>
      </c>
    </row>
    <row r="860" spans="1:5">
      <c r="A860" s="55" t="s">
        <v>1913</v>
      </c>
      <c r="B860" s="392" t="s">
        <v>945</v>
      </c>
      <c r="C860" s="392" t="s">
        <v>1914</v>
      </c>
      <c r="D860" s="392" t="s">
        <v>1564</v>
      </c>
      <c r="E860" s="394">
        <v>4289600</v>
      </c>
    </row>
    <row r="861" spans="1:5">
      <c r="A861" s="55" t="s">
        <v>525</v>
      </c>
      <c r="B861" s="392" t="s">
        <v>945</v>
      </c>
      <c r="C861" s="392" t="s">
        <v>526</v>
      </c>
      <c r="D861" s="392" t="s">
        <v>1564</v>
      </c>
      <c r="E861" s="394">
        <v>4289600</v>
      </c>
    </row>
    <row r="862" spans="1:5">
      <c r="A862" s="55" t="s">
        <v>228</v>
      </c>
      <c r="B862" s="392" t="s">
        <v>945</v>
      </c>
      <c r="C862" s="392" t="s">
        <v>526</v>
      </c>
      <c r="D862" s="392" t="s">
        <v>1443</v>
      </c>
      <c r="E862" s="394">
        <v>4289600</v>
      </c>
    </row>
    <row r="863" spans="1:5">
      <c r="A863" s="55" t="s">
        <v>229</v>
      </c>
      <c r="B863" s="392" t="s">
        <v>945</v>
      </c>
      <c r="C863" s="392" t="s">
        <v>526</v>
      </c>
      <c r="D863" s="392" t="s">
        <v>524</v>
      </c>
      <c r="E863" s="394">
        <v>4289600</v>
      </c>
    </row>
    <row r="864" spans="1:5" ht="102">
      <c r="A864" s="55" t="s">
        <v>635</v>
      </c>
      <c r="B864" s="392" t="s">
        <v>943</v>
      </c>
      <c r="C864" s="392" t="s">
        <v>1564</v>
      </c>
      <c r="D864" s="392" t="s">
        <v>1564</v>
      </c>
      <c r="E864" s="394">
        <v>213800</v>
      </c>
    </row>
    <row r="865" spans="1:5">
      <c r="A865" s="55" t="s">
        <v>1913</v>
      </c>
      <c r="B865" s="392" t="s">
        <v>943</v>
      </c>
      <c r="C865" s="392" t="s">
        <v>1914</v>
      </c>
      <c r="D865" s="392" t="s">
        <v>1564</v>
      </c>
      <c r="E865" s="394">
        <v>213800</v>
      </c>
    </row>
    <row r="866" spans="1:5">
      <c r="A866" s="55" t="s">
        <v>525</v>
      </c>
      <c r="B866" s="392" t="s">
        <v>943</v>
      </c>
      <c r="C866" s="392" t="s">
        <v>526</v>
      </c>
      <c r="D866" s="392" t="s">
        <v>1564</v>
      </c>
      <c r="E866" s="394">
        <v>213800</v>
      </c>
    </row>
    <row r="867" spans="1:5">
      <c r="A867" s="55" t="s">
        <v>278</v>
      </c>
      <c r="B867" s="392" t="s">
        <v>943</v>
      </c>
      <c r="C867" s="392" t="s">
        <v>526</v>
      </c>
      <c r="D867" s="392" t="s">
        <v>1422</v>
      </c>
      <c r="E867" s="394">
        <v>213800</v>
      </c>
    </row>
    <row r="868" spans="1:5">
      <c r="A868" s="55" t="s">
        <v>261</v>
      </c>
      <c r="B868" s="392" t="s">
        <v>943</v>
      </c>
      <c r="C868" s="392" t="s">
        <v>526</v>
      </c>
      <c r="D868" s="392" t="s">
        <v>426</v>
      </c>
      <c r="E868" s="394">
        <v>213800</v>
      </c>
    </row>
    <row r="869" spans="1:5" ht="127.5">
      <c r="A869" s="55" t="s">
        <v>1237</v>
      </c>
      <c r="B869" s="392" t="s">
        <v>950</v>
      </c>
      <c r="C869" s="392" t="s">
        <v>1564</v>
      </c>
      <c r="D869" s="392" t="s">
        <v>1564</v>
      </c>
      <c r="E869" s="394">
        <v>41401000</v>
      </c>
    </row>
    <row r="870" spans="1:5">
      <c r="A870" s="55" t="s">
        <v>1913</v>
      </c>
      <c r="B870" s="392" t="s">
        <v>950</v>
      </c>
      <c r="C870" s="392" t="s">
        <v>1914</v>
      </c>
      <c r="D870" s="392" t="s">
        <v>1564</v>
      </c>
      <c r="E870" s="394">
        <v>41401000</v>
      </c>
    </row>
    <row r="871" spans="1:5">
      <c r="A871" s="55" t="s">
        <v>1615</v>
      </c>
      <c r="B871" s="392" t="s">
        <v>950</v>
      </c>
      <c r="C871" s="392" t="s">
        <v>1616</v>
      </c>
      <c r="D871" s="392" t="s">
        <v>1564</v>
      </c>
      <c r="E871" s="394">
        <v>41401000</v>
      </c>
    </row>
    <row r="872" spans="1:5" ht="38.25">
      <c r="A872" s="55" t="s">
        <v>1447</v>
      </c>
      <c r="B872" s="392" t="s">
        <v>950</v>
      </c>
      <c r="C872" s="392" t="s">
        <v>1616</v>
      </c>
      <c r="D872" s="392" t="s">
        <v>1448</v>
      </c>
      <c r="E872" s="394">
        <v>41401000</v>
      </c>
    </row>
    <row r="873" spans="1:5" ht="38.25">
      <c r="A873" s="55" t="s">
        <v>255</v>
      </c>
      <c r="B873" s="392" t="s">
        <v>950</v>
      </c>
      <c r="C873" s="392" t="s">
        <v>1616</v>
      </c>
      <c r="D873" s="392" t="s">
        <v>531</v>
      </c>
      <c r="E873" s="394">
        <v>41401000</v>
      </c>
    </row>
    <row r="874" spans="1:5" ht="89.25">
      <c r="A874" s="55" t="s">
        <v>639</v>
      </c>
      <c r="B874" s="392" t="s">
        <v>952</v>
      </c>
      <c r="C874" s="392" t="s">
        <v>1564</v>
      </c>
      <c r="D874" s="392" t="s">
        <v>1564</v>
      </c>
      <c r="E874" s="394">
        <v>37390300</v>
      </c>
    </row>
    <row r="875" spans="1:5">
      <c r="A875" s="55" t="s">
        <v>1913</v>
      </c>
      <c r="B875" s="392" t="s">
        <v>952</v>
      </c>
      <c r="C875" s="392" t="s">
        <v>1914</v>
      </c>
      <c r="D875" s="392" t="s">
        <v>1564</v>
      </c>
      <c r="E875" s="394">
        <v>37390300</v>
      </c>
    </row>
    <row r="876" spans="1:5">
      <c r="A876" s="55" t="s">
        <v>94</v>
      </c>
      <c r="B876" s="392" t="s">
        <v>952</v>
      </c>
      <c r="C876" s="392" t="s">
        <v>521</v>
      </c>
      <c r="D876" s="392" t="s">
        <v>1564</v>
      </c>
      <c r="E876" s="394">
        <v>37390300</v>
      </c>
    </row>
    <row r="877" spans="1:5" ht="38.25">
      <c r="A877" s="55" t="s">
        <v>1447</v>
      </c>
      <c r="B877" s="392" t="s">
        <v>952</v>
      </c>
      <c r="C877" s="392" t="s">
        <v>521</v>
      </c>
      <c r="D877" s="392" t="s">
        <v>1448</v>
      </c>
      <c r="E877" s="394">
        <v>37390300</v>
      </c>
    </row>
    <row r="878" spans="1:5">
      <c r="A878" s="55" t="s">
        <v>297</v>
      </c>
      <c r="B878" s="392" t="s">
        <v>952</v>
      </c>
      <c r="C878" s="392" t="s">
        <v>521</v>
      </c>
      <c r="D878" s="392" t="s">
        <v>533</v>
      </c>
      <c r="E878" s="394">
        <v>37390300</v>
      </c>
    </row>
    <row r="879" spans="1:5" ht="89.25">
      <c r="A879" s="55" t="s">
        <v>638</v>
      </c>
      <c r="B879" s="392" t="s">
        <v>951</v>
      </c>
      <c r="C879" s="392" t="s">
        <v>1564</v>
      </c>
      <c r="D879" s="392" t="s">
        <v>1564</v>
      </c>
      <c r="E879" s="394">
        <v>40060600</v>
      </c>
    </row>
    <row r="880" spans="1:5">
      <c r="A880" s="55" t="s">
        <v>1913</v>
      </c>
      <c r="B880" s="392" t="s">
        <v>951</v>
      </c>
      <c r="C880" s="392" t="s">
        <v>1914</v>
      </c>
      <c r="D880" s="392" t="s">
        <v>1564</v>
      </c>
      <c r="E880" s="394">
        <v>40060600</v>
      </c>
    </row>
    <row r="881" spans="1:5">
      <c r="A881" s="55" t="s">
        <v>1615</v>
      </c>
      <c r="B881" s="392" t="s">
        <v>951</v>
      </c>
      <c r="C881" s="392" t="s">
        <v>1616</v>
      </c>
      <c r="D881" s="392" t="s">
        <v>1564</v>
      </c>
      <c r="E881" s="394">
        <v>40060600</v>
      </c>
    </row>
    <row r="882" spans="1:5" ht="38.25">
      <c r="A882" s="55" t="s">
        <v>1447</v>
      </c>
      <c r="B882" s="392" t="s">
        <v>951</v>
      </c>
      <c r="C882" s="392" t="s">
        <v>1616</v>
      </c>
      <c r="D882" s="392" t="s">
        <v>1448</v>
      </c>
      <c r="E882" s="394">
        <v>40060600</v>
      </c>
    </row>
    <row r="883" spans="1:5" ht="38.25">
      <c r="A883" s="55" t="s">
        <v>255</v>
      </c>
      <c r="B883" s="392" t="s">
        <v>951</v>
      </c>
      <c r="C883" s="392" t="s">
        <v>1616</v>
      </c>
      <c r="D883" s="392" t="s">
        <v>531</v>
      </c>
      <c r="E883" s="394">
        <v>40060600</v>
      </c>
    </row>
    <row r="884" spans="1:5" ht="25.5">
      <c r="A884" s="55" t="s">
        <v>589</v>
      </c>
      <c r="B884" s="392" t="s">
        <v>1162</v>
      </c>
      <c r="C884" s="392" t="s">
        <v>1564</v>
      </c>
      <c r="D884" s="392" t="s">
        <v>1564</v>
      </c>
      <c r="E884" s="394">
        <v>14621770</v>
      </c>
    </row>
    <row r="885" spans="1:5" ht="63.75">
      <c r="A885" s="55" t="s">
        <v>516</v>
      </c>
      <c r="B885" s="392" t="s">
        <v>937</v>
      </c>
      <c r="C885" s="392" t="s">
        <v>1564</v>
      </c>
      <c r="D885" s="392" t="s">
        <v>1564</v>
      </c>
      <c r="E885" s="394">
        <v>11444756</v>
      </c>
    </row>
    <row r="886" spans="1:5" ht="51">
      <c r="A886" s="55" t="s">
        <v>1902</v>
      </c>
      <c r="B886" s="392" t="s">
        <v>937</v>
      </c>
      <c r="C886" s="392" t="s">
        <v>324</v>
      </c>
      <c r="D886" s="392" t="s">
        <v>1564</v>
      </c>
      <c r="E886" s="394">
        <v>9941221</v>
      </c>
    </row>
    <row r="887" spans="1:5" ht="25.5">
      <c r="A887" s="55" t="s">
        <v>1610</v>
      </c>
      <c r="B887" s="392" t="s">
        <v>937</v>
      </c>
      <c r="C887" s="392" t="s">
        <v>37</v>
      </c>
      <c r="D887" s="392" t="s">
        <v>1564</v>
      </c>
      <c r="E887" s="394">
        <v>9941221</v>
      </c>
    </row>
    <row r="888" spans="1:5">
      <c r="A888" s="55" t="s">
        <v>278</v>
      </c>
      <c r="B888" s="392" t="s">
        <v>937</v>
      </c>
      <c r="C888" s="392" t="s">
        <v>37</v>
      </c>
      <c r="D888" s="392" t="s">
        <v>1422</v>
      </c>
      <c r="E888" s="394">
        <v>9941221</v>
      </c>
    </row>
    <row r="889" spans="1:5" ht="38.25">
      <c r="A889" s="55" t="s">
        <v>260</v>
      </c>
      <c r="B889" s="392" t="s">
        <v>937</v>
      </c>
      <c r="C889" s="392" t="s">
        <v>37</v>
      </c>
      <c r="D889" s="392" t="s">
        <v>420</v>
      </c>
      <c r="E889" s="394">
        <v>9941221</v>
      </c>
    </row>
    <row r="890" spans="1:5" ht="25.5">
      <c r="A890" s="55" t="s">
        <v>1903</v>
      </c>
      <c r="B890" s="392" t="s">
        <v>937</v>
      </c>
      <c r="C890" s="392" t="s">
        <v>1904</v>
      </c>
      <c r="D890" s="392" t="s">
        <v>1564</v>
      </c>
      <c r="E890" s="394">
        <v>1491035</v>
      </c>
    </row>
    <row r="891" spans="1:5" ht="25.5">
      <c r="A891" s="55" t="s">
        <v>1603</v>
      </c>
      <c r="B891" s="392" t="s">
        <v>937</v>
      </c>
      <c r="C891" s="392" t="s">
        <v>1604</v>
      </c>
      <c r="D891" s="392" t="s">
        <v>1564</v>
      </c>
      <c r="E891" s="394">
        <v>1491035</v>
      </c>
    </row>
    <row r="892" spans="1:5">
      <c r="A892" s="55" t="s">
        <v>278</v>
      </c>
      <c r="B892" s="392" t="s">
        <v>937</v>
      </c>
      <c r="C892" s="392" t="s">
        <v>1604</v>
      </c>
      <c r="D892" s="392" t="s">
        <v>1422</v>
      </c>
      <c r="E892" s="394">
        <v>1491035</v>
      </c>
    </row>
    <row r="893" spans="1:5" ht="38.25">
      <c r="A893" s="55" t="s">
        <v>260</v>
      </c>
      <c r="B893" s="392" t="s">
        <v>937</v>
      </c>
      <c r="C893" s="392" t="s">
        <v>1604</v>
      </c>
      <c r="D893" s="392" t="s">
        <v>420</v>
      </c>
      <c r="E893" s="394">
        <v>1491035</v>
      </c>
    </row>
    <row r="894" spans="1:5">
      <c r="A894" s="55" t="s">
        <v>1905</v>
      </c>
      <c r="B894" s="392" t="s">
        <v>937</v>
      </c>
      <c r="C894" s="392" t="s">
        <v>1906</v>
      </c>
      <c r="D894" s="392" t="s">
        <v>1564</v>
      </c>
      <c r="E894" s="394">
        <v>12500</v>
      </c>
    </row>
    <row r="895" spans="1:5">
      <c r="A895" s="55" t="s">
        <v>1608</v>
      </c>
      <c r="B895" s="392" t="s">
        <v>937</v>
      </c>
      <c r="C895" s="392" t="s">
        <v>1609</v>
      </c>
      <c r="D895" s="392" t="s">
        <v>1564</v>
      </c>
      <c r="E895" s="394">
        <v>12500</v>
      </c>
    </row>
    <row r="896" spans="1:5">
      <c r="A896" s="55" t="s">
        <v>278</v>
      </c>
      <c r="B896" s="392" t="s">
        <v>937</v>
      </c>
      <c r="C896" s="392" t="s">
        <v>1609</v>
      </c>
      <c r="D896" s="392" t="s">
        <v>1422</v>
      </c>
      <c r="E896" s="394">
        <v>12500</v>
      </c>
    </row>
    <row r="897" spans="1:5" ht="38.25">
      <c r="A897" s="55" t="s">
        <v>260</v>
      </c>
      <c r="B897" s="392" t="s">
        <v>937</v>
      </c>
      <c r="C897" s="392" t="s">
        <v>1609</v>
      </c>
      <c r="D897" s="392" t="s">
        <v>420</v>
      </c>
      <c r="E897" s="394">
        <v>12500</v>
      </c>
    </row>
    <row r="898" spans="1:5" ht="89.25">
      <c r="A898" s="55" t="s">
        <v>633</v>
      </c>
      <c r="B898" s="392" t="s">
        <v>938</v>
      </c>
      <c r="C898" s="392" t="s">
        <v>1564</v>
      </c>
      <c r="D898" s="392" t="s">
        <v>1564</v>
      </c>
      <c r="E898" s="394">
        <v>326001</v>
      </c>
    </row>
    <row r="899" spans="1:5" ht="51">
      <c r="A899" s="55" t="s">
        <v>1902</v>
      </c>
      <c r="B899" s="392" t="s">
        <v>938</v>
      </c>
      <c r="C899" s="392" t="s">
        <v>324</v>
      </c>
      <c r="D899" s="392" t="s">
        <v>1564</v>
      </c>
      <c r="E899" s="394">
        <v>326001</v>
      </c>
    </row>
    <row r="900" spans="1:5" ht="25.5">
      <c r="A900" s="55" t="s">
        <v>1610</v>
      </c>
      <c r="B900" s="392" t="s">
        <v>938</v>
      </c>
      <c r="C900" s="392" t="s">
        <v>37</v>
      </c>
      <c r="D900" s="392" t="s">
        <v>1564</v>
      </c>
      <c r="E900" s="394">
        <v>326001</v>
      </c>
    </row>
    <row r="901" spans="1:5">
      <c r="A901" s="55" t="s">
        <v>278</v>
      </c>
      <c r="B901" s="392" t="s">
        <v>938</v>
      </c>
      <c r="C901" s="392" t="s">
        <v>37</v>
      </c>
      <c r="D901" s="392" t="s">
        <v>1422</v>
      </c>
      <c r="E901" s="394">
        <v>326001</v>
      </c>
    </row>
    <row r="902" spans="1:5" ht="38.25">
      <c r="A902" s="55" t="s">
        <v>260</v>
      </c>
      <c r="B902" s="392" t="s">
        <v>938</v>
      </c>
      <c r="C902" s="392" t="s">
        <v>37</v>
      </c>
      <c r="D902" s="392" t="s">
        <v>420</v>
      </c>
      <c r="E902" s="394">
        <v>326001</v>
      </c>
    </row>
    <row r="903" spans="1:5" ht="76.5">
      <c r="A903" s="55" t="s">
        <v>707</v>
      </c>
      <c r="B903" s="392" t="s">
        <v>939</v>
      </c>
      <c r="C903" s="392" t="s">
        <v>1564</v>
      </c>
      <c r="D903" s="392" t="s">
        <v>1564</v>
      </c>
      <c r="E903" s="394">
        <v>346500</v>
      </c>
    </row>
    <row r="904" spans="1:5" ht="51">
      <c r="A904" s="55" t="s">
        <v>1902</v>
      </c>
      <c r="B904" s="392" t="s">
        <v>939</v>
      </c>
      <c r="C904" s="392" t="s">
        <v>324</v>
      </c>
      <c r="D904" s="392" t="s">
        <v>1564</v>
      </c>
      <c r="E904" s="394">
        <v>346500</v>
      </c>
    </row>
    <row r="905" spans="1:5" ht="25.5">
      <c r="A905" s="55" t="s">
        <v>1610</v>
      </c>
      <c r="B905" s="392" t="s">
        <v>939</v>
      </c>
      <c r="C905" s="392" t="s">
        <v>37</v>
      </c>
      <c r="D905" s="392" t="s">
        <v>1564</v>
      </c>
      <c r="E905" s="394">
        <v>346500</v>
      </c>
    </row>
    <row r="906" spans="1:5">
      <c r="A906" s="55" t="s">
        <v>278</v>
      </c>
      <c r="B906" s="392" t="s">
        <v>939</v>
      </c>
      <c r="C906" s="392" t="s">
        <v>37</v>
      </c>
      <c r="D906" s="392" t="s">
        <v>1422</v>
      </c>
      <c r="E906" s="394">
        <v>346500</v>
      </c>
    </row>
    <row r="907" spans="1:5" ht="38.25">
      <c r="A907" s="55" t="s">
        <v>260</v>
      </c>
      <c r="B907" s="392" t="s">
        <v>939</v>
      </c>
      <c r="C907" s="392" t="s">
        <v>37</v>
      </c>
      <c r="D907" s="392" t="s">
        <v>420</v>
      </c>
      <c r="E907" s="394">
        <v>346500</v>
      </c>
    </row>
    <row r="908" spans="1:5" ht="76.5">
      <c r="A908" s="55" t="s">
        <v>1082</v>
      </c>
      <c r="B908" s="392" t="s">
        <v>1081</v>
      </c>
      <c r="C908" s="392" t="s">
        <v>1564</v>
      </c>
      <c r="D908" s="392" t="s">
        <v>1564</v>
      </c>
      <c r="E908" s="394">
        <v>1413848</v>
      </c>
    </row>
    <row r="909" spans="1:5" ht="51">
      <c r="A909" s="55" t="s">
        <v>1902</v>
      </c>
      <c r="B909" s="392" t="s">
        <v>1081</v>
      </c>
      <c r="C909" s="392" t="s">
        <v>324</v>
      </c>
      <c r="D909" s="392" t="s">
        <v>1564</v>
      </c>
      <c r="E909" s="394">
        <v>1413848</v>
      </c>
    </row>
    <row r="910" spans="1:5" ht="25.5">
      <c r="A910" s="55" t="s">
        <v>1610</v>
      </c>
      <c r="B910" s="392" t="s">
        <v>1081</v>
      </c>
      <c r="C910" s="392" t="s">
        <v>37</v>
      </c>
      <c r="D910" s="392" t="s">
        <v>1564</v>
      </c>
      <c r="E910" s="394">
        <v>1413848</v>
      </c>
    </row>
    <row r="911" spans="1:5">
      <c r="A911" s="55" t="s">
        <v>278</v>
      </c>
      <c r="B911" s="392" t="s">
        <v>1081</v>
      </c>
      <c r="C911" s="392" t="s">
        <v>37</v>
      </c>
      <c r="D911" s="392" t="s">
        <v>1422</v>
      </c>
      <c r="E911" s="394">
        <v>1413848</v>
      </c>
    </row>
    <row r="912" spans="1:5" ht="38.25">
      <c r="A912" s="55" t="s">
        <v>260</v>
      </c>
      <c r="B912" s="392" t="s">
        <v>1081</v>
      </c>
      <c r="C912" s="392" t="s">
        <v>37</v>
      </c>
      <c r="D912" s="392" t="s">
        <v>420</v>
      </c>
      <c r="E912" s="394">
        <v>1413848</v>
      </c>
    </row>
    <row r="913" spans="1:5" ht="51">
      <c r="A913" s="55" t="s">
        <v>708</v>
      </c>
      <c r="B913" s="392" t="s">
        <v>940</v>
      </c>
      <c r="C913" s="392" t="s">
        <v>1564</v>
      </c>
      <c r="D913" s="392" t="s">
        <v>1564</v>
      </c>
      <c r="E913" s="394">
        <v>430751</v>
      </c>
    </row>
    <row r="914" spans="1:5" ht="25.5">
      <c r="A914" s="55" t="s">
        <v>1903</v>
      </c>
      <c r="B914" s="392" t="s">
        <v>940</v>
      </c>
      <c r="C914" s="392" t="s">
        <v>1904</v>
      </c>
      <c r="D914" s="392" t="s">
        <v>1564</v>
      </c>
      <c r="E914" s="394">
        <v>430751</v>
      </c>
    </row>
    <row r="915" spans="1:5" ht="25.5">
      <c r="A915" s="55" t="s">
        <v>1603</v>
      </c>
      <c r="B915" s="392" t="s">
        <v>940</v>
      </c>
      <c r="C915" s="392" t="s">
        <v>1604</v>
      </c>
      <c r="D915" s="392" t="s">
        <v>1564</v>
      </c>
      <c r="E915" s="394">
        <v>430751</v>
      </c>
    </row>
    <row r="916" spans="1:5">
      <c r="A916" s="55" t="s">
        <v>278</v>
      </c>
      <c r="B916" s="392" t="s">
        <v>940</v>
      </c>
      <c r="C916" s="392" t="s">
        <v>1604</v>
      </c>
      <c r="D916" s="392" t="s">
        <v>1422</v>
      </c>
      <c r="E916" s="394">
        <v>430751</v>
      </c>
    </row>
    <row r="917" spans="1:5" ht="38.25">
      <c r="A917" s="55" t="s">
        <v>260</v>
      </c>
      <c r="B917" s="392" t="s">
        <v>940</v>
      </c>
      <c r="C917" s="392" t="s">
        <v>1604</v>
      </c>
      <c r="D917" s="392" t="s">
        <v>420</v>
      </c>
      <c r="E917" s="394">
        <v>430751</v>
      </c>
    </row>
    <row r="918" spans="1:5" ht="51">
      <c r="A918" s="55" t="s">
        <v>1124</v>
      </c>
      <c r="B918" s="392" t="s">
        <v>1125</v>
      </c>
      <c r="C918" s="392" t="s">
        <v>1564</v>
      </c>
      <c r="D918" s="392" t="s">
        <v>1564</v>
      </c>
      <c r="E918" s="394">
        <v>180123</v>
      </c>
    </row>
    <row r="919" spans="1:5" ht="25.5">
      <c r="A919" s="55" t="s">
        <v>1903</v>
      </c>
      <c r="B919" s="392" t="s">
        <v>1125</v>
      </c>
      <c r="C919" s="392" t="s">
        <v>1904</v>
      </c>
      <c r="D919" s="392" t="s">
        <v>1564</v>
      </c>
      <c r="E919" s="394">
        <v>180123</v>
      </c>
    </row>
    <row r="920" spans="1:5" ht="25.5">
      <c r="A920" s="55" t="s">
        <v>1603</v>
      </c>
      <c r="B920" s="392" t="s">
        <v>1125</v>
      </c>
      <c r="C920" s="392" t="s">
        <v>1604</v>
      </c>
      <c r="D920" s="392" t="s">
        <v>1564</v>
      </c>
      <c r="E920" s="394">
        <v>180123</v>
      </c>
    </row>
    <row r="921" spans="1:5">
      <c r="A921" s="55" t="s">
        <v>278</v>
      </c>
      <c r="B921" s="392" t="s">
        <v>1125</v>
      </c>
      <c r="C921" s="392" t="s">
        <v>1604</v>
      </c>
      <c r="D921" s="392" t="s">
        <v>1422</v>
      </c>
      <c r="E921" s="394">
        <v>180123</v>
      </c>
    </row>
    <row r="922" spans="1:5" ht="38.25">
      <c r="A922" s="55" t="s">
        <v>260</v>
      </c>
      <c r="B922" s="392" t="s">
        <v>1125</v>
      </c>
      <c r="C922" s="392" t="s">
        <v>1604</v>
      </c>
      <c r="D922" s="392" t="s">
        <v>420</v>
      </c>
      <c r="E922" s="394">
        <v>180123</v>
      </c>
    </row>
    <row r="923" spans="1:5" ht="63.75">
      <c r="A923" s="55" t="s">
        <v>634</v>
      </c>
      <c r="B923" s="392" t="s">
        <v>941</v>
      </c>
      <c r="C923" s="392" t="s">
        <v>1564</v>
      </c>
      <c r="D923" s="392" t="s">
        <v>1564</v>
      </c>
      <c r="E923" s="394">
        <v>479791</v>
      </c>
    </row>
    <row r="924" spans="1:5" ht="51">
      <c r="A924" s="55" t="s">
        <v>1902</v>
      </c>
      <c r="B924" s="392" t="s">
        <v>941</v>
      </c>
      <c r="C924" s="392" t="s">
        <v>324</v>
      </c>
      <c r="D924" s="392" t="s">
        <v>1564</v>
      </c>
      <c r="E924" s="394">
        <v>479791</v>
      </c>
    </row>
    <row r="925" spans="1:5" ht="25.5">
      <c r="A925" s="55" t="s">
        <v>1610</v>
      </c>
      <c r="B925" s="392" t="s">
        <v>941</v>
      </c>
      <c r="C925" s="392" t="s">
        <v>37</v>
      </c>
      <c r="D925" s="392" t="s">
        <v>1564</v>
      </c>
      <c r="E925" s="394">
        <v>479791</v>
      </c>
    </row>
    <row r="926" spans="1:5">
      <c r="A926" s="55" t="s">
        <v>278</v>
      </c>
      <c r="B926" s="392" t="s">
        <v>941</v>
      </c>
      <c r="C926" s="392" t="s">
        <v>37</v>
      </c>
      <c r="D926" s="392" t="s">
        <v>1422</v>
      </c>
      <c r="E926" s="394">
        <v>479791</v>
      </c>
    </row>
    <row r="927" spans="1:5" ht="38.25">
      <c r="A927" s="55" t="s">
        <v>260</v>
      </c>
      <c r="B927" s="392" t="s">
        <v>941</v>
      </c>
      <c r="C927" s="392" t="s">
        <v>37</v>
      </c>
      <c r="D927" s="392" t="s">
        <v>420</v>
      </c>
      <c r="E927" s="394">
        <v>479791</v>
      </c>
    </row>
    <row r="928" spans="1:5" ht="25.5">
      <c r="A928" s="55" t="s">
        <v>590</v>
      </c>
      <c r="B928" s="392" t="s">
        <v>1163</v>
      </c>
      <c r="C928" s="392" t="s">
        <v>1564</v>
      </c>
      <c r="D928" s="392" t="s">
        <v>1564</v>
      </c>
      <c r="E928" s="394">
        <v>2164000</v>
      </c>
    </row>
    <row r="929" spans="1:5">
      <c r="A929" s="55" t="s">
        <v>591</v>
      </c>
      <c r="B929" s="392" t="s">
        <v>1164</v>
      </c>
      <c r="C929" s="392" t="s">
        <v>1564</v>
      </c>
      <c r="D929" s="392" t="s">
        <v>1564</v>
      </c>
      <c r="E929" s="394">
        <v>9600</v>
      </c>
    </row>
    <row r="930" spans="1:5" ht="76.5">
      <c r="A930" s="55" t="s">
        <v>1875</v>
      </c>
      <c r="B930" s="392" t="s">
        <v>1876</v>
      </c>
      <c r="C930" s="392" t="s">
        <v>1564</v>
      </c>
      <c r="D930" s="392" t="s">
        <v>1564</v>
      </c>
      <c r="E930" s="394">
        <v>9600</v>
      </c>
    </row>
    <row r="931" spans="1:5">
      <c r="A931" s="55" t="s">
        <v>1905</v>
      </c>
      <c r="B931" s="392" t="s">
        <v>1876</v>
      </c>
      <c r="C931" s="392" t="s">
        <v>1906</v>
      </c>
      <c r="D931" s="392" t="s">
        <v>1564</v>
      </c>
      <c r="E931" s="394">
        <v>9600</v>
      </c>
    </row>
    <row r="932" spans="1:5" ht="38.25">
      <c r="A932" s="55" t="s">
        <v>1613</v>
      </c>
      <c r="B932" s="392" t="s">
        <v>1876</v>
      </c>
      <c r="C932" s="392" t="s">
        <v>444</v>
      </c>
      <c r="D932" s="392" t="s">
        <v>1564</v>
      </c>
      <c r="E932" s="394">
        <v>9600</v>
      </c>
    </row>
    <row r="933" spans="1:5">
      <c r="A933" s="55" t="s">
        <v>218</v>
      </c>
      <c r="B933" s="392" t="s">
        <v>1876</v>
      </c>
      <c r="C933" s="392" t="s">
        <v>444</v>
      </c>
      <c r="D933" s="392" t="s">
        <v>1428</v>
      </c>
      <c r="E933" s="394">
        <v>9600</v>
      </c>
    </row>
    <row r="934" spans="1:5">
      <c r="A934" s="55" t="s">
        <v>219</v>
      </c>
      <c r="B934" s="392" t="s">
        <v>1876</v>
      </c>
      <c r="C934" s="392" t="s">
        <v>444</v>
      </c>
      <c r="D934" s="392" t="s">
        <v>442</v>
      </c>
      <c r="E934" s="394">
        <v>9600</v>
      </c>
    </row>
    <row r="935" spans="1:5">
      <c r="A935" s="55" t="s">
        <v>592</v>
      </c>
      <c r="B935" s="392" t="s">
        <v>1165</v>
      </c>
      <c r="C935" s="392" t="s">
        <v>1564</v>
      </c>
      <c r="D935" s="392" t="s">
        <v>1564</v>
      </c>
      <c r="E935" s="394">
        <v>769500</v>
      </c>
    </row>
    <row r="936" spans="1:5" ht="76.5">
      <c r="A936" s="55" t="s">
        <v>452</v>
      </c>
      <c r="B936" s="392" t="s">
        <v>825</v>
      </c>
      <c r="C936" s="392" t="s">
        <v>1564</v>
      </c>
      <c r="D936" s="392" t="s">
        <v>1564</v>
      </c>
      <c r="E936" s="394">
        <v>500700</v>
      </c>
    </row>
    <row r="937" spans="1:5" ht="25.5">
      <c r="A937" s="55" t="s">
        <v>1903</v>
      </c>
      <c r="B937" s="392" t="s">
        <v>825</v>
      </c>
      <c r="C937" s="392" t="s">
        <v>1904</v>
      </c>
      <c r="D937" s="392" t="s">
        <v>1564</v>
      </c>
      <c r="E937" s="394">
        <v>500700</v>
      </c>
    </row>
    <row r="938" spans="1:5" ht="25.5">
      <c r="A938" s="55" t="s">
        <v>1603</v>
      </c>
      <c r="B938" s="392" t="s">
        <v>825</v>
      </c>
      <c r="C938" s="392" t="s">
        <v>1604</v>
      </c>
      <c r="D938" s="392" t="s">
        <v>1564</v>
      </c>
      <c r="E938" s="394">
        <v>500700</v>
      </c>
    </row>
    <row r="939" spans="1:5">
      <c r="A939" s="55" t="s">
        <v>218</v>
      </c>
      <c r="B939" s="392" t="s">
        <v>825</v>
      </c>
      <c r="C939" s="392" t="s">
        <v>1604</v>
      </c>
      <c r="D939" s="392" t="s">
        <v>1428</v>
      </c>
      <c r="E939" s="394">
        <v>500700</v>
      </c>
    </row>
    <row r="940" spans="1:5">
      <c r="A940" s="55" t="s">
        <v>179</v>
      </c>
      <c r="B940" s="392" t="s">
        <v>825</v>
      </c>
      <c r="C940" s="392" t="s">
        <v>1604</v>
      </c>
      <c r="D940" s="392" t="s">
        <v>450</v>
      </c>
      <c r="E940" s="394">
        <v>500700</v>
      </c>
    </row>
    <row r="941" spans="1:5" ht="51">
      <c r="A941" s="55" t="s">
        <v>1565</v>
      </c>
      <c r="B941" s="392" t="s">
        <v>1566</v>
      </c>
      <c r="C941" s="392" t="s">
        <v>1564</v>
      </c>
      <c r="D941" s="392" t="s">
        <v>1564</v>
      </c>
      <c r="E941" s="394">
        <v>63800</v>
      </c>
    </row>
    <row r="942" spans="1:5" ht="25.5">
      <c r="A942" s="55" t="s">
        <v>1903</v>
      </c>
      <c r="B942" s="392" t="s">
        <v>1566</v>
      </c>
      <c r="C942" s="392" t="s">
        <v>1904</v>
      </c>
      <c r="D942" s="392" t="s">
        <v>1564</v>
      </c>
      <c r="E942" s="394">
        <v>63800</v>
      </c>
    </row>
    <row r="943" spans="1:5" ht="25.5">
      <c r="A943" s="55" t="s">
        <v>1603</v>
      </c>
      <c r="B943" s="392" t="s">
        <v>1566</v>
      </c>
      <c r="C943" s="392" t="s">
        <v>1604</v>
      </c>
      <c r="D943" s="392" t="s">
        <v>1564</v>
      </c>
      <c r="E943" s="394">
        <v>63800</v>
      </c>
    </row>
    <row r="944" spans="1:5">
      <c r="A944" s="55" t="s">
        <v>218</v>
      </c>
      <c r="B944" s="392" t="s">
        <v>1566</v>
      </c>
      <c r="C944" s="392" t="s">
        <v>1604</v>
      </c>
      <c r="D944" s="392" t="s">
        <v>1428</v>
      </c>
      <c r="E944" s="394">
        <v>63800</v>
      </c>
    </row>
    <row r="945" spans="1:5">
      <c r="A945" s="55" t="s">
        <v>179</v>
      </c>
      <c r="B945" s="392" t="s">
        <v>1566</v>
      </c>
      <c r="C945" s="392" t="s">
        <v>1604</v>
      </c>
      <c r="D945" s="392" t="s">
        <v>450</v>
      </c>
      <c r="E945" s="394">
        <v>63800</v>
      </c>
    </row>
    <row r="946" spans="1:5" ht="89.25">
      <c r="A946" s="55" t="s">
        <v>1579</v>
      </c>
      <c r="B946" s="392" t="s">
        <v>1883</v>
      </c>
      <c r="C946" s="392" t="s">
        <v>1564</v>
      </c>
      <c r="D946" s="392" t="s">
        <v>1564</v>
      </c>
      <c r="E946" s="394">
        <v>205000</v>
      </c>
    </row>
    <row r="947" spans="1:5">
      <c r="A947" s="55" t="s">
        <v>1907</v>
      </c>
      <c r="B947" s="392" t="s">
        <v>1883</v>
      </c>
      <c r="C947" s="392" t="s">
        <v>1908</v>
      </c>
      <c r="D947" s="392" t="s">
        <v>1564</v>
      </c>
      <c r="E947" s="394">
        <v>205000</v>
      </c>
    </row>
    <row r="948" spans="1:5" ht="25.5">
      <c r="A948" s="55" t="s">
        <v>1607</v>
      </c>
      <c r="B948" s="392" t="s">
        <v>1883</v>
      </c>
      <c r="C948" s="392" t="s">
        <v>679</v>
      </c>
      <c r="D948" s="392" t="s">
        <v>1564</v>
      </c>
      <c r="E948" s="394">
        <v>205000</v>
      </c>
    </row>
    <row r="949" spans="1:5">
      <c r="A949" s="55" t="s">
        <v>174</v>
      </c>
      <c r="B949" s="392" t="s">
        <v>1883</v>
      </c>
      <c r="C949" s="392" t="s">
        <v>679</v>
      </c>
      <c r="D949" s="392" t="s">
        <v>1431</v>
      </c>
      <c r="E949" s="394">
        <v>205000</v>
      </c>
    </row>
    <row r="950" spans="1:5">
      <c r="A950" s="55" t="s">
        <v>127</v>
      </c>
      <c r="B950" s="392" t="s">
        <v>1883</v>
      </c>
      <c r="C950" s="392" t="s">
        <v>679</v>
      </c>
      <c r="D950" s="392" t="s">
        <v>468</v>
      </c>
      <c r="E950" s="394">
        <v>205000</v>
      </c>
    </row>
    <row r="951" spans="1:5" ht="25.5">
      <c r="A951" s="55" t="s">
        <v>544</v>
      </c>
      <c r="B951" s="392" t="s">
        <v>1166</v>
      </c>
      <c r="C951" s="392" t="s">
        <v>1564</v>
      </c>
      <c r="D951" s="392" t="s">
        <v>1564</v>
      </c>
      <c r="E951" s="394">
        <v>1384900</v>
      </c>
    </row>
    <row r="952" spans="1:5" ht="76.5">
      <c r="A952" s="55" t="s">
        <v>445</v>
      </c>
      <c r="B952" s="392" t="s">
        <v>818</v>
      </c>
      <c r="C952" s="392" t="s">
        <v>1564</v>
      </c>
      <c r="D952" s="392" t="s">
        <v>1564</v>
      </c>
      <c r="E952" s="394">
        <v>1384900</v>
      </c>
    </row>
    <row r="953" spans="1:5" ht="51">
      <c r="A953" s="55" t="s">
        <v>1902</v>
      </c>
      <c r="B953" s="392" t="s">
        <v>818</v>
      </c>
      <c r="C953" s="392" t="s">
        <v>324</v>
      </c>
      <c r="D953" s="392" t="s">
        <v>1564</v>
      </c>
      <c r="E953" s="394">
        <v>1326000</v>
      </c>
    </row>
    <row r="954" spans="1:5" ht="25.5">
      <c r="A954" s="55" t="s">
        <v>1610</v>
      </c>
      <c r="B954" s="392" t="s">
        <v>818</v>
      </c>
      <c r="C954" s="392" t="s">
        <v>37</v>
      </c>
      <c r="D954" s="392" t="s">
        <v>1564</v>
      </c>
      <c r="E954" s="394">
        <v>1326000</v>
      </c>
    </row>
    <row r="955" spans="1:5">
      <c r="A955" s="55" t="s">
        <v>218</v>
      </c>
      <c r="B955" s="392" t="s">
        <v>818</v>
      </c>
      <c r="C955" s="392" t="s">
        <v>37</v>
      </c>
      <c r="D955" s="392" t="s">
        <v>1428</v>
      </c>
      <c r="E955" s="394">
        <v>1326000</v>
      </c>
    </row>
    <row r="956" spans="1:5">
      <c r="A956" s="55" t="s">
        <v>219</v>
      </c>
      <c r="B956" s="392" t="s">
        <v>818</v>
      </c>
      <c r="C956" s="392" t="s">
        <v>37</v>
      </c>
      <c r="D956" s="392" t="s">
        <v>442</v>
      </c>
      <c r="E956" s="394">
        <v>1326000</v>
      </c>
    </row>
    <row r="957" spans="1:5" ht="25.5">
      <c r="A957" s="55" t="s">
        <v>1903</v>
      </c>
      <c r="B957" s="392" t="s">
        <v>818</v>
      </c>
      <c r="C957" s="392" t="s">
        <v>1904</v>
      </c>
      <c r="D957" s="392" t="s">
        <v>1564</v>
      </c>
      <c r="E957" s="394">
        <v>58900</v>
      </c>
    </row>
    <row r="958" spans="1:5" ht="25.5">
      <c r="A958" s="55" t="s">
        <v>1603</v>
      </c>
      <c r="B958" s="392" t="s">
        <v>818</v>
      </c>
      <c r="C958" s="392" t="s">
        <v>1604</v>
      </c>
      <c r="D958" s="392" t="s">
        <v>1564</v>
      </c>
      <c r="E958" s="394">
        <v>58900</v>
      </c>
    </row>
    <row r="959" spans="1:5">
      <c r="A959" s="55" t="s">
        <v>218</v>
      </c>
      <c r="B959" s="392" t="s">
        <v>818</v>
      </c>
      <c r="C959" s="392" t="s">
        <v>1604</v>
      </c>
      <c r="D959" s="392" t="s">
        <v>1428</v>
      </c>
      <c r="E959" s="394">
        <v>58900</v>
      </c>
    </row>
    <row r="960" spans="1:5">
      <c r="A960" s="55" t="s">
        <v>219</v>
      </c>
      <c r="B960" s="392" t="s">
        <v>818</v>
      </c>
      <c r="C960" s="392" t="s">
        <v>1604</v>
      </c>
      <c r="D960" s="392" t="s">
        <v>442</v>
      </c>
      <c r="E960" s="394">
        <v>58900</v>
      </c>
    </row>
    <row r="961" spans="1:5" ht="25.5">
      <c r="A961" s="55" t="s">
        <v>721</v>
      </c>
      <c r="B961" s="392" t="s">
        <v>1167</v>
      </c>
      <c r="C961" s="392" t="s">
        <v>1564</v>
      </c>
      <c r="D961" s="392" t="s">
        <v>1564</v>
      </c>
      <c r="E961" s="394">
        <v>60586971</v>
      </c>
    </row>
    <row r="962" spans="1:5" ht="38.25">
      <c r="A962" s="55" t="s">
        <v>412</v>
      </c>
      <c r="B962" s="392" t="s">
        <v>1168</v>
      </c>
      <c r="C962" s="392" t="s">
        <v>1564</v>
      </c>
      <c r="D962" s="392" t="s">
        <v>1564</v>
      </c>
      <c r="E962" s="394">
        <v>1605429</v>
      </c>
    </row>
    <row r="963" spans="1:5" ht="38.25">
      <c r="A963" s="55" t="s">
        <v>412</v>
      </c>
      <c r="B963" s="392" t="s">
        <v>793</v>
      </c>
      <c r="C963" s="392" t="s">
        <v>1564</v>
      </c>
      <c r="D963" s="392" t="s">
        <v>1564</v>
      </c>
      <c r="E963" s="394">
        <v>1605429</v>
      </c>
    </row>
    <row r="964" spans="1:5" ht="51">
      <c r="A964" s="55" t="s">
        <v>1902</v>
      </c>
      <c r="B964" s="392" t="s">
        <v>793</v>
      </c>
      <c r="C964" s="392" t="s">
        <v>324</v>
      </c>
      <c r="D964" s="392" t="s">
        <v>1564</v>
      </c>
      <c r="E964" s="394">
        <v>1605429</v>
      </c>
    </row>
    <row r="965" spans="1:5" ht="25.5">
      <c r="A965" s="55" t="s">
        <v>1610</v>
      </c>
      <c r="B965" s="392" t="s">
        <v>793</v>
      </c>
      <c r="C965" s="392" t="s">
        <v>37</v>
      </c>
      <c r="D965" s="392" t="s">
        <v>1564</v>
      </c>
      <c r="E965" s="394">
        <v>1605429</v>
      </c>
    </row>
    <row r="966" spans="1:5">
      <c r="A966" s="55" t="s">
        <v>278</v>
      </c>
      <c r="B966" s="392" t="s">
        <v>793</v>
      </c>
      <c r="C966" s="392" t="s">
        <v>37</v>
      </c>
      <c r="D966" s="392" t="s">
        <v>1422</v>
      </c>
      <c r="E966" s="394">
        <v>1605429</v>
      </c>
    </row>
    <row r="967" spans="1:5" ht="25.5">
      <c r="A967" s="55" t="s">
        <v>1874</v>
      </c>
      <c r="B967" s="392" t="s">
        <v>793</v>
      </c>
      <c r="C967" s="392" t="s">
        <v>37</v>
      </c>
      <c r="D967" s="392" t="s">
        <v>411</v>
      </c>
      <c r="E967" s="394">
        <v>1605429</v>
      </c>
    </row>
    <row r="968" spans="1:5" ht="38.25">
      <c r="A968" s="55" t="s">
        <v>722</v>
      </c>
      <c r="B968" s="392" t="s">
        <v>1169</v>
      </c>
      <c r="C968" s="392" t="s">
        <v>1564</v>
      </c>
      <c r="D968" s="392" t="s">
        <v>1564</v>
      </c>
      <c r="E968" s="394">
        <v>54912406</v>
      </c>
    </row>
    <row r="969" spans="1:5" ht="38.25">
      <c r="A969" s="55" t="s">
        <v>417</v>
      </c>
      <c r="B969" s="392" t="s">
        <v>787</v>
      </c>
      <c r="C969" s="392" t="s">
        <v>1564</v>
      </c>
      <c r="D969" s="392" t="s">
        <v>1564</v>
      </c>
      <c r="E969" s="394">
        <v>39443025</v>
      </c>
    </row>
    <row r="970" spans="1:5" ht="51">
      <c r="A970" s="55" t="s">
        <v>1902</v>
      </c>
      <c r="B970" s="392" t="s">
        <v>787</v>
      </c>
      <c r="C970" s="392" t="s">
        <v>324</v>
      </c>
      <c r="D970" s="392" t="s">
        <v>1564</v>
      </c>
      <c r="E970" s="394">
        <v>30794505</v>
      </c>
    </row>
    <row r="971" spans="1:5" ht="25.5">
      <c r="A971" s="55" t="s">
        <v>1610</v>
      </c>
      <c r="B971" s="392" t="s">
        <v>787</v>
      </c>
      <c r="C971" s="392" t="s">
        <v>37</v>
      </c>
      <c r="D971" s="392" t="s">
        <v>1564</v>
      </c>
      <c r="E971" s="394">
        <v>30794505</v>
      </c>
    </row>
    <row r="972" spans="1:5">
      <c r="A972" s="55" t="s">
        <v>278</v>
      </c>
      <c r="B972" s="392" t="s">
        <v>787</v>
      </c>
      <c r="C972" s="392" t="s">
        <v>37</v>
      </c>
      <c r="D972" s="392" t="s">
        <v>1422</v>
      </c>
      <c r="E972" s="394">
        <v>30794505</v>
      </c>
    </row>
    <row r="973" spans="1:5" ht="38.25">
      <c r="A973" s="55" t="s">
        <v>93</v>
      </c>
      <c r="B973" s="392" t="s">
        <v>787</v>
      </c>
      <c r="C973" s="392" t="s">
        <v>37</v>
      </c>
      <c r="D973" s="392" t="s">
        <v>416</v>
      </c>
      <c r="E973" s="394">
        <v>1978820</v>
      </c>
    </row>
    <row r="974" spans="1:5" ht="38.25">
      <c r="A974" s="55" t="s">
        <v>280</v>
      </c>
      <c r="B974" s="392" t="s">
        <v>787</v>
      </c>
      <c r="C974" s="392" t="s">
        <v>37</v>
      </c>
      <c r="D974" s="392" t="s">
        <v>422</v>
      </c>
      <c r="E974" s="394">
        <v>28149878</v>
      </c>
    </row>
    <row r="975" spans="1:5" ht="38.25">
      <c r="A975" s="55" t="s">
        <v>260</v>
      </c>
      <c r="B975" s="392" t="s">
        <v>787</v>
      </c>
      <c r="C975" s="392" t="s">
        <v>37</v>
      </c>
      <c r="D975" s="392" t="s">
        <v>420</v>
      </c>
      <c r="E975" s="394">
        <v>665807</v>
      </c>
    </row>
    <row r="976" spans="1:5" ht="25.5">
      <c r="A976" s="55" t="s">
        <v>1903</v>
      </c>
      <c r="B976" s="392" t="s">
        <v>787</v>
      </c>
      <c r="C976" s="392" t="s">
        <v>1904</v>
      </c>
      <c r="D976" s="392" t="s">
        <v>1564</v>
      </c>
      <c r="E976" s="394">
        <v>8632520</v>
      </c>
    </row>
    <row r="977" spans="1:5" ht="25.5">
      <c r="A977" s="55" t="s">
        <v>1603</v>
      </c>
      <c r="B977" s="392" t="s">
        <v>787</v>
      </c>
      <c r="C977" s="392" t="s">
        <v>1604</v>
      </c>
      <c r="D977" s="392" t="s">
        <v>1564</v>
      </c>
      <c r="E977" s="394">
        <v>8632520</v>
      </c>
    </row>
    <row r="978" spans="1:5">
      <c r="A978" s="55" t="s">
        <v>278</v>
      </c>
      <c r="B978" s="392" t="s">
        <v>787</v>
      </c>
      <c r="C978" s="392" t="s">
        <v>1604</v>
      </c>
      <c r="D978" s="392" t="s">
        <v>1422</v>
      </c>
      <c r="E978" s="394">
        <v>8632520</v>
      </c>
    </row>
    <row r="979" spans="1:5" ht="38.25">
      <c r="A979" s="55" t="s">
        <v>93</v>
      </c>
      <c r="B979" s="392" t="s">
        <v>787</v>
      </c>
      <c r="C979" s="392" t="s">
        <v>1604</v>
      </c>
      <c r="D979" s="392" t="s">
        <v>416</v>
      </c>
      <c r="E979" s="394">
        <v>314900</v>
      </c>
    </row>
    <row r="980" spans="1:5" ht="38.25">
      <c r="A980" s="55" t="s">
        <v>280</v>
      </c>
      <c r="B980" s="392" t="s">
        <v>787</v>
      </c>
      <c r="C980" s="392" t="s">
        <v>1604</v>
      </c>
      <c r="D980" s="392" t="s">
        <v>422</v>
      </c>
      <c r="E980" s="394">
        <v>8270720</v>
      </c>
    </row>
    <row r="981" spans="1:5" ht="38.25">
      <c r="A981" s="55" t="s">
        <v>260</v>
      </c>
      <c r="B981" s="392" t="s">
        <v>787</v>
      </c>
      <c r="C981" s="392" t="s">
        <v>1604</v>
      </c>
      <c r="D981" s="392" t="s">
        <v>420</v>
      </c>
      <c r="E981" s="394">
        <v>46900</v>
      </c>
    </row>
    <row r="982" spans="1:5">
      <c r="A982" s="55" t="s">
        <v>1905</v>
      </c>
      <c r="B982" s="392" t="s">
        <v>787</v>
      </c>
      <c r="C982" s="392" t="s">
        <v>1906</v>
      </c>
      <c r="D982" s="392" t="s">
        <v>1564</v>
      </c>
      <c r="E982" s="394">
        <v>16000</v>
      </c>
    </row>
    <row r="983" spans="1:5">
      <c r="A983" s="55" t="s">
        <v>1608</v>
      </c>
      <c r="B983" s="392" t="s">
        <v>787</v>
      </c>
      <c r="C983" s="392" t="s">
        <v>1609</v>
      </c>
      <c r="D983" s="392" t="s">
        <v>1564</v>
      </c>
      <c r="E983" s="394">
        <v>16000</v>
      </c>
    </row>
    <row r="984" spans="1:5">
      <c r="A984" s="55" t="s">
        <v>278</v>
      </c>
      <c r="B984" s="392" t="s">
        <v>787</v>
      </c>
      <c r="C984" s="392" t="s">
        <v>1609</v>
      </c>
      <c r="D984" s="392" t="s">
        <v>1422</v>
      </c>
      <c r="E984" s="394">
        <v>16000</v>
      </c>
    </row>
    <row r="985" spans="1:5" ht="38.25">
      <c r="A985" s="55" t="s">
        <v>280</v>
      </c>
      <c r="B985" s="392" t="s">
        <v>787</v>
      </c>
      <c r="C985" s="392" t="s">
        <v>1609</v>
      </c>
      <c r="D985" s="392" t="s">
        <v>422</v>
      </c>
      <c r="E985" s="394">
        <v>16000</v>
      </c>
    </row>
    <row r="986" spans="1:5" ht="63.75">
      <c r="A986" s="55" t="s">
        <v>682</v>
      </c>
      <c r="B986" s="392" t="s">
        <v>797</v>
      </c>
      <c r="C986" s="392" t="s">
        <v>1564</v>
      </c>
      <c r="D986" s="392" t="s">
        <v>1564</v>
      </c>
      <c r="E986" s="394">
        <v>595090</v>
      </c>
    </row>
    <row r="987" spans="1:5" ht="51">
      <c r="A987" s="55" t="s">
        <v>1902</v>
      </c>
      <c r="B987" s="392" t="s">
        <v>797</v>
      </c>
      <c r="C987" s="392" t="s">
        <v>324</v>
      </c>
      <c r="D987" s="392" t="s">
        <v>1564</v>
      </c>
      <c r="E987" s="394">
        <v>595090</v>
      </c>
    </row>
    <row r="988" spans="1:5" ht="25.5">
      <c r="A988" s="55" t="s">
        <v>1610</v>
      </c>
      <c r="B988" s="392" t="s">
        <v>797</v>
      </c>
      <c r="C988" s="392" t="s">
        <v>37</v>
      </c>
      <c r="D988" s="392" t="s">
        <v>1564</v>
      </c>
      <c r="E988" s="394">
        <v>595090</v>
      </c>
    </row>
    <row r="989" spans="1:5">
      <c r="A989" s="55" t="s">
        <v>278</v>
      </c>
      <c r="B989" s="392" t="s">
        <v>797</v>
      </c>
      <c r="C989" s="392" t="s">
        <v>37</v>
      </c>
      <c r="D989" s="392" t="s">
        <v>1422</v>
      </c>
      <c r="E989" s="394">
        <v>595090</v>
      </c>
    </row>
    <row r="990" spans="1:5" ht="38.25">
      <c r="A990" s="55" t="s">
        <v>280</v>
      </c>
      <c r="B990" s="392" t="s">
        <v>797</v>
      </c>
      <c r="C990" s="392" t="s">
        <v>37</v>
      </c>
      <c r="D990" s="392" t="s">
        <v>422</v>
      </c>
      <c r="E990" s="394">
        <v>595090</v>
      </c>
    </row>
    <row r="991" spans="1:5" ht="51">
      <c r="A991" s="55" t="s">
        <v>680</v>
      </c>
      <c r="B991" s="392" t="s">
        <v>788</v>
      </c>
      <c r="C991" s="392" t="s">
        <v>1564</v>
      </c>
      <c r="D991" s="392" t="s">
        <v>1564</v>
      </c>
      <c r="E991" s="394">
        <v>531559</v>
      </c>
    </row>
    <row r="992" spans="1:5" ht="51">
      <c r="A992" s="55" t="s">
        <v>1902</v>
      </c>
      <c r="B992" s="392" t="s">
        <v>788</v>
      </c>
      <c r="C992" s="392" t="s">
        <v>324</v>
      </c>
      <c r="D992" s="392" t="s">
        <v>1564</v>
      </c>
      <c r="E992" s="394">
        <v>531559</v>
      </c>
    </row>
    <row r="993" spans="1:5" ht="25.5">
      <c r="A993" s="55" t="s">
        <v>1610</v>
      </c>
      <c r="B993" s="392" t="s">
        <v>788</v>
      </c>
      <c r="C993" s="392" t="s">
        <v>37</v>
      </c>
      <c r="D993" s="392" t="s">
        <v>1564</v>
      </c>
      <c r="E993" s="394">
        <v>531559</v>
      </c>
    </row>
    <row r="994" spans="1:5">
      <c r="A994" s="55" t="s">
        <v>278</v>
      </c>
      <c r="B994" s="392" t="s">
        <v>788</v>
      </c>
      <c r="C994" s="392" t="s">
        <v>37</v>
      </c>
      <c r="D994" s="392" t="s">
        <v>1422</v>
      </c>
      <c r="E994" s="394">
        <v>531559</v>
      </c>
    </row>
    <row r="995" spans="1:5" ht="38.25">
      <c r="A995" s="55" t="s">
        <v>93</v>
      </c>
      <c r="B995" s="392" t="s">
        <v>788</v>
      </c>
      <c r="C995" s="392" t="s">
        <v>37</v>
      </c>
      <c r="D995" s="392" t="s">
        <v>416</v>
      </c>
      <c r="E995" s="394">
        <v>100000</v>
      </c>
    </row>
    <row r="996" spans="1:5" ht="38.25">
      <c r="A996" s="55" t="s">
        <v>280</v>
      </c>
      <c r="B996" s="392" t="s">
        <v>788</v>
      </c>
      <c r="C996" s="392" t="s">
        <v>37</v>
      </c>
      <c r="D996" s="392" t="s">
        <v>422</v>
      </c>
      <c r="E996" s="394">
        <v>400000</v>
      </c>
    </row>
    <row r="997" spans="1:5" ht="38.25">
      <c r="A997" s="55" t="s">
        <v>260</v>
      </c>
      <c r="B997" s="392" t="s">
        <v>788</v>
      </c>
      <c r="C997" s="392" t="s">
        <v>37</v>
      </c>
      <c r="D997" s="392" t="s">
        <v>420</v>
      </c>
      <c r="E997" s="394">
        <v>31559</v>
      </c>
    </row>
    <row r="998" spans="1:5" ht="51">
      <c r="A998" s="55" t="s">
        <v>683</v>
      </c>
      <c r="B998" s="392" t="s">
        <v>798</v>
      </c>
      <c r="C998" s="392" t="s">
        <v>1564</v>
      </c>
      <c r="D998" s="392" t="s">
        <v>1564</v>
      </c>
      <c r="E998" s="394">
        <v>5616769</v>
      </c>
    </row>
    <row r="999" spans="1:5" ht="51">
      <c r="A999" s="55" t="s">
        <v>1902</v>
      </c>
      <c r="B999" s="392" t="s">
        <v>798</v>
      </c>
      <c r="C999" s="392" t="s">
        <v>324</v>
      </c>
      <c r="D999" s="392" t="s">
        <v>1564</v>
      </c>
      <c r="E999" s="394">
        <v>5616769</v>
      </c>
    </row>
    <row r="1000" spans="1:5" ht="25.5">
      <c r="A1000" s="55" t="s">
        <v>1610</v>
      </c>
      <c r="B1000" s="392" t="s">
        <v>798</v>
      </c>
      <c r="C1000" s="392" t="s">
        <v>37</v>
      </c>
      <c r="D1000" s="392" t="s">
        <v>1564</v>
      </c>
      <c r="E1000" s="394">
        <v>5616769</v>
      </c>
    </row>
    <row r="1001" spans="1:5">
      <c r="A1001" s="55" t="s">
        <v>278</v>
      </c>
      <c r="B1001" s="392" t="s">
        <v>798</v>
      </c>
      <c r="C1001" s="392" t="s">
        <v>37</v>
      </c>
      <c r="D1001" s="392" t="s">
        <v>1422</v>
      </c>
      <c r="E1001" s="394">
        <v>5616769</v>
      </c>
    </row>
    <row r="1002" spans="1:5" ht="38.25">
      <c r="A1002" s="55" t="s">
        <v>280</v>
      </c>
      <c r="B1002" s="392" t="s">
        <v>798</v>
      </c>
      <c r="C1002" s="392" t="s">
        <v>37</v>
      </c>
      <c r="D1002" s="392" t="s">
        <v>422</v>
      </c>
      <c r="E1002" s="394">
        <v>5616769</v>
      </c>
    </row>
    <row r="1003" spans="1:5" ht="38.25">
      <c r="A1003" s="55" t="s">
        <v>1104</v>
      </c>
      <c r="B1003" s="392" t="s">
        <v>1105</v>
      </c>
      <c r="C1003" s="392" t="s">
        <v>1564</v>
      </c>
      <c r="D1003" s="392" t="s">
        <v>1564</v>
      </c>
      <c r="E1003" s="394">
        <v>2617000</v>
      </c>
    </row>
    <row r="1004" spans="1:5" ht="25.5">
      <c r="A1004" s="55" t="s">
        <v>1903</v>
      </c>
      <c r="B1004" s="392" t="s">
        <v>1105</v>
      </c>
      <c r="C1004" s="392" t="s">
        <v>1904</v>
      </c>
      <c r="D1004" s="392" t="s">
        <v>1564</v>
      </c>
      <c r="E1004" s="394">
        <v>2617000</v>
      </c>
    </row>
    <row r="1005" spans="1:5" ht="25.5">
      <c r="A1005" s="55" t="s">
        <v>1603</v>
      </c>
      <c r="B1005" s="392" t="s">
        <v>1105</v>
      </c>
      <c r="C1005" s="392" t="s">
        <v>1604</v>
      </c>
      <c r="D1005" s="392" t="s">
        <v>1564</v>
      </c>
      <c r="E1005" s="394">
        <v>2617000</v>
      </c>
    </row>
    <row r="1006" spans="1:5">
      <c r="A1006" s="55" t="s">
        <v>278</v>
      </c>
      <c r="B1006" s="392" t="s">
        <v>1105</v>
      </c>
      <c r="C1006" s="392" t="s">
        <v>1604</v>
      </c>
      <c r="D1006" s="392" t="s">
        <v>1422</v>
      </c>
      <c r="E1006" s="394">
        <v>2617000</v>
      </c>
    </row>
    <row r="1007" spans="1:5" ht="38.25">
      <c r="A1007" s="55" t="s">
        <v>280</v>
      </c>
      <c r="B1007" s="392" t="s">
        <v>1105</v>
      </c>
      <c r="C1007" s="392" t="s">
        <v>1604</v>
      </c>
      <c r="D1007" s="392" t="s">
        <v>422</v>
      </c>
      <c r="E1007" s="394">
        <v>2617000</v>
      </c>
    </row>
    <row r="1008" spans="1:5" ht="25.5">
      <c r="A1008" s="55" t="s">
        <v>1693</v>
      </c>
      <c r="B1008" s="392" t="s">
        <v>1694</v>
      </c>
      <c r="C1008" s="392" t="s">
        <v>1564</v>
      </c>
      <c r="D1008" s="392" t="s">
        <v>1564</v>
      </c>
      <c r="E1008" s="394">
        <v>2500000</v>
      </c>
    </row>
    <row r="1009" spans="1:5" ht="25.5">
      <c r="A1009" s="55" t="s">
        <v>1903</v>
      </c>
      <c r="B1009" s="392" t="s">
        <v>1694</v>
      </c>
      <c r="C1009" s="392" t="s">
        <v>1904</v>
      </c>
      <c r="D1009" s="392" t="s">
        <v>1564</v>
      </c>
      <c r="E1009" s="394">
        <v>2500000</v>
      </c>
    </row>
    <row r="1010" spans="1:5" ht="25.5">
      <c r="A1010" s="55" t="s">
        <v>1603</v>
      </c>
      <c r="B1010" s="392" t="s">
        <v>1694</v>
      </c>
      <c r="C1010" s="392" t="s">
        <v>1604</v>
      </c>
      <c r="D1010" s="392" t="s">
        <v>1564</v>
      </c>
      <c r="E1010" s="394">
        <v>2500000</v>
      </c>
    </row>
    <row r="1011" spans="1:5">
      <c r="A1011" s="55" t="s">
        <v>278</v>
      </c>
      <c r="B1011" s="392" t="s">
        <v>1694</v>
      </c>
      <c r="C1011" s="392" t="s">
        <v>1604</v>
      </c>
      <c r="D1011" s="392" t="s">
        <v>1422</v>
      </c>
      <c r="E1011" s="394">
        <v>2500000</v>
      </c>
    </row>
    <row r="1012" spans="1:5" ht="38.25">
      <c r="A1012" s="55" t="s">
        <v>280</v>
      </c>
      <c r="B1012" s="392" t="s">
        <v>1694</v>
      </c>
      <c r="C1012" s="392" t="s">
        <v>1604</v>
      </c>
      <c r="D1012" s="392" t="s">
        <v>422</v>
      </c>
      <c r="E1012" s="394">
        <v>2500000</v>
      </c>
    </row>
    <row r="1013" spans="1:5" ht="25.5">
      <c r="A1013" s="55" t="s">
        <v>1294</v>
      </c>
      <c r="B1013" s="392" t="s">
        <v>1295</v>
      </c>
      <c r="C1013" s="392" t="s">
        <v>1564</v>
      </c>
      <c r="D1013" s="392" t="s">
        <v>1564</v>
      </c>
      <c r="E1013" s="394">
        <v>951751</v>
      </c>
    </row>
    <row r="1014" spans="1:5" ht="25.5">
      <c r="A1014" s="55" t="s">
        <v>1903</v>
      </c>
      <c r="B1014" s="392" t="s">
        <v>1295</v>
      </c>
      <c r="C1014" s="392" t="s">
        <v>1904</v>
      </c>
      <c r="D1014" s="392" t="s">
        <v>1564</v>
      </c>
      <c r="E1014" s="394">
        <v>951751</v>
      </c>
    </row>
    <row r="1015" spans="1:5" ht="25.5">
      <c r="A1015" s="55" t="s">
        <v>1603</v>
      </c>
      <c r="B1015" s="392" t="s">
        <v>1295</v>
      </c>
      <c r="C1015" s="392" t="s">
        <v>1604</v>
      </c>
      <c r="D1015" s="392" t="s">
        <v>1564</v>
      </c>
      <c r="E1015" s="394">
        <v>951751</v>
      </c>
    </row>
    <row r="1016" spans="1:5">
      <c r="A1016" s="55" t="s">
        <v>278</v>
      </c>
      <c r="B1016" s="392" t="s">
        <v>1295</v>
      </c>
      <c r="C1016" s="392" t="s">
        <v>1604</v>
      </c>
      <c r="D1016" s="392" t="s">
        <v>1422</v>
      </c>
      <c r="E1016" s="394">
        <v>951751</v>
      </c>
    </row>
    <row r="1017" spans="1:5" ht="38.25">
      <c r="A1017" s="55" t="s">
        <v>280</v>
      </c>
      <c r="B1017" s="392" t="s">
        <v>1295</v>
      </c>
      <c r="C1017" s="392" t="s">
        <v>1604</v>
      </c>
      <c r="D1017" s="392" t="s">
        <v>422</v>
      </c>
      <c r="E1017" s="394">
        <v>951751</v>
      </c>
    </row>
    <row r="1018" spans="1:5" ht="63.75">
      <c r="A1018" s="55" t="s">
        <v>640</v>
      </c>
      <c r="B1018" s="392" t="s">
        <v>802</v>
      </c>
      <c r="C1018" s="392" t="s">
        <v>1564</v>
      </c>
      <c r="D1018" s="392" t="s">
        <v>1564</v>
      </c>
      <c r="E1018" s="394">
        <v>63200</v>
      </c>
    </row>
    <row r="1019" spans="1:5" ht="51">
      <c r="A1019" s="55" t="s">
        <v>1902</v>
      </c>
      <c r="B1019" s="392" t="s">
        <v>802</v>
      </c>
      <c r="C1019" s="392" t="s">
        <v>324</v>
      </c>
      <c r="D1019" s="392" t="s">
        <v>1564</v>
      </c>
      <c r="E1019" s="394">
        <v>60280</v>
      </c>
    </row>
    <row r="1020" spans="1:5" ht="25.5">
      <c r="A1020" s="55" t="s">
        <v>1610</v>
      </c>
      <c r="B1020" s="392" t="s">
        <v>802</v>
      </c>
      <c r="C1020" s="392" t="s">
        <v>37</v>
      </c>
      <c r="D1020" s="392" t="s">
        <v>1564</v>
      </c>
      <c r="E1020" s="394">
        <v>60280</v>
      </c>
    </row>
    <row r="1021" spans="1:5">
      <c r="A1021" s="55" t="s">
        <v>278</v>
      </c>
      <c r="B1021" s="392" t="s">
        <v>802</v>
      </c>
      <c r="C1021" s="392" t="s">
        <v>37</v>
      </c>
      <c r="D1021" s="392" t="s">
        <v>1422</v>
      </c>
      <c r="E1021" s="394">
        <v>60280</v>
      </c>
    </row>
    <row r="1022" spans="1:5">
      <c r="A1022" s="55" t="s">
        <v>261</v>
      </c>
      <c r="B1022" s="392" t="s">
        <v>802</v>
      </c>
      <c r="C1022" s="392" t="s">
        <v>37</v>
      </c>
      <c r="D1022" s="392" t="s">
        <v>426</v>
      </c>
      <c r="E1022" s="394">
        <v>60280</v>
      </c>
    </row>
    <row r="1023" spans="1:5" ht="25.5">
      <c r="A1023" s="55" t="s">
        <v>1903</v>
      </c>
      <c r="B1023" s="392" t="s">
        <v>802</v>
      </c>
      <c r="C1023" s="392" t="s">
        <v>1904</v>
      </c>
      <c r="D1023" s="392" t="s">
        <v>1564</v>
      </c>
      <c r="E1023" s="394">
        <v>2920</v>
      </c>
    </row>
    <row r="1024" spans="1:5" ht="25.5">
      <c r="A1024" s="55" t="s">
        <v>1603</v>
      </c>
      <c r="B1024" s="392" t="s">
        <v>802</v>
      </c>
      <c r="C1024" s="392" t="s">
        <v>1604</v>
      </c>
      <c r="D1024" s="392" t="s">
        <v>1564</v>
      </c>
      <c r="E1024" s="394">
        <v>2920</v>
      </c>
    </row>
    <row r="1025" spans="1:5">
      <c r="A1025" s="55" t="s">
        <v>278</v>
      </c>
      <c r="B1025" s="392" t="s">
        <v>802</v>
      </c>
      <c r="C1025" s="392" t="s">
        <v>1604</v>
      </c>
      <c r="D1025" s="392" t="s">
        <v>1422</v>
      </c>
      <c r="E1025" s="394">
        <v>2920</v>
      </c>
    </row>
    <row r="1026" spans="1:5">
      <c r="A1026" s="55" t="s">
        <v>261</v>
      </c>
      <c r="B1026" s="392" t="s">
        <v>802</v>
      </c>
      <c r="C1026" s="392" t="s">
        <v>1604</v>
      </c>
      <c r="D1026" s="392" t="s">
        <v>426</v>
      </c>
      <c r="E1026" s="394">
        <v>2920</v>
      </c>
    </row>
    <row r="1027" spans="1:5" ht="63.75">
      <c r="A1027" s="55" t="s">
        <v>424</v>
      </c>
      <c r="B1027" s="392" t="s">
        <v>795</v>
      </c>
      <c r="C1027" s="392" t="s">
        <v>1564</v>
      </c>
      <c r="D1027" s="392" t="s">
        <v>1564</v>
      </c>
      <c r="E1027" s="394">
        <v>648300</v>
      </c>
    </row>
    <row r="1028" spans="1:5" ht="51">
      <c r="A1028" s="55" t="s">
        <v>1902</v>
      </c>
      <c r="B1028" s="392" t="s">
        <v>795</v>
      </c>
      <c r="C1028" s="392" t="s">
        <v>324</v>
      </c>
      <c r="D1028" s="392" t="s">
        <v>1564</v>
      </c>
      <c r="E1028" s="394">
        <v>614000</v>
      </c>
    </row>
    <row r="1029" spans="1:5" ht="25.5">
      <c r="A1029" s="55" t="s">
        <v>1610</v>
      </c>
      <c r="B1029" s="392" t="s">
        <v>795</v>
      </c>
      <c r="C1029" s="392" t="s">
        <v>37</v>
      </c>
      <c r="D1029" s="392" t="s">
        <v>1564</v>
      </c>
      <c r="E1029" s="394">
        <v>614000</v>
      </c>
    </row>
    <row r="1030" spans="1:5">
      <c r="A1030" s="55" t="s">
        <v>278</v>
      </c>
      <c r="B1030" s="392" t="s">
        <v>795</v>
      </c>
      <c r="C1030" s="392" t="s">
        <v>37</v>
      </c>
      <c r="D1030" s="392" t="s">
        <v>1422</v>
      </c>
      <c r="E1030" s="394">
        <v>614000</v>
      </c>
    </row>
    <row r="1031" spans="1:5" ht="38.25">
      <c r="A1031" s="55" t="s">
        <v>280</v>
      </c>
      <c r="B1031" s="392" t="s">
        <v>795</v>
      </c>
      <c r="C1031" s="392" t="s">
        <v>37</v>
      </c>
      <c r="D1031" s="392" t="s">
        <v>422</v>
      </c>
      <c r="E1031" s="394">
        <v>614000</v>
      </c>
    </row>
    <row r="1032" spans="1:5" ht="25.5">
      <c r="A1032" s="55" t="s">
        <v>1903</v>
      </c>
      <c r="B1032" s="392" t="s">
        <v>795</v>
      </c>
      <c r="C1032" s="392" t="s">
        <v>1904</v>
      </c>
      <c r="D1032" s="392" t="s">
        <v>1564</v>
      </c>
      <c r="E1032" s="394">
        <v>34300</v>
      </c>
    </row>
    <row r="1033" spans="1:5" ht="25.5">
      <c r="A1033" s="55" t="s">
        <v>1603</v>
      </c>
      <c r="B1033" s="392" t="s">
        <v>795</v>
      </c>
      <c r="C1033" s="392" t="s">
        <v>1604</v>
      </c>
      <c r="D1033" s="392" t="s">
        <v>1564</v>
      </c>
      <c r="E1033" s="394">
        <v>34300</v>
      </c>
    </row>
    <row r="1034" spans="1:5">
      <c r="A1034" s="55" t="s">
        <v>278</v>
      </c>
      <c r="B1034" s="392" t="s">
        <v>795</v>
      </c>
      <c r="C1034" s="392" t="s">
        <v>1604</v>
      </c>
      <c r="D1034" s="392" t="s">
        <v>1422</v>
      </c>
      <c r="E1034" s="394">
        <v>34300</v>
      </c>
    </row>
    <row r="1035" spans="1:5" ht="38.25">
      <c r="A1035" s="55" t="s">
        <v>280</v>
      </c>
      <c r="B1035" s="392" t="s">
        <v>795</v>
      </c>
      <c r="C1035" s="392" t="s">
        <v>1604</v>
      </c>
      <c r="D1035" s="392" t="s">
        <v>422</v>
      </c>
      <c r="E1035" s="394">
        <v>34300</v>
      </c>
    </row>
    <row r="1036" spans="1:5" ht="38.25">
      <c r="A1036" s="55" t="s">
        <v>427</v>
      </c>
      <c r="B1036" s="392" t="s">
        <v>803</v>
      </c>
      <c r="C1036" s="392" t="s">
        <v>1564</v>
      </c>
      <c r="D1036" s="392" t="s">
        <v>1564</v>
      </c>
      <c r="E1036" s="394">
        <v>74700</v>
      </c>
    </row>
    <row r="1037" spans="1:5" ht="51">
      <c r="A1037" s="55" t="s">
        <v>1902</v>
      </c>
      <c r="B1037" s="392" t="s">
        <v>803</v>
      </c>
      <c r="C1037" s="392" t="s">
        <v>324</v>
      </c>
      <c r="D1037" s="392" t="s">
        <v>1564</v>
      </c>
      <c r="E1037" s="394">
        <v>61468</v>
      </c>
    </row>
    <row r="1038" spans="1:5" ht="25.5">
      <c r="A1038" s="55" t="s">
        <v>1610</v>
      </c>
      <c r="B1038" s="392" t="s">
        <v>803</v>
      </c>
      <c r="C1038" s="392" t="s">
        <v>37</v>
      </c>
      <c r="D1038" s="392" t="s">
        <v>1564</v>
      </c>
      <c r="E1038" s="394">
        <v>61468</v>
      </c>
    </row>
    <row r="1039" spans="1:5">
      <c r="A1039" s="55" t="s">
        <v>278</v>
      </c>
      <c r="B1039" s="392" t="s">
        <v>803</v>
      </c>
      <c r="C1039" s="392" t="s">
        <v>37</v>
      </c>
      <c r="D1039" s="392" t="s">
        <v>1422</v>
      </c>
      <c r="E1039" s="394">
        <v>61468</v>
      </c>
    </row>
    <row r="1040" spans="1:5">
      <c r="A1040" s="55" t="s">
        <v>261</v>
      </c>
      <c r="B1040" s="392" t="s">
        <v>803</v>
      </c>
      <c r="C1040" s="392" t="s">
        <v>37</v>
      </c>
      <c r="D1040" s="392" t="s">
        <v>426</v>
      </c>
      <c r="E1040" s="394">
        <v>61468</v>
      </c>
    </row>
    <row r="1041" spans="1:5" ht="25.5">
      <c r="A1041" s="55" t="s">
        <v>1903</v>
      </c>
      <c r="B1041" s="392" t="s">
        <v>803</v>
      </c>
      <c r="C1041" s="392" t="s">
        <v>1904</v>
      </c>
      <c r="D1041" s="392" t="s">
        <v>1564</v>
      </c>
      <c r="E1041" s="394">
        <v>13232</v>
      </c>
    </row>
    <row r="1042" spans="1:5" ht="25.5">
      <c r="A1042" s="55" t="s">
        <v>1603</v>
      </c>
      <c r="B1042" s="392" t="s">
        <v>803</v>
      </c>
      <c r="C1042" s="392" t="s">
        <v>1604</v>
      </c>
      <c r="D1042" s="392" t="s">
        <v>1564</v>
      </c>
      <c r="E1042" s="394">
        <v>13232</v>
      </c>
    </row>
    <row r="1043" spans="1:5">
      <c r="A1043" s="55" t="s">
        <v>278</v>
      </c>
      <c r="B1043" s="392" t="s">
        <v>803</v>
      </c>
      <c r="C1043" s="392" t="s">
        <v>1604</v>
      </c>
      <c r="D1043" s="392" t="s">
        <v>1422</v>
      </c>
      <c r="E1043" s="394">
        <v>13232</v>
      </c>
    </row>
    <row r="1044" spans="1:5">
      <c r="A1044" s="55" t="s">
        <v>261</v>
      </c>
      <c r="B1044" s="392" t="s">
        <v>803</v>
      </c>
      <c r="C1044" s="392" t="s">
        <v>1604</v>
      </c>
      <c r="D1044" s="392" t="s">
        <v>426</v>
      </c>
      <c r="E1044" s="394">
        <v>13232</v>
      </c>
    </row>
    <row r="1045" spans="1:5" ht="51">
      <c r="A1045" s="55" t="s">
        <v>425</v>
      </c>
      <c r="B1045" s="392" t="s">
        <v>796</v>
      </c>
      <c r="C1045" s="392" t="s">
        <v>1564</v>
      </c>
      <c r="D1045" s="392" t="s">
        <v>1564</v>
      </c>
      <c r="E1045" s="394">
        <v>1268200</v>
      </c>
    </row>
    <row r="1046" spans="1:5" ht="51">
      <c r="A1046" s="55" t="s">
        <v>1902</v>
      </c>
      <c r="B1046" s="392" t="s">
        <v>796</v>
      </c>
      <c r="C1046" s="392" t="s">
        <v>324</v>
      </c>
      <c r="D1046" s="392" t="s">
        <v>1564</v>
      </c>
      <c r="E1046" s="394">
        <v>1214220</v>
      </c>
    </row>
    <row r="1047" spans="1:5" ht="25.5">
      <c r="A1047" s="55" t="s">
        <v>1610</v>
      </c>
      <c r="B1047" s="392" t="s">
        <v>796</v>
      </c>
      <c r="C1047" s="392" t="s">
        <v>37</v>
      </c>
      <c r="D1047" s="392" t="s">
        <v>1564</v>
      </c>
      <c r="E1047" s="394">
        <v>1214220</v>
      </c>
    </row>
    <row r="1048" spans="1:5">
      <c r="A1048" s="55" t="s">
        <v>278</v>
      </c>
      <c r="B1048" s="392" t="s">
        <v>796</v>
      </c>
      <c r="C1048" s="392" t="s">
        <v>37</v>
      </c>
      <c r="D1048" s="392" t="s">
        <v>1422</v>
      </c>
      <c r="E1048" s="394">
        <v>1214220</v>
      </c>
    </row>
    <row r="1049" spans="1:5" ht="38.25">
      <c r="A1049" s="55" t="s">
        <v>280</v>
      </c>
      <c r="B1049" s="392" t="s">
        <v>796</v>
      </c>
      <c r="C1049" s="392" t="s">
        <v>37</v>
      </c>
      <c r="D1049" s="392" t="s">
        <v>422</v>
      </c>
      <c r="E1049" s="394">
        <v>1214220</v>
      </c>
    </row>
    <row r="1050" spans="1:5" ht="25.5">
      <c r="A1050" s="55" t="s">
        <v>1903</v>
      </c>
      <c r="B1050" s="392" t="s">
        <v>796</v>
      </c>
      <c r="C1050" s="392" t="s">
        <v>1904</v>
      </c>
      <c r="D1050" s="392" t="s">
        <v>1564</v>
      </c>
      <c r="E1050" s="394">
        <v>53980</v>
      </c>
    </row>
    <row r="1051" spans="1:5" ht="25.5">
      <c r="A1051" s="55" t="s">
        <v>1603</v>
      </c>
      <c r="B1051" s="392" t="s">
        <v>796</v>
      </c>
      <c r="C1051" s="392" t="s">
        <v>1604</v>
      </c>
      <c r="D1051" s="392" t="s">
        <v>1564</v>
      </c>
      <c r="E1051" s="394">
        <v>53980</v>
      </c>
    </row>
    <row r="1052" spans="1:5">
      <c r="A1052" s="55" t="s">
        <v>278</v>
      </c>
      <c r="B1052" s="392" t="s">
        <v>796</v>
      </c>
      <c r="C1052" s="392" t="s">
        <v>1604</v>
      </c>
      <c r="D1052" s="392" t="s">
        <v>1422</v>
      </c>
      <c r="E1052" s="394">
        <v>53980</v>
      </c>
    </row>
    <row r="1053" spans="1:5" ht="38.25">
      <c r="A1053" s="55" t="s">
        <v>280</v>
      </c>
      <c r="B1053" s="392" t="s">
        <v>796</v>
      </c>
      <c r="C1053" s="392" t="s">
        <v>1604</v>
      </c>
      <c r="D1053" s="392" t="s">
        <v>422</v>
      </c>
      <c r="E1053" s="394">
        <v>53980</v>
      </c>
    </row>
    <row r="1054" spans="1:5" ht="178.5">
      <c r="A1054" s="55" t="s">
        <v>596</v>
      </c>
      <c r="B1054" s="392" t="s">
        <v>799</v>
      </c>
      <c r="C1054" s="392" t="s">
        <v>1564</v>
      </c>
      <c r="D1054" s="392" t="s">
        <v>1564</v>
      </c>
      <c r="E1054" s="394">
        <v>602812</v>
      </c>
    </row>
    <row r="1055" spans="1:5" ht="51">
      <c r="A1055" s="55" t="s">
        <v>1902</v>
      </c>
      <c r="B1055" s="392" t="s">
        <v>799</v>
      </c>
      <c r="C1055" s="392" t="s">
        <v>324</v>
      </c>
      <c r="D1055" s="392" t="s">
        <v>1564</v>
      </c>
      <c r="E1055" s="394">
        <v>602812</v>
      </c>
    </row>
    <row r="1056" spans="1:5" ht="25.5">
      <c r="A1056" s="55" t="s">
        <v>1610</v>
      </c>
      <c r="B1056" s="392" t="s">
        <v>799</v>
      </c>
      <c r="C1056" s="392" t="s">
        <v>37</v>
      </c>
      <c r="D1056" s="392" t="s">
        <v>1564</v>
      </c>
      <c r="E1056" s="394">
        <v>602812</v>
      </c>
    </row>
    <row r="1057" spans="1:5">
      <c r="A1057" s="55" t="s">
        <v>278</v>
      </c>
      <c r="B1057" s="392" t="s">
        <v>799</v>
      </c>
      <c r="C1057" s="392" t="s">
        <v>37</v>
      </c>
      <c r="D1057" s="392" t="s">
        <v>1422</v>
      </c>
      <c r="E1057" s="394">
        <v>602812</v>
      </c>
    </row>
    <row r="1058" spans="1:5" ht="38.25">
      <c r="A1058" s="55" t="s">
        <v>280</v>
      </c>
      <c r="B1058" s="392" t="s">
        <v>799</v>
      </c>
      <c r="C1058" s="392" t="s">
        <v>37</v>
      </c>
      <c r="D1058" s="392" t="s">
        <v>422</v>
      </c>
      <c r="E1058" s="394">
        <v>602812</v>
      </c>
    </row>
    <row r="1059" spans="1:5" ht="38.25">
      <c r="A1059" s="55" t="s">
        <v>419</v>
      </c>
      <c r="B1059" s="392" t="s">
        <v>1170</v>
      </c>
      <c r="C1059" s="392" t="s">
        <v>1564</v>
      </c>
      <c r="D1059" s="392" t="s">
        <v>1564</v>
      </c>
      <c r="E1059" s="394">
        <v>3091802</v>
      </c>
    </row>
    <row r="1060" spans="1:5" ht="38.25">
      <c r="A1060" s="55" t="s">
        <v>419</v>
      </c>
      <c r="B1060" s="392" t="s">
        <v>789</v>
      </c>
      <c r="C1060" s="392" t="s">
        <v>1564</v>
      </c>
      <c r="D1060" s="392" t="s">
        <v>1564</v>
      </c>
      <c r="E1060" s="394">
        <v>2991802</v>
      </c>
    </row>
    <row r="1061" spans="1:5" ht="51">
      <c r="A1061" s="55" t="s">
        <v>1902</v>
      </c>
      <c r="B1061" s="392" t="s">
        <v>789</v>
      </c>
      <c r="C1061" s="392" t="s">
        <v>324</v>
      </c>
      <c r="D1061" s="392" t="s">
        <v>1564</v>
      </c>
      <c r="E1061" s="394">
        <v>2991802</v>
      </c>
    </row>
    <row r="1062" spans="1:5" ht="25.5">
      <c r="A1062" s="55" t="s">
        <v>1610</v>
      </c>
      <c r="B1062" s="392" t="s">
        <v>789</v>
      </c>
      <c r="C1062" s="392" t="s">
        <v>37</v>
      </c>
      <c r="D1062" s="392" t="s">
        <v>1564</v>
      </c>
      <c r="E1062" s="394">
        <v>2991802</v>
      </c>
    </row>
    <row r="1063" spans="1:5">
      <c r="A1063" s="55" t="s">
        <v>278</v>
      </c>
      <c r="B1063" s="392" t="s">
        <v>789</v>
      </c>
      <c r="C1063" s="392" t="s">
        <v>37</v>
      </c>
      <c r="D1063" s="392" t="s">
        <v>1422</v>
      </c>
      <c r="E1063" s="394">
        <v>2991802</v>
      </c>
    </row>
    <row r="1064" spans="1:5" ht="38.25">
      <c r="A1064" s="55" t="s">
        <v>93</v>
      </c>
      <c r="B1064" s="392" t="s">
        <v>789</v>
      </c>
      <c r="C1064" s="392" t="s">
        <v>37</v>
      </c>
      <c r="D1064" s="392" t="s">
        <v>416</v>
      </c>
      <c r="E1064" s="394">
        <v>2991802</v>
      </c>
    </row>
    <row r="1065" spans="1:5" ht="51">
      <c r="A1065" s="55" t="s">
        <v>1424</v>
      </c>
      <c r="B1065" s="392" t="s">
        <v>790</v>
      </c>
      <c r="C1065" s="392" t="s">
        <v>1564</v>
      </c>
      <c r="D1065" s="392" t="s">
        <v>1564</v>
      </c>
      <c r="E1065" s="394">
        <v>100000</v>
      </c>
    </row>
    <row r="1066" spans="1:5" ht="51">
      <c r="A1066" s="55" t="s">
        <v>1902</v>
      </c>
      <c r="B1066" s="392" t="s">
        <v>790</v>
      </c>
      <c r="C1066" s="392" t="s">
        <v>324</v>
      </c>
      <c r="D1066" s="392" t="s">
        <v>1564</v>
      </c>
      <c r="E1066" s="394">
        <v>100000</v>
      </c>
    </row>
    <row r="1067" spans="1:5" ht="25.5">
      <c r="A1067" s="55" t="s">
        <v>1610</v>
      </c>
      <c r="B1067" s="392" t="s">
        <v>790</v>
      </c>
      <c r="C1067" s="392" t="s">
        <v>37</v>
      </c>
      <c r="D1067" s="392" t="s">
        <v>1564</v>
      </c>
      <c r="E1067" s="394">
        <v>100000</v>
      </c>
    </row>
    <row r="1068" spans="1:5">
      <c r="A1068" s="55" t="s">
        <v>278</v>
      </c>
      <c r="B1068" s="392" t="s">
        <v>790</v>
      </c>
      <c r="C1068" s="392" t="s">
        <v>37</v>
      </c>
      <c r="D1068" s="392" t="s">
        <v>1422</v>
      </c>
      <c r="E1068" s="394">
        <v>100000</v>
      </c>
    </row>
    <row r="1069" spans="1:5" ht="38.25">
      <c r="A1069" s="55" t="s">
        <v>93</v>
      </c>
      <c r="B1069" s="392" t="s">
        <v>790</v>
      </c>
      <c r="C1069" s="392" t="s">
        <v>37</v>
      </c>
      <c r="D1069" s="392" t="s">
        <v>416</v>
      </c>
      <c r="E1069" s="394">
        <v>100000</v>
      </c>
    </row>
    <row r="1070" spans="1:5" ht="51">
      <c r="A1070" s="55" t="s">
        <v>421</v>
      </c>
      <c r="B1070" s="392" t="s">
        <v>1171</v>
      </c>
      <c r="C1070" s="392" t="s">
        <v>1564</v>
      </c>
      <c r="D1070" s="392" t="s">
        <v>1564</v>
      </c>
      <c r="E1070" s="394">
        <v>977334</v>
      </c>
    </row>
    <row r="1071" spans="1:5" ht="51">
      <c r="A1071" s="55" t="s">
        <v>421</v>
      </c>
      <c r="B1071" s="392" t="s">
        <v>791</v>
      </c>
      <c r="C1071" s="392" t="s">
        <v>1564</v>
      </c>
      <c r="D1071" s="392" t="s">
        <v>1564</v>
      </c>
      <c r="E1071" s="394">
        <v>945334</v>
      </c>
    </row>
    <row r="1072" spans="1:5" ht="51">
      <c r="A1072" s="55" t="s">
        <v>1902</v>
      </c>
      <c r="B1072" s="392" t="s">
        <v>791</v>
      </c>
      <c r="C1072" s="392" t="s">
        <v>324</v>
      </c>
      <c r="D1072" s="392" t="s">
        <v>1564</v>
      </c>
      <c r="E1072" s="394">
        <v>929134</v>
      </c>
    </row>
    <row r="1073" spans="1:5" ht="25.5">
      <c r="A1073" s="55" t="s">
        <v>1610</v>
      </c>
      <c r="B1073" s="392" t="s">
        <v>791</v>
      </c>
      <c r="C1073" s="392" t="s">
        <v>37</v>
      </c>
      <c r="D1073" s="392" t="s">
        <v>1564</v>
      </c>
      <c r="E1073" s="394">
        <v>929134</v>
      </c>
    </row>
    <row r="1074" spans="1:5">
      <c r="A1074" s="55" t="s">
        <v>278</v>
      </c>
      <c r="B1074" s="392" t="s">
        <v>791</v>
      </c>
      <c r="C1074" s="392" t="s">
        <v>37</v>
      </c>
      <c r="D1074" s="392" t="s">
        <v>1422</v>
      </c>
      <c r="E1074" s="394">
        <v>929134</v>
      </c>
    </row>
    <row r="1075" spans="1:5" ht="38.25">
      <c r="A1075" s="55" t="s">
        <v>260</v>
      </c>
      <c r="B1075" s="392" t="s">
        <v>791</v>
      </c>
      <c r="C1075" s="392" t="s">
        <v>37</v>
      </c>
      <c r="D1075" s="392" t="s">
        <v>420</v>
      </c>
      <c r="E1075" s="394">
        <v>929134</v>
      </c>
    </row>
    <row r="1076" spans="1:5" ht="25.5">
      <c r="A1076" s="55" t="s">
        <v>1903</v>
      </c>
      <c r="B1076" s="392" t="s">
        <v>791</v>
      </c>
      <c r="C1076" s="392" t="s">
        <v>1904</v>
      </c>
      <c r="D1076" s="392" t="s">
        <v>1564</v>
      </c>
      <c r="E1076" s="394">
        <v>16200</v>
      </c>
    </row>
    <row r="1077" spans="1:5" ht="25.5">
      <c r="A1077" s="55" t="s">
        <v>1603</v>
      </c>
      <c r="B1077" s="392" t="s">
        <v>791</v>
      </c>
      <c r="C1077" s="392" t="s">
        <v>1604</v>
      </c>
      <c r="D1077" s="392" t="s">
        <v>1564</v>
      </c>
      <c r="E1077" s="394">
        <v>16200</v>
      </c>
    </row>
    <row r="1078" spans="1:5">
      <c r="A1078" s="55" t="s">
        <v>278</v>
      </c>
      <c r="B1078" s="392" t="s">
        <v>791</v>
      </c>
      <c r="C1078" s="392" t="s">
        <v>1604</v>
      </c>
      <c r="D1078" s="392" t="s">
        <v>1422</v>
      </c>
      <c r="E1078" s="394">
        <v>16200</v>
      </c>
    </row>
    <row r="1079" spans="1:5" ht="38.25">
      <c r="A1079" s="55" t="s">
        <v>260</v>
      </c>
      <c r="B1079" s="392" t="s">
        <v>791</v>
      </c>
      <c r="C1079" s="392" t="s">
        <v>1604</v>
      </c>
      <c r="D1079" s="392" t="s">
        <v>420</v>
      </c>
      <c r="E1079" s="394">
        <v>16200</v>
      </c>
    </row>
    <row r="1080" spans="1:5" ht="63.75">
      <c r="A1080" s="55" t="s">
        <v>681</v>
      </c>
      <c r="B1080" s="392" t="s">
        <v>792</v>
      </c>
      <c r="C1080" s="392" t="s">
        <v>1564</v>
      </c>
      <c r="D1080" s="392" t="s">
        <v>1564</v>
      </c>
      <c r="E1080" s="394">
        <v>32000</v>
      </c>
    </row>
    <row r="1081" spans="1:5" ht="51">
      <c r="A1081" s="55" t="s">
        <v>1902</v>
      </c>
      <c r="B1081" s="392" t="s">
        <v>792</v>
      </c>
      <c r="C1081" s="392" t="s">
        <v>324</v>
      </c>
      <c r="D1081" s="392" t="s">
        <v>1564</v>
      </c>
      <c r="E1081" s="394">
        <v>32000</v>
      </c>
    </row>
    <row r="1082" spans="1:5" ht="25.5">
      <c r="A1082" s="55" t="s">
        <v>1610</v>
      </c>
      <c r="B1082" s="392" t="s">
        <v>792</v>
      </c>
      <c r="C1082" s="392" t="s">
        <v>37</v>
      </c>
      <c r="D1082" s="392" t="s">
        <v>1564</v>
      </c>
      <c r="E1082" s="394">
        <v>32000</v>
      </c>
    </row>
    <row r="1083" spans="1:5">
      <c r="A1083" s="55" t="s">
        <v>278</v>
      </c>
      <c r="B1083" s="392" t="s">
        <v>792</v>
      </c>
      <c r="C1083" s="392" t="s">
        <v>37</v>
      </c>
      <c r="D1083" s="392" t="s">
        <v>1422</v>
      </c>
      <c r="E1083" s="394">
        <v>32000</v>
      </c>
    </row>
    <row r="1084" spans="1:5" ht="38.25">
      <c r="A1084" s="55" t="s">
        <v>260</v>
      </c>
      <c r="B1084" s="392" t="s">
        <v>792</v>
      </c>
      <c r="C1084" s="392" t="s">
        <v>37</v>
      </c>
      <c r="D1084" s="392" t="s">
        <v>420</v>
      </c>
      <c r="E1084" s="394">
        <v>32000</v>
      </c>
    </row>
    <row r="1085" spans="1:5" ht="25.5">
      <c r="A1085" s="55" t="s">
        <v>723</v>
      </c>
      <c r="B1085" s="392" t="s">
        <v>1172</v>
      </c>
      <c r="C1085" s="392" t="s">
        <v>1564</v>
      </c>
      <c r="D1085" s="392" t="s">
        <v>1564</v>
      </c>
      <c r="E1085" s="394">
        <v>59520342</v>
      </c>
    </row>
    <row r="1086" spans="1:5" ht="25.5">
      <c r="A1086" s="55" t="s">
        <v>518</v>
      </c>
      <c r="B1086" s="392" t="s">
        <v>1173</v>
      </c>
      <c r="C1086" s="392" t="s">
        <v>1564</v>
      </c>
      <c r="D1086" s="392" t="s">
        <v>1564</v>
      </c>
      <c r="E1086" s="394">
        <v>2000000</v>
      </c>
    </row>
    <row r="1087" spans="1:5" ht="25.5">
      <c r="A1087" s="55" t="s">
        <v>518</v>
      </c>
      <c r="B1087" s="392" t="s">
        <v>942</v>
      </c>
      <c r="C1087" s="392" t="s">
        <v>1564</v>
      </c>
      <c r="D1087" s="392" t="s">
        <v>1564</v>
      </c>
      <c r="E1087" s="394">
        <v>2000000</v>
      </c>
    </row>
    <row r="1088" spans="1:5">
      <c r="A1088" s="55" t="s">
        <v>1905</v>
      </c>
      <c r="B1088" s="392" t="s">
        <v>942</v>
      </c>
      <c r="C1088" s="392" t="s">
        <v>1906</v>
      </c>
      <c r="D1088" s="392" t="s">
        <v>1564</v>
      </c>
      <c r="E1088" s="394">
        <v>2000000</v>
      </c>
    </row>
    <row r="1089" spans="1:5">
      <c r="A1089" s="55" t="s">
        <v>519</v>
      </c>
      <c r="B1089" s="392" t="s">
        <v>942</v>
      </c>
      <c r="C1089" s="392" t="s">
        <v>520</v>
      </c>
      <c r="D1089" s="392" t="s">
        <v>1564</v>
      </c>
      <c r="E1089" s="394">
        <v>2000000</v>
      </c>
    </row>
    <row r="1090" spans="1:5">
      <c r="A1090" s="55" t="s">
        <v>278</v>
      </c>
      <c r="B1090" s="392" t="s">
        <v>942</v>
      </c>
      <c r="C1090" s="392" t="s">
        <v>520</v>
      </c>
      <c r="D1090" s="392" t="s">
        <v>1422</v>
      </c>
      <c r="E1090" s="394">
        <v>2000000</v>
      </c>
    </row>
    <row r="1091" spans="1:5">
      <c r="A1091" s="55" t="s">
        <v>70</v>
      </c>
      <c r="B1091" s="392" t="s">
        <v>942</v>
      </c>
      <c r="C1091" s="392" t="s">
        <v>520</v>
      </c>
      <c r="D1091" s="392" t="s">
        <v>517</v>
      </c>
      <c r="E1091" s="394">
        <v>2000000</v>
      </c>
    </row>
    <row r="1092" spans="1:5" ht="51">
      <c r="A1092" s="55" t="s">
        <v>535</v>
      </c>
      <c r="B1092" s="392" t="s">
        <v>1591</v>
      </c>
      <c r="C1092" s="392" t="s">
        <v>1564</v>
      </c>
      <c r="D1092" s="392" t="s">
        <v>1564</v>
      </c>
      <c r="E1092" s="394">
        <v>1800</v>
      </c>
    </row>
    <row r="1093" spans="1:5" ht="51">
      <c r="A1093" s="55" t="s">
        <v>535</v>
      </c>
      <c r="B1093" s="392" t="s">
        <v>800</v>
      </c>
      <c r="C1093" s="392" t="s">
        <v>1564</v>
      </c>
      <c r="D1093" s="392" t="s">
        <v>1564</v>
      </c>
      <c r="E1093" s="394">
        <v>1800</v>
      </c>
    </row>
    <row r="1094" spans="1:5" ht="25.5">
      <c r="A1094" s="55" t="s">
        <v>1903</v>
      </c>
      <c r="B1094" s="392" t="s">
        <v>800</v>
      </c>
      <c r="C1094" s="392" t="s">
        <v>1904</v>
      </c>
      <c r="D1094" s="392" t="s">
        <v>1564</v>
      </c>
      <c r="E1094" s="394">
        <v>1800</v>
      </c>
    </row>
    <row r="1095" spans="1:5" ht="25.5">
      <c r="A1095" s="55" t="s">
        <v>1603</v>
      </c>
      <c r="B1095" s="392" t="s">
        <v>800</v>
      </c>
      <c r="C1095" s="392" t="s">
        <v>1604</v>
      </c>
      <c r="D1095" s="392" t="s">
        <v>1564</v>
      </c>
      <c r="E1095" s="394">
        <v>1800</v>
      </c>
    </row>
    <row r="1096" spans="1:5">
      <c r="A1096" s="55" t="s">
        <v>278</v>
      </c>
      <c r="B1096" s="392" t="s">
        <v>800</v>
      </c>
      <c r="C1096" s="392" t="s">
        <v>1604</v>
      </c>
      <c r="D1096" s="392" t="s">
        <v>1422</v>
      </c>
      <c r="E1096" s="394">
        <v>1800</v>
      </c>
    </row>
    <row r="1097" spans="1:5">
      <c r="A1097" s="55" t="s">
        <v>1589</v>
      </c>
      <c r="B1097" s="392" t="s">
        <v>800</v>
      </c>
      <c r="C1097" s="392" t="s">
        <v>1604</v>
      </c>
      <c r="D1097" s="392" t="s">
        <v>1590</v>
      </c>
      <c r="E1097" s="394">
        <v>1800</v>
      </c>
    </row>
    <row r="1098" spans="1:5" ht="38.25">
      <c r="A1098" s="55" t="s">
        <v>480</v>
      </c>
      <c r="B1098" s="392" t="s">
        <v>1174</v>
      </c>
      <c r="C1098" s="392" t="s">
        <v>1564</v>
      </c>
      <c r="D1098" s="392" t="s">
        <v>1564</v>
      </c>
      <c r="E1098" s="394">
        <v>3659100</v>
      </c>
    </row>
    <row r="1099" spans="1:5" ht="38.25">
      <c r="A1099" s="55" t="s">
        <v>480</v>
      </c>
      <c r="B1099" s="392" t="s">
        <v>843</v>
      </c>
      <c r="C1099" s="392" t="s">
        <v>1564</v>
      </c>
      <c r="D1099" s="392" t="s">
        <v>1564</v>
      </c>
      <c r="E1099" s="394">
        <v>3559100</v>
      </c>
    </row>
    <row r="1100" spans="1:5" ht="51">
      <c r="A1100" s="55" t="s">
        <v>1902</v>
      </c>
      <c r="B1100" s="392" t="s">
        <v>843</v>
      </c>
      <c r="C1100" s="392" t="s">
        <v>324</v>
      </c>
      <c r="D1100" s="392" t="s">
        <v>1564</v>
      </c>
      <c r="E1100" s="394">
        <v>3460600</v>
      </c>
    </row>
    <row r="1101" spans="1:5">
      <c r="A1101" s="55" t="s">
        <v>1584</v>
      </c>
      <c r="B1101" s="392" t="s">
        <v>843</v>
      </c>
      <c r="C1101" s="392" t="s">
        <v>165</v>
      </c>
      <c r="D1101" s="392" t="s">
        <v>1564</v>
      </c>
      <c r="E1101" s="394">
        <v>3380699</v>
      </c>
    </row>
    <row r="1102" spans="1:5">
      <c r="A1102" s="55" t="s">
        <v>283</v>
      </c>
      <c r="B1102" s="392" t="s">
        <v>843</v>
      </c>
      <c r="C1102" s="392" t="s">
        <v>165</v>
      </c>
      <c r="D1102" s="392" t="s">
        <v>1429</v>
      </c>
      <c r="E1102" s="394">
        <v>3380699</v>
      </c>
    </row>
    <row r="1103" spans="1:5" ht="25.5">
      <c r="A1103" s="55" t="s">
        <v>185</v>
      </c>
      <c r="B1103" s="392" t="s">
        <v>843</v>
      </c>
      <c r="C1103" s="392" t="s">
        <v>165</v>
      </c>
      <c r="D1103" s="392" t="s">
        <v>479</v>
      </c>
      <c r="E1103" s="394">
        <v>3380699</v>
      </c>
    </row>
    <row r="1104" spans="1:5" ht="25.5">
      <c r="A1104" s="55" t="s">
        <v>1610</v>
      </c>
      <c r="B1104" s="392" t="s">
        <v>843</v>
      </c>
      <c r="C1104" s="392" t="s">
        <v>37</v>
      </c>
      <c r="D1104" s="392" t="s">
        <v>1564</v>
      </c>
      <c r="E1104" s="394">
        <v>79901</v>
      </c>
    </row>
    <row r="1105" spans="1:5">
      <c r="A1105" s="55" t="s">
        <v>283</v>
      </c>
      <c r="B1105" s="392" t="s">
        <v>843</v>
      </c>
      <c r="C1105" s="392" t="s">
        <v>37</v>
      </c>
      <c r="D1105" s="392" t="s">
        <v>1429</v>
      </c>
      <c r="E1105" s="394">
        <v>79901</v>
      </c>
    </row>
    <row r="1106" spans="1:5" ht="25.5">
      <c r="A1106" s="55" t="s">
        <v>185</v>
      </c>
      <c r="B1106" s="392" t="s">
        <v>843</v>
      </c>
      <c r="C1106" s="392" t="s">
        <v>37</v>
      </c>
      <c r="D1106" s="392" t="s">
        <v>479</v>
      </c>
      <c r="E1106" s="394">
        <v>79901</v>
      </c>
    </row>
    <row r="1107" spans="1:5" ht="25.5">
      <c r="A1107" s="55" t="s">
        <v>1903</v>
      </c>
      <c r="B1107" s="392" t="s">
        <v>843</v>
      </c>
      <c r="C1107" s="392" t="s">
        <v>1904</v>
      </c>
      <c r="D1107" s="392" t="s">
        <v>1564</v>
      </c>
      <c r="E1107" s="394">
        <v>98500</v>
      </c>
    </row>
    <row r="1108" spans="1:5" ht="25.5">
      <c r="A1108" s="55" t="s">
        <v>1603</v>
      </c>
      <c r="B1108" s="392" t="s">
        <v>843</v>
      </c>
      <c r="C1108" s="392" t="s">
        <v>1604</v>
      </c>
      <c r="D1108" s="392" t="s">
        <v>1564</v>
      </c>
      <c r="E1108" s="394">
        <v>98500</v>
      </c>
    </row>
    <row r="1109" spans="1:5">
      <c r="A1109" s="55" t="s">
        <v>283</v>
      </c>
      <c r="B1109" s="392" t="s">
        <v>843</v>
      </c>
      <c r="C1109" s="392" t="s">
        <v>1604</v>
      </c>
      <c r="D1109" s="392" t="s">
        <v>1429</v>
      </c>
      <c r="E1109" s="394">
        <v>98500</v>
      </c>
    </row>
    <row r="1110" spans="1:5" ht="25.5">
      <c r="A1110" s="55" t="s">
        <v>185</v>
      </c>
      <c r="B1110" s="392" t="s">
        <v>843</v>
      </c>
      <c r="C1110" s="392" t="s">
        <v>1604</v>
      </c>
      <c r="D1110" s="392" t="s">
        <v>479</v>
      </c>
      <c r="E1110" s="394">
        <v>98500</v>
      </c>
    </row>
    <row r="1111" spans="1:5" ht="51">
      <c r="A1111" s="55" t="s">
        <v>685</v>
      </c>
      <c r="B1111" s="392" t="s">
        <v>844</v>
      </c>
      <c r="C1111" s="392" t="s">
        <v>1564</v>
      </c>
      <c r="D1111" s="392" t="s">
        <v>1564</v>
      </c>
      <c r="E1111" s="394">
        <v>100000</v>
      </c>
    </row>
    <row r="1112" spans="1:5" ht="51">
      <c r="A1112" s="55" t="s">
        <v>1902</v>
      </c>
      <c r="B1112" s="392" t="s">
        <v>844</v>
      </c>
      <c r="C1112" s="392" t="s">
        <v>324</v>
      </c>
      <c r="D1112" s="392" t="s">
        <v>1564</v>
      </c>
      <c r="E1112" s="394">
        <v>100000</v>
      </c>
    </row>
    <row r="1113" spans="1:5" ht="25.5">
      <c r="A1113" s="55" t="s">
        <v>1610</v>
      </c>
      <c r="B1113" s="392" t="s">
        <v>844</v>
      </c>
      <c r="C1113" s="392" t="s">
        <v>37</v>
      </c>
      <c r="D1113" s="392" t="s">
        <v>1564</v>
      </c>
      <c r="E1113" s="394">
        <v>100000</v>
      </c>
    </row>
    <row r="1114" spans="1:5">
      <c r="A1114" s="55" t="s">
        <v>283</v>
      </c>
      <c r="B1114" s="392" t="s">
        <v>844</v>
      </c>
      <c r="C1114" s="392" t="s">
        <v>37</v>
      </c>
      <c r="D1114" s="392" t="s">
        <v>1429</v>
      </c>
      <c r="E1114" s="394">
        <v>100000</v>
      </c>
    </row>
    <row r="1115" spans="1:5" ht="25.5">
      <c r="A1115" s="55" t="s">
        <v>185</v>
      </c>
      <c r="B1115" s="392" t="s">
        <v>844</v>
      </c>
      <c r="C1115" s="392" t="s">
        <v>37</v>
      </c>
      <c r="D1115" s="392" t="s">
        <v>479</v>
      </c>
      <c r="E1115" s="394">
        <v>100000</v>
      </c>
    </row>
    <row r="1116" spans="1:5" ht="51">
      <c r="A1116" s="55" t="s">
        <v>598</v>
      </c>
      <c r="B1116" s="392" t="s">
        <v>1175</v>
      </c>
      <c r="C1116" s="392" t="s">
        <v>1564</v>
      </c>
      <c r="D1116" s="392" t="s">
        <v>1564</v>
      </c>
      <c r="E1116" s="394">
        <v>60000</v>
      </c>
    </row>
    <row r="1117" spans="1:5" ht="51">
      <c r="A1117" s="55" t="s">
        <v>598</v>
      </c>
      <c r="B1117" s="392" t="s">
        <v>804</v>
      </c>
      <c r="C1117" s="392" t="s">
        <v>1564</v>
      </c>
      <c r="D1117" s="392" t="s">
        <v>1564</v>
      </c>
      <c r="E1117" s="394">
        <v>60000</v>
      </c>
    </row>
    <row r="1118" spans="1:5">
      <c r="A1118" s="55" t="s">
        <v>1907</v>
      </c>
      <c r="B1118" s="392" t="s">
        <v>804</v>
      </c>
      <c r="C1118" s="392" t="s">
        <v>1908</v>
      </c>
      <c r="D1118" s="392" t="s">
        <v>1564</v>
      </c>
      <c r="E1118" s="394">
        <v>60000</v>
      </c>
    </row>
    <row r="1119" spans="1:5" ht="25.5">
      <c r="A1119" s="55" t="s">
        <v>428</v>
      </c>
      <c r="B1119" s="392" t="s">
        <v>804</v>
      </c>
      <c r="C1119" s="392" t="s">
        <v>429</v>
      </c>
      <c r="D1119" s="392" t="s">
        <v>1564</v>
      </c>
      <c r="E1119" s="394">
        <v>60000</v>
      </c>
    </row>
    <row r="1120" spans="1:5">
      <c r="A1120" s="55" t="s">
        <v>278</v>
      </c>
      <c r="B1120" s="392" t="s">
        <v>804</v>
      </c>
      <c r="C1120" s="392" t="s">
        <v>429</v>
      </c>
      <c r="D1120" s="392" t="s">
        <v>1422</v>
      </c>
      <c r="E1120" s="394">
        <v>60000</v>
      </c>
    </row>
    <row r="1121" spans="1:5">
      <c r="A1121" s="55" t="s">
        <v>261</v>
      </c>
      <c r="B1121" s="392" t="s">
        <v>804</v>
      </c>
      <c r="C1121" s="392" t="s">
        <v>429</v>
      </c>
      <c r="D1121" s="392" t="s">
        <v>426</v>
      </c>
      <c r="E1121" s="394">
        <v>60000</v>
      </c>
    </row>
    <row r="1122" spans="1:5" ht="25.5">
      <c r="A1122" s="55" t="s">
        <v>1239</v>
      </c>
      <c r="B1122" s="392" t="s">
        <v>1240</v>
      </c>
      <c r="C1122" s="392" t="s">
        <v>1564</v>
      </c>
      <c r="D1122" s="392" t="s">
        <v>1564</v>
      </c>
      <c r="E1122" s="394">
        <v>6285500</v>
      </c>
    </row>
    <row r="1123" spans="1:5" ht="25.5">
      <c r="A1123" s="55" t="s">
        <v>1239</v>
      </c>
      <c r="B1123" s="392" t="s">
        <v>1297</v>
      </c>
      <c r="C1123" s="392" t="s">
        <v>1564</v>
      </c>
      <c r="D1123" s="392" t="s">
        <v>1564</v>
      </c>
      <c r="E1123" s="394">
        <v>6121374</v>
      </c>
    </row>
    <row r="1124" spans="1:5" ht="51">
      <c r="A1124" s="55" t="s">
        <v>1902</v>
      </c>
      <c r="B1124" s="392" t="s">
        <v>1297</v>
      </c>
      <c r="C1124" s="392" t="s">
        <v>324</v>
      </c>
      <c r="D1124" s="392" t="s">
        <v>1564</v>
      </c>
      <c r="E1124" s="394">
        <v>5879579</v>
      </c>
    </row>
    <row r="1125" spans="1:5" ht="25.5">
      <c r="A1125" s="55" t="s">
        <v>1610</v>
      </c>
      <c r="B1125" s="392" t="s">
        <v>1297</v>
      </c>
      <c r="C1125" s="392" t="s">
        <v>37</v>
      </c>
      <c r="D1125" s="392" t="s">
        <v>1564</v>
      </c>
      <c r="E1125" s="394">
        <v>5879579</v>
      </c>
    </row>
    <row r="1126" spans="1:5">
      <c r="A1126" s="55" t="s">
        <v>278</v>
      </c>
      <c r="B1126" s="392" t="s">
        <v>1297</v>
      </c>
      <c r="C1126" s="392" t="s">
        <v>37</v>
      </c>
      <c r="D1126" s="392" t="s">
        <v>1422</v>
      </c>
      <c r="E1126" s="394">
        <v>5879579</v>
      </c>
    </row>
    <row r="1127" spans="1:5">
      <c r="A1127" s="55" t="s">
        <v>261</v>
      </c>
      <c r="B1127" s="392" t="s">
        <v>1297</v>
      </c>
      <c r="C1127" s="392" t="s">
        <v>37</v>
      </c>
      <c r="D1127" s="392" t="s">
        <v>426</v>
      </c>
      <c r="E1127" s="394">
        <v>5879579</v>
      </c>
    </row>
    <row r="1128" spans="1:5" ht="25.5">
      <c r="A1128" s="55" t="s">
        <v>1903</v>
      </c>
      <c r="B1128" s="392" t="s">
        <v>1297</v>
      </c>
      <c r="C1128" s="392" t="s">
        <v>1904</v>
      </c>
      <c r="D1128" s="392" t="s">
        <v>1564</v>
      </c>
      <c r="E1128" s="394">
        <v>241795</v>
      </c>
    </row>
    <row r="1129" spans="1:5" ht="25.5">
      <c r="A1129" s="55" t="s">
        <v>1603</v>
      </c>
      <c r="B1129" s="392" t="s">
        <v>1297</v>
      </c>
      <c r="C1129" s="392" t="s">
        <v>1604</v>
      </c>
      <c r="D1129" s="392" t="s">
        <v>1564</v>
      </c>
      <c r="E1129" s="394">
        <v>241795</v>
      </c>
    </row>
    <row r="1130" spans="1:5">
      <c r="A1130" s="55" t="s">
        <v>278</v>
      </c>
      <c r="B1130" s="392" t="s">
        <v>1297</v>
      </c>
      <c r="C1130" s="392" t="s">
        <v>1604</v>
      </c>
      <c r="D1130" s="392" t="s">
        <v>1422</v>
      </c>
      <c r="E1130" s="394">
        <v>241795</v>
      </c>
    </row>
    <row r="1131" spans="1:5">
      <c r="A1131" s="55" t="s">
        <v>261</v>
      </c>
      <c r="B1131" s="392" t="s">
        <v>1297</v>
      </c>
      <c r="C1131" s="392" t="s">
        <v>1604</v>
      </c>
      <c r="D1131" s="392" t="s">
        <v>426</v>
      </c>
      <c r="E1131" s="394">
        <v>241795</v>
      </c>
    </row>
    <row r="1132" spans="1:5" ht="38.25">
      <c r="A1132" s="55" t="s">
        <v>1433</v>
      </c>
      <c r="B1132" s="392" t="s">
        <v>1434</v>
      </c>
      <c r="C1132" s="392" t="s">
        <v>1564</v>
      </c>
      <c r="D1132" s="392" t="s">
        <v>1564</v>
      </c>
      <c r="E1132" s="394">
        <v>164126</v>
      </c>
    </row>
    <row r="1133" spans="1:5" ht="51">
      <c r="A1133" s="55" t="s">
        <v>1902</v>
      </c>
      <c r="B1133" s="392" t="s">
        <v>1434</v>
      </c>
      <c r="C1133" s="392" t="s">
        <v>324</v>
      </c>
      <c r="D1133" s="392" t="s">
        <v>1564</v>
      </c>
      <c r="E1133" s="394">
        <v>164126</v>
      </c>
    </row>
    <row r="1134" spans="1:5" ht="25.5">
      <c r="A1134" s="55" t="s">
        <v>1610</v>
      </c>
      <c r="B1134" s="392" t="s">
        <v>1434</v>
      </c>
      <c r="C1134" s="392" t="s">
        <v>37</v>
      </c>
      <c r="D1134" s="392" t="s">
        <v>1564</v>
      </c>
      <c r="E1134" s="394">
        <v>164126</v>
      </c>
    </row>
    <row r="1135" spans="1:5">
      <c r="A1135" s="55" t="s">
        <v>278</v>
      </c>
      <c r="B1135" s="392" t="s">
        <v>1434</v>
      </c>
      <c r="C1135" s="392" t="s">
        <v>37</v>
      </c>
      <c r="D1135" s="392" t="s">
        <v>1422</v>
      </c>
      <c r="E1135" s="394">
        <v>164126</v>
      </c>
    </row>
    <row r="1136" spans="1:5">
      <c r="A1136" s="55" t="s">
        <v>261</v>
      </c>
      <c r="B1136" s="392" t="s">
        <v>1434</v>
      </c>
      <c r="C1136" s="392" t="s">
        <v>37</v>
      </c>
      <c r="D1136" s="392" t="s">
        <v>426</v>
      </c>
      <c r="E1136" s="394">
        <v>164126</v>
      </c>
    </row>
    <row r="1137" spans="1:5" ht="25.5">
      <c r="A1137" s="55" t="s">
        <v>522</v>
      </c>
      <c r="B1137" s="392" t="s">
        <v>1176</v>
      </c>
      <c r="C1137" s="392" t="s">
        <v>1564</v>
      </c>
      <c r="D1137" s="392" t="s">
        <v>1564</v>
      </c>
      <c r="E1137" s="394">
        <v>47513942</v>
      </c>
    </row>
    <row r="1138" spans="1:5" ht="38.25">
      <c r="A1138" s="55" t="s">
        <v>464</v>
      </c>
      <c r="B1138" s="392" t="s">
        <v>949</v>
      </c>
      <c r="C1138" s="392" t="s">
        <v>1564</v>
      </c>
      <c r="D1138" s="392" t="s">
        <v>1564</v>
      </c>
      <c r="E1138" s="394">
        <v>60600</v>
      </c>
    </row>
    <row r="1139" spans="1:5">
      <c r="A1139" s="55" t="s">
        <v>1913</v>
      </c>
      <c r="B1139" s="392" t="s">
        <v>949</v>
      </c>
      <c r="C1139" s="392" t="s">
        <v>1914</v>
      </c>
      <c r="D1139" s="392" t="s">
        <v>1564</v>
      </c>
      <c r="E1139" s="394">
        <v>60600</v>
      </c>
    </row>
    <row r="1140" spans="1:5">
      <c r="A1140" s="55" t="s">
        <v>94</v>
      </c>
      <c r="B1140" s="392" t="s">
        <v>949</v>
      </c>
      <c r="C1140" s="392" t="s">
        <v>521</v>
      </c>
      <c r="D1140" s="392" t="s">
        <v>1564</v>
      </c>
      <c r="E1140" s="394">
        <v>60600</v>
      </c>
    </row>
    <row r="1141" spans="1:5">
      <c r="A1141" s="55" t="s">
        <v>292</v>
      </c>
      <c r="B1141" s="392" t="s">
        <v>949</v>
      </c>
      <c r="C1141" s="392" t="s">
        <v>521</v>
      </c>
      <c r="D1141" s="392" t="s">
        <v>1444</v>
      </c>
      <c r="E1141" s="394">
        <v>60600</v>
      </c>
    </row>
    <row r="1142" spans="1:5">
      <c r="A1142" s="55" t="s">
        <v>1445</v>
      </c>
      <c r="B1142" s="392" t="s">
        <v>949</v>
      </c>
      <c r="C1142" s="392" t="s">
        <v>521</v>
      </c>
      <c r="D1142" s="392" t="s">
        <v>463</v>
      </c>
      <c r="E1142" s="394">
        <v>60600</v>
      </c>
    </row>
    <row r="1143" spans="1:5" ht="25.5">
      <c r="A1143" s="55" t="s">
        <v>522</v>
      </c>
      <c r="B1143" s="392" t="s">
        <v>944</v>
      </c>
      <c r="C1143" s="392" t="s">
        <v>1564</v>
      </c>
      <c r="D1143" s="392" t="s">
        <v>1564</v>
      </c>
      <c r="E1143" s="394">
        <v>45215442</v>
      </c>
    </row>
    <row r="1144" spans="1:5">
      <c r="A1144" s="55" t="s">
        <v>1915</v>
      </c>
      <c r="B1144" s="392" t="s">
        <v>944</v>
      </c>
      <c r="C1144" s="392" t="s">
        <v>1916</v>
      </c>
      <c r="D1144" s="392" t="s">
        <v>1564</v>
      </c>
      <c r="E1144" s="394">
        <v>45442</v>
      </c>
    </row>
    <row r="1145" spans="1:5">
      <c r="A1145" s="55" t="s">
        <v>529</v>
      </c>
      <c r="B1145" s="392" t="s">
        <v>944</v>
      </c>
      <c r="C1145" s="392" t="s">
        <v>530</v>
      </c>
      <c r="D1145" s="392" t="s">
        <v>1564</v>
      </c>
      <c r="E1145" s="394">
        <v>45442</v>
      </c>
    </row>
    <row r="1146" spans="1:5" ht="25.5">
      <c r="A1146" s="55" t="s">
        <v>295</v>
      </c>
      <c r="B1146" s="392" t="s">
        <v>944</v>
      </c>
      <c r="C1146" s="392" t="s">
        <v>530</v>
      </c>
      <c r="D1146" s="392" t="s">
        <v>1446</v>
      </c>
      <c r="E1146" s="394">
        <v>45442</v>
      </c>
    </row>
    <row r="1147" spans="1:5" ht="25.5">
      <c r="A1147" s="55" t="s">
        <v>296</v>
      </c>
      <c r="B1147" s="392" t="s">
        <v>944</v>
      </c>
      <c r="C1147" s="392" t="s">
        <v>530</v>
      </c>
      <c r="D1147" s="392" t="s">
        <v>528</v>
      </c>
      <c r="E1147" s="394">
        <v>45442</v>
      </c>
    </row>
    <row r="1148" spans="1:5">
      <c r="A1148" s="55" t="s">
        <v>1905</v>
      </c>
      <c r="B1148" s="392" t="s">
        <v>944</v>
      </c>
      <c r="C1148" s="392" t="s">
        <v>1906</v>
      </c>
      <c r="D1148" s="392" t="s">
        <v>1564</v>
      </c>
      <c r="E1148" s="394">
        <v>45170000</v>
      </c>
    </row>
    <row r="1149" spans="1:5">
      <c r="A1149" s="55" t="s">
        <v>1617</v>
      </c>
      <c r="B1149" s="392" t="s">
        <v>944</v>
      </c>
      <c r="C1149" s="392" t="s">
        <v>242</v>
      </c>
      <c r="D1149" s="392" t="s">
        <v>1564</v>
      </c>
      <c r="E1149" s="394">
        <v>100000</v>
      </c>
    </row>
    <row r="1150" spans="1:5">
      <c r="A1150" s="55" t="s">
        <v>278</v>
      </c>
      <c r="B1150" s="392" t="s">
        <v>944</v>
      </c>
      <c r="C1150" s="392" t="s">
        <v>242</v>
      </c>
      <c r="D1150" s="392" t="s">
        <v>1422</v>
      </c>
      <c r="E1150" s="394">
        <v>100000</v>
      </c>
    </row>
    <row r="1151" spans="1:5">
      <c r="A1151" s="55" t="s">
        <v>261</v>
      </c>
      <c r="B1151" s="392" t="s">
        <v>944</v>
      </c>
      <c r="C1151" s="392" t="s">
        <v>242</v>
      </c>
      <c r="D1151" s="392" t="s">
        <v>426</v>
      </c>
      <c r="E1151" s="394">
        <v>100000</v>
      </c>
    </row>
    <row r="1152" spans="1:5">
      <c r="A1152" s="55" t="s">
        <v>519</v>
      </c>
      <c r="B1152" s="392" t="s">
        <v>944</v>
      </c>
      <c r="C1152" s="392" t="s">
        <v>520</v>
      </c>
      <c r="D1152" s="392" t="s">
        <v>1564</v>
      </c>
      <c r="E1152" s="394">
        <v>45070000</v>
      </c>
    </row>
    <row r="1153" spans="1:5">
      <c r="A1153" s="55" t="s">
        <v>278</v>
      </c>
      <c r="B1153" s="392" t="s">
        <v>944</v>
      </c>
      <c r="C1153" s="392" t="s">
        <v>520</v>
      </c>
      <c r="D1153" s="392" t="s">
        <v>1422</v>
      </c>
      <c r="E1153" s="394">
        <v>45070000</v>
      </c>
    </row>
    <row r="1154" spans="1:5">
      <c r="A1154" s="55" t="s">
        <v>261</v>
      </c>
      <c r="B1154" s="392" t="s">
        <v>944</v>
      </c>
      <c r="C1154" s="392" t="s">
        <v>520</v>
      </c>
      <c r="D1154" s="392" t="s">
        <v>426</v>
      </c>
      <c r="E1154" s="394">
        <v>45070000</v>
      </c>
    </row>
    <row r="1155" spans="1:5" ht="38.25">
      <c r="A1155" s="55" t="s">
        <v>625</v>
      </c>
      <c r="B1155" s="392" t="s">
        <v>883</v>
      </c>
      <c r="C1155" s="392" t="s">
        <v>1564</v>
      </c>
      <c r="D1155" s="392" t="s">
        <v>1564</v>
      </c>
      <c r="E1155" s="394">
        <v>1000000</v>
      </c>
    </row>
    <row r="1156" spans="1:5" ht="25.5">
      <c r="A1156" s="55" t="s">
        <v>1903</v>
      </c>
      <c r="B1156" s="392" t="s">
        <v>883</v>
      </c>
      <c r="C1156" s="392" t="s">
        <v>1904</v>
      </c>
      <c r="D1156" s="392" t="s">
        <v>1564</v>
      </c>
      <c r="E1156" s="394">
        <v>1000000</v>
      </c>
    </row>
    <row r="1157" spans="1:5" ht="25.5">
      <c r="A1157" s="55" t="s">
        <v>1603</v>
      </c>
      <c r="B1157" s="392" t="s">
        <v>883</v>
      </c>
      <c r="C1157" s="392" t="s">
        <v>1604</v>
      </c>
      <c r="D1157" s="392" t="s">
        <v>1564</v>
      </c>
      <c r="E1157" s="394">
        <v>1000000</v>
      </c>
    </row>
    <row r="1158" spans="1:5">
      <c r="A1158" s="55" t="s">
        <v>278</v>
      </c>
      <c r="B1158" s="392" t="s">
        <v>883</v>
      </c>
      <c r="C1158" s="392" t="s">
        <v>1604</v>
      </c>
      <c r="D1158" s="392" t="s">
        <v>1422</v>
      </c>
      <c r="E1158" s="394">
        <v>1000000</v>
      </c>
    </row>
    <row r="1159" spans="1:5">
      <c r="A1159" s="55" t="s">
        <v>261</v>
      </c>
      <c r="B1159" s="392" t="s">
        <v>883</v>
      </c>
      <c r="C1159" s="392" t="s">
        <v>1604</v>
      </c>
      <c r="D1159" s="392" t="s">
        <v>426</v>
      </c>
      <c r="E1159" s="394">
        <v>1000000</v>
      </c>
    </row>
    <row r="1160" spans="1:5" ht="38.25">
      <c r="A1160" s="55" t="s">
        <v>494</v>
      </c>
      <c r="B1160" s="392" t="s">
        <v>884</v>
      </c>
      <c r="C1160" s="392" t="s">
        <v>1564</v>
      </c>
      <c r="D1160" s="392" t="s">
        <v>1564</v>
      </c>
      <c r="E1160" s="394">
        <v>1200000</v>
      </c>
    </row>
    <row r="1161" spans="1:5" ht="25.5">
      <c r="A1161" s="55" t="s">
        <v>1903</v>
      </c>
      <c r="B1161" s="392" t="s">
        <v>884</v>
      </c>
      <c r="C1161" s="392" t="s">
        <v>1904</v>
      </c>
      <c r="D1161" s="392" t="s">
        <v>1564</v>
      </c>
      <c r="E1161" s="394">
        <v>1200000</v>
      </c>
    </row>
    <row r="1162" spans="1:5" ht="25.5">
      <c r="A1162" s="55" t="s">
        <v>1603</v>
      </c>
      <c r="B1162" s="392" t="s">
        <v>884</v>
      </c>
      <c r="C1162" s="392" t="s">
        <v>1604</v>
      </c>
      <c r="D1162" s="392" t="s">
        <v>1564</v>
      </c>
      <c r="E1162" s="394">
        <v>1200000</v>
      </c>
    </row>
    <row r="1163" spans="1:5">
      <c r="A1163" s="55" t="s">
        <v>218</v>
      </c>
      <c r="B1163" s="392" t="s">
        <v>884</v>
      </c>
      <c r="C1163" s="392" t="s">
        <v>1604</v>
      </c>
      <c r="D1163" s="392" t="s">
        <v>1428</v>
      </c>
      <c r="E1163" s="394">
        <v>1200000</v>
      </c>
    </row>
    <row r="1164" spans="1:5">
      <c r="A1164" s="55" t="s">
        <v>179</v>
      </c>
      <c r="B1164" s="392" t="s">
        <v>884</v>
      </c>
      <c r="C1164" s="392" t="s">
        <v>1604</v>
      </c>
      <c r="D1164" s="392" t="s">
        <v>450</v>
      </c>
      <c r="E1164" s="394">
        <v>1200000</v>
      </c>
    </row>
    <row r="1165" spans="1:5" ht="38.25">
      <c r="A1165" s="55" t="s">
        <v>829</v>
      </c>
      <c r="B1165" s="392" t="s">
        <v>830</v>
      </c>
      <c r="C1165" s="392" t="s">
        <v>1564</v>
      </c>
      <c r="D1165" s="392" t="s">
        <v>1564</v>
      </c>
      <c r="E1165" s="394">
        <v>37900</v>
      </c>
    </row>
    <row r="1166" spans="1:5" ht="25.5">
      <c r="A1166" s="55" t="s">
        <v>1903</v>
      </c>
      <c r="B1166" s="392" t="s">
        <v>830</v>
      </c>
      <c r="C1166" s="392" t="s">
        <v>1904</v>
      </c>
      <c r="D1166" s="392" t="s">
        <v>1564</v>
      </c>
      <c r="E1166" s="394">
        <v>37900</v>
      </c>
    </row>
    <row r="1167" spans="1:5" ht="25.5">
      <c r="A1167" s="55" t="s">
        <v>1603</v>
      </c>
      <c r="B1167" s="392" t="s">
        <v>830</v>
      </c>
      <c r="C1167" s="392" t="s">
        <v>1604</v>
      </c>
      <c r="D1167" s="392" t="s">
        <v>1564</v>
      </c>
      <c r="E1167" s="394">
        <v>37900</v>
      </c>
    </row>
    <row r="1168" spans="1:5">
      <c r="A1168" s="55" t="s">
        <v>283</v>
      </c>
      <c r="B1168" s="392" t="s">
        <v>830</v>
      </c>
      <c r="C1168" s="392" t="s">
        <v>1604</v>
      </c>
      <c r="D1168" s="392" t="s">
        <v>1429</v>
      </c>
      <c r="E1168" s="394">
        <v>37900</v>
      </c>
    </row>
    <row r="1169" spans="1:5">
      <c r="A1169" s="55" t="s">
        <v>180</v>
      </c>
      <c r="B1169" s="392" t="s">
        <v>830</v>
      </c>
      <c r="C1169" s="392" t="s">
        <v>1604</v>
      </c>
      <c r="D1169" s="392" t="s">
        <v>454</v>
      </c>
      <c r="E1169" s="394">
        <v>37900</v>
      </c>
    </row>
  </sheetData>
  <autoFilter ref="A6:E712">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sheetPr>
    <tabColor rgb="FFFF0000"/>
  </sheetPr>
  <dimension ref="A1:F1093"/>
  <sheetViews>
    <sheetView topLeftCell="A2" workbookViewId="0">
      <selection activeCell="L7" sqref="L7"/>
    </sheetView>
  </sheetViews>
  <sheetFormatPr defaultRowHeight="12.75"/>
  <cols>
    <col min="1" max="1" width="38.28515625" style="4" customWidth="1"/>
    <col min="2" max="2" width="11.5703125" style="156" customWidth="1"/>
    <col min="3" max="3" width="5.140625" style="4" customWidth="1"/>
    <col min="4" max="4" width="6.85546875" style="4" customWidth="1"/>
    <col min="5" max="5" width="15.28515625" style="4" customWidth="1"/>
    <col min="6" max="6" width="15.7109375" style="22" customWidth="1"/>
    <col min="7" max="16384" width="9.140625" style="4"/>
  </cols>
  <sheetData>
    <row r="1" spans="1:6" ht="45.75" hidden="1" customHeight="1">
      <c r="A1" s="396"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c r="F1" s="396"/>
    </row>
    <row r="2" spans="1:6" ht="47.25" customHeight="1">
      <c r="A2" s="396" t="str">
        <f>"Приложение "&amp;Н1цср1&amp;" к решению
Богучанского районного Совета депутатов
от "&amp;Р1дата&amp;" года №"&amp;Р1номер</f>
        <v>Приложение 10 к решению
Богучанского районного Совета депутатов
от  года №</v>
      </c>
      <c r="B2" s="396"/>
      <c r="C2" s="396"/>
      <c r="D2" s="396"/>
      <c r="E2" s="396"/>
      <c r="F2" s="396"/>
    </row>
    <row r="3" spans="1:6" ht="124.5" customHeight="1">
      <c r="A3" s="414"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"&amp;ПлПер&amp;" годов"</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2020-2021 годов</v>
      </c>
      <c r="B3" s="414"/>
      <c r="C3" s="414"/>
      <c r="D3" s="414"/>
      <c r="E3" s="414"/>
      <c r="F3" s="414"/>
    </row>
    <row r="4" spans="1:6">
      <c r="F4" s="11" t="s">
        <v>95</v>
      </c>
    </row>
    <row r="5" spans="1:6" ht="12.75" customHeight="1">
      <c r="A5" s="423" t="s">
        <v>1921</v>
      </c>
      <c r="B5" s="431" t="s">
        <v>212</v>
      </c>
      <c r="C5" s="434"/>
      <c r="D5" s="432"/>
      <c r="E5" s="430" t="s">
        <v>1586</v>
      </c>
      <c r="F5" s="430" t="s">
        <v>1765</v>
      </c>
    </row>
    <row r="6" spans="1:6" ht="51">
      <c r="A6" s="424"/>
      <c r="B6" s="148" t="s">
        <v>1919</v>
      </c>
      <c r="C6" s="391" t="s">
        <v>1920</v>
      </c>
      <c r="D6" s="391" t="s">
        <v>1924</v>
      </c>
      <c r="E6" s="430"/>
      <c r="F6" s="430"/>
    </row>
    <row r="7" spans="1:6" s="14" customFormat="1">
      <c r="A7" s="340" t="s">
        <v>786</v>
      </c>
      <c r="B7" s="341" t="s">
        <v>1564</v>
      </c>
      <c r="C7" s="341" t="s">
        <v>1564</v>
      </c>
      <c r="D7" s="342" t="s">
        <v>1564</v>
      </c>
      <c r="E7" s="57">
        <f>1923028116+22470000</f>
        <v>1945498116</v>
      </c>
      <c r="F7" s="57">
        <f>1902899428+45430000</f>
        <v>1948329428</v>
      </c>
    </row>
    <row r="8" spans="1:6" ht="25.5">
      <c r="A8" s="55" t="s">
        <v>539</v>
      </c>
      <c r="B8" s="142" t="s">
        <v>1126</v>
      </c>
      <c r="C8" s="141" t="s">
        <v>1564</v>
      </c>
      <c r="D8" s="141" t="s">
        <v>1564</v>
      </c>
      <c r="E8" s="223">
        <v>1219250943</v>
      </c>
      <c r="F8" s="140">
        <v>1217833543</v>
      </c>
    </row>
    <row r="9" spans="1:6" ht="38.25">
      <c r="A9" s="55" t="s">
        <v>540</v>
      </c>
      <c r="B9" s="142" t="s">
        <v>1127</v>
      </c>
      <c r="C9" s="141" t="s">
        <v>1564</v>
      </c>
      <c r="D9" s="141" t="s">
        <v>1564</v>
      </c>
      <c r="E9" s="223">
        <v>1142192982</v>
      </c>
      <c r="F9" s="140">
        <v>1142192982</v>
      </c>
    </row>
    <row r="10" spans="1:6" ht="153">
      <c r="A10" s="55" t="s">
        <v>501</v>
      </c>
      <c r="B10" s="157" t="s">
        <v>891</v>
      </c>
      <c r="C10" s="141" t="s">
        <v>1564</v>
      </c>
      <c r="D10" s="141" t="s">
        <v>1564</v>
      </c>
      <c r="E10" s="223">
        <v>93758087</v>
      </c>
      <c r="F10" s="140">
        <v>93758087</v>
      </c>
    </row>
    <row r="11" spans="1:6" ht="76.5">
      <c r="A11" s="55" t="s">
        <v>1902</v>
      </c>
      <c r="B11" s="157" t="s">
        <v>891</v>
      </c>
      <c r="C11" s="141" t="s">
        <v>324</v>
      </c>
      <c r="D11" s="142" t="s">
        <v>1564</v>
      </c>
      <c r="E11" s="223">
        <v>29231917</v>
      </c>
      <c r="F11" s="140">
        <v>29231917</v>
      </c>
    </row>
    <row r="12" spans="1:6" ht="25.5">
      <c r="A12" s="55" t="s">
        <v>1584</v>
      </c>
      <c r="B12" s="157" t="s">
        <v>891</v>
      </c>
      <c r="C12" s="141" t="s">
        <v>165</v>
      </c>
      <c r="D12" s="141" t="s">
        <v>1564</v>
      </c>
      <c r="E12" s="223">
        <v>29231917</v>
      </c>
      <c r="F12" s="140">
        <v>29231917</v>
      </c>
    </row>
    <row r="13" spans="1:6">
      <c r="A13" s="55" t="s">
        <v>173</v>
      </c>
      <c r="B13" s="157" t="s">
        <v>891</v>
      </c>
      <c r="C13" s="141" t="s">
        <v>165</v>
      </c>
      <c r="D13" s="141" t="s">
        <v>1430</v>
      </c>
      <c r="E13" s="223">
        <v>29231917</v>
      </c>
      <c r="F13" s="140">
        <v>29231917</v>
      </c>
    </row>
    <row r="14" spans="1:6">
      <c r="A14" s="55" t="s">
        <v>186</v>
      </c>
      <c r="B14" s="157" t="s">
        <v>891</v>
      </c>
      <c r="C14" s="141" t="s">
        <v>165</v>
      </c>
      <c r="D14" s="141" t="s">
        <v>499</v>
      </c>
      <c r="E14" s="223">
        <v>29231917</v>
      </c>
      <c r="F14" s="140">
        <v>29231917</v>
      </c>
    </row>
    <row r="15" spans="1:6" ht="38.25">
      <c r="A15" s="55" t="s">
        <v>1903</v>
      </c>
      <c r="B15" s="157" t="s">
        <v>891</v>
      </c>
      <c r="C15" s="141" t="s">
        <v>1904</v>
      </c>
      <c r="D15" s="141" t="s">
        <v>1564</v>
      </c>
      <c r="E15" s="223">
        <v>64526170</v>
      </c>
      <c r="F15" s="140">
        <v>64526170</v>
      </c>
    </row>
    <row r="16" spans="1:6" ht="38.25">
      <c r="A16" s="55" t="s">
        <v>1603</v>
      </c>
      <c r="B16" s="157" t="s">
        <v>891</v>
      </c>
      <c r="C16" s="141" t="s">
        <v>1604</v>
      </c>
      <c r="D16" s="141" t="s">
        <v>1564</v>
      </c>
      <c r="E16" s="223">
        <v>64526170</v>
      </c>
      <c r="F16" s="140">
        <v>64526170</v>
      </c>
    </row>
    <row r="17" spans="1:6">
      <c r="A17" s="55" t="s">
        <v>173</v>
      </c>
      <c r="B17" s="157" t="s">
        <v>891</v>
      </c>
      <c r="C17" s="141" t="s">
        <v>1604</v>
      </c>
      <c r="D17" s="142" t="s">
        <v>1430</v>
      </c>
      <c r="E17" s="223">
        <v>64526170</v>
      </c>
      <c r="F17" s="140">
        <v>64526170</v>
      </c>
    </row>
    <row r="18" spans="1:6">
      <c r="A18" s="55" t="s">
        <v>186</v>
      </c>
      <c r="B18" s="157" t="s">
        <v>891</v>
      </c>
      <c r="C18" s="141" t="s">
        <v>1604</v>
      </c>
      <c r="D18" s="141" t="s">
        <v>499</v>
      </c>
      <c r="E18" s="223">
        <v>64526170</v>
      </c>
      <c r="F18" s="140">
        <v>64526170</v>
      </c>
    </row>
    <row r="19" spans="1:6" ht="165.75">
      <c r="A19" s="55" t="s">
        <v>504</v>
      </c>
      <c r="B19" s="157" t="s">
        <v>899</v>
      </c>
      <c r="C19" s="141" t="s">
        <v>1564</v>
      </c>
      <c r="D19" s="141" t="s">
        <v>1564</v>
      </c>
      <c r="E19" s="223">
        <v>60881315</v>
      </c>
      <c r="F19" s="140">
        <v>60881315</v>
      </c>
    </row>
    <row r="20" spans="1:6" ht="76.5">
      <c r="A20" s="55" t="s">
        <v>1902</v>
      </c>
      <c r="B20" s="157" t="s">
        <v>899</v>
      </c>
      <c r="C20" s="141" t="s">
        <v>324</v>
      </c>
      <c r="D20" s="141" t="s">
        <v>1564</v>
      </c>
      <c r="E20" s="223">
        <v>45804887</v>
      </c>
      <c r="F20" s="140">
        <v>45804887</v>
      </c>
    </row>
    <row r="21" spans="1:6" ht="25.5">
      <c r="A21" s="55" t="s">
        <v>1584</v>
      </c>
      <c r="B21" s="157" t="s">
        <v>899</v>
      </c>
      <c r="C21" s="141" t="s">
        <v>165</v>
      </c>
      <c r="D21" s="141" t="s">
        <v>1564</v>
      </c>
      <c r="E21" s="223">
        <v>45804887</v>
      </c>
      <c r="F21" s="140">
        <v>45804887</v>
      </c>
    </row>
    <row r="22" spans="1:6">
      <c r="A22" s="55" t="s">
        <v>173</v>
      </c>
      <c r="B22" s="157" t="s">
        <v>899</v>
      </c>
      <c r="C22" s="141" t="s">
        <v>165</v>
      </c>
      <c r="D22" s="141" t="s">
        <v>1430</v>
      </c>
      <c r="E22" s="223">
        <v>45804887</v>
      </c>
      <c r="F22" s="140">
        <v>45804887</v>
      </c>
    </row>
    <row r="23" spans="1:6">
      <c r="A23" s="55" t="s">
        <v>187</v>
      </c>
      <c r="B23" s="157" t="s">
        <v>899</v>
      </c>
      <c r="C23" s="141" t="s">
        <v>165</v>
      </c>
      <c r="D23" s="141" t="s">
        <v>486</v>
      </c>
      <c r="E23" s="223">
        <v>45804887</v>
      </c>
      <c r="F23" s="140">
        <v>45804887</v>
      </c>
    </row>
    <row r="24" spans="1:6" ht="38.25">
      <c r="A24" s="55" t="s">
        <v>1903</v>
      </c>
      <c r="B24" s="157" t="s">
        <v>899</v>
      </c>
      <c r="C24" s="141" t="s">
        <v>1904</v>
      </c>
      <c r="D24" s="141" t="s">
        <v>1564</v>
      </c>
      <c r="E24" s="223">
        <v>15026428</v>
      </c>
      <c r="F24" s="140">
        <v>15026428</v>
      </c>
    </row>
    <row r="25" spans="1:6" ht="38.25">
      <c r="A25" s="55" t="s">
        <v>1603</v>
      </c>
      <c r="B25" s="157" t="s">
        <v>899</v>
      </c>
      <c r="C25" s="141" t="s">
        <v>1604</v>
      </c>
      <c r="D25" s="141" t="s">
        <v>1564</v>
      </c>
      <c r="E25" s="223">
        <v>15026428</v>
      </c>
      <c r="F25" s="140">
        <v>15026428</v>
      </c>
    </row>
    <row r="26" spans="1:6">
      <c r="A26" s="55" t="s">
        <v>173</v>
      </c>
      <c r="B26" s="157" t="s">
        <v>899</v>
      </c>
      <c r="C26" s="141" t="s">
        <v>1604</v>
      </c>
      <c r="D26" s="141" t="s">
        <v>1430</v>
      </c>
      <c r="E26" s="223">
        <v>15026428</v>
      </c>
      <c r="F26" s="140">
        <v>15026428</v>
      </c>
    </row>
    <row r="27" spans="1:6">
      <c r="A27" s="55" t="s">
        <v>187</v>
      </c>
      <c r="B27" s="157" t="s">
        <v>899</v>
      </c>
      <c r="C27" s="141" t="s">
        <v>1604</v>
      </c>
      <c r="D27" s="141" t="s">
        <v>486</v>
      </c>
      <c r="E27" s="223">
        <v>15026428</v>
      </c>
      <c r="F27" s="140">
        <v>15026428</v>
      </c>
    </row>
    <row r="28" spans="1:6">
      <c r="A28" s="55" t="s">
        <v>1905</v>
      </c>
      <c r="B28" s="157" t="s">
        <v>899</v>
      </c>
      <c r="C28" s="141" t="s">
        <v>1906</v>
      </c>
      <c r="D28" s="141" t="s">
        <v>1564</v>
      </c>
      <c r="E28" s="223">
        <v>50000</v>
      </c>
      <c r="F28" s="140">
        <v>50000</v>
      </c>
    </row>
    <row r="29" spans="1:6">
      <c r="A29" s="55" t="s">
        <v>1608</v>
      </c>
      <c r="B29" s="157" t="s">
        <v>899</v>
      </c>
      <c r="C29" s="141" t="s">
        <v>1609</v>
      </c>
      <c r="D29" s="141" t="s">
        <v>1564</v>
      </c>
      <c r="E29" s="223">
        <v>50000</v>
      </c>
      <c r="F29" s="140">
        <v>50000</v>
      </c>
    </row>
    <row r="30" spans="1:6">
      <c r="A30" s="55" t="s">
        <v>173</v>
      </c>
      <c r="B30" s="157" t="s">
        <v>899</v>
      </c>
      <c r="C30" s="141" t="s">
        <v>1609</v>
      </c>
      <c r="D30" s="141" t="s">
        <v>1430</v>
      </c>
      <c r="E30" s="223">
        <v>50000</v>
      </c>
      <c r="F30" s="140">
        <v>50000</v>
      </c>
    </row>
    <row r="31" spans="1:6">
      <c r="A31" s="55" t="s">
        <v>187</v>
      </c>
      <c r="B31" s="157" t="s">
        <v>899</v>
      </c>
      <c r="C31" s="141" t="s">
        <v>1609</v>
      </c>
      <c r="D31" s="141" t="s">
        <v>486</v>
      </c>
      <c r="E31" s="223">
        <v>50000</v>
      </c>
      <c r="F31" s="140">
        <v>50000</v>
      </c>
    </row>
    <row r="32" spans="1:6" ht="153">
      <c r="A32" s="55" t="s">
        <v>505</v>
      </c>
      <c r="B32" s="157" t="s">
        <v>903</v>
      </c>
      <c r="C32" s="141" t="s">
        <v>1564</v>
      </c>
      <c r="D32" s="141" t="s">
        <v>1564</v>
      </c>
      <c r="E32" s="223">
        <v>30050679</v>
      </c>
      <c r="F32" s="140">
        <v>30050679</v>
      </c>
    </row>
    <row r="33" spans="1:6" ht="76.5">
      <c r="A33" s="55" t="s">
        <v>1902</v>
      </c>
      <c r="B33" s="157" t="s">
        <v>903</v>
      </c>
      <c r="C33" s="141" t="s">
        <v>324</v>
      </c>
      <c r="D33" s="141" t="s">
        <v>1564</v>
      </c>
      <c r="E33" s="223">
        <v>17358400</v>
      </c>
      <c r="F33" s="140">
        <v>17358400</v>
      </c>
    </row>
    <row r="34" spans="1:6" ht="25.5">
      <c r="A34" s="55" t="s">
        <v>1584</v>
      </c>
      <c r="B34" s="157" t="s">
        <v>903</v>
      </c>
      <c r="C34" s="141" t="s">
        <v>165</v>
      </c>
      <c r="D34" s="141" t="s">
        <v>1564</v>
      </c>
      <c r="E34" s="223">
        <v>17358400</v>
      </c>
      <c r="F34" s="140">
        <v>17358400</v>
      </c>
    </row>
    <row r="35" spans="1:6">
      <c r="A35" s="55" t="s">
        <v>173</v>
      </c>
      <c r="B35" s="157" t="s">
        <v>903</v>
      </c>
      <c r="C35" s="141" t="s">
        <v>165</v>
      </c>
      <c r="D35" s="141" t="s">
        <v>1430</v>
      </c>
      <c r="E35" s="223">
        <v>17358400</v>
      </c>
      <c r="F35" s="140">
        <v>17358400</v>
      </c>
    </row>
    <row r="36" spans="1:6">
      <c r="A36" s="55" t="s">
        <v>1298</v>
      </c>
      <c r="B36" s="157" t="s">
        <v>903</v>
      </c>
      <c r="C36" s="141" t="s">
        <v>165</v>
      </c>
      <c r="D36" s="141" t="s">
        <v>1299</v>
      </c>
      <c r="E36" s="223">
        <v>17358400</v>
      </c>
      <c r="F36" s="140">
        <v>17358400</v>
      </c>
    </row>
    <row r="37" spans="1:6" ht="38.25">
      <c r="A37" s="55" t="s">
        <v>1903</v>
      </c>
      <c r="B37" s="157" t="s">
        <v>903</v>
      </c>
      <c r="C37" s="141" t="s">
        <v>1904</v>
      </c>
      <c r="D37" s="141" t="s">
        <v>1564</v>
      </c>
      <c r="E37" s="223">
        <v>685000</v>
      </c>
      <c r="F37" s="140">
        <v>685000</v>
      </c>
    </row>
    <row r="38" spans="1:6" ht="38.25">
      <c r="A38" s="55" t="s">
        <v>1603</v>
      </c>
      <c r="B38" s="157" t="s">
        <v>903</v>
      </c>
      <c r="C38" s="141" t="s">
        <v>1604</v>
      </c>
      <c r="D38" s="141" t="s">
        <v>1564</v>
      </c>
      <c r="E38" s="223">
        <v>685000</v>
      </c>
      <c r="F38" s="140">
        <v>685000</v>
      </c>
    </row>
    <row r="39" spans="1:6">
      <c r="A39" s="55" t="s">
        <v>173</v>
      </c>
      <c r="B39" s="157" t="s">
        <v>903</v>
      </c>
      <c r="C39" s="141" t="s">
        <v>1604</v>
      </c>
      <c r="D39" s="141" t="s">
        <v>1430</v>
      </c>
      <c r="E39" s="223">
        <v>685000</v>
      </c>
      <c r="F39" s="140">
        <v>685000</v>
      </c>
    </row>
    <row r="40" spans="1:6">
      <c r="A40" s="55" t="s">
        <v>1298</v>
      </c>
      <c r="B40" s="157" t="s">
        <v>903</v>
      </c>
      <c r="C40" s="141" t="s">
        <v>1604</v>
      </c>
      <c r="D40" s="141" t="s">
        <v>1299</v>
      </c>
      <c r="E40" s="223">
        <v>685000</v>
      </c>
      <c r="F40" s="140">
        <v>685000</v>
      </c>
    </row>
    <row r="41" spans="1:6" ht="38.25">
      <c r="A41" s="55" t="s">
        <v>1911</v>
      </c>
      <c r="B41" s="157" t="s">
        <v>903</v>
      </c>
      <c r="C41" s="142" t="s">
        <v>1912</v>
      </c>
      <c r="D41" s="142" t="s">
        <v>1564</v>
      </c>
      <c r="E41" s="223">
        <v>12007279</v>
      </c>
      <c r="F41" s="140">
        <v>12007279</v>
      </c>
    </row>
    <row r="42" spans="1:6">
      <c r="A42" s="55" t="s">
        <v>1605</v>
      </c>
      <c r="B42" s="157" t="s">
        <v>903</v>
      </c>
      <c r="C42" s="141" t="s">
        <v>1606</v>
      </c>
      <c r="D42" s="141" t="s">
        <v>1564</v>
      </c>
      <c r="E42" s="223">
        <v>12007279</v>
      </c>
      <c r="F42" s="143">
        <v>12007279</v>
      </c>
    </row>
    <row r="43" spans="1:6">
      <c r="A43" s="55" t="s">
        <v>173</v>
      </c>
      <c r="B43" s="157" t="s">
        <v>903</v>
      </c>
      <c r="C43" s="141" t="s">
        <v>1606</v>
      </c>
      <c r="D43" s="141" t="s">
        <v>1430</v>
      </c>
      <c r="E43" s="223">
        <v>12007279</v>
      </c>
      <c r="F43" s="143">
        <v>12007279</v>
      </c>
    </row>
    <row r="44" spans="1:6">
      <c r="A44" s="55" t="s">
        <v>1298</v>
      </c>
      <c r="B44" s="157" t="s">
        <v>903</v>
      </c>
      <c r="C44" s="141" t="s">
        <v>1606</v>
      </c>
      <c r="D44" s="141" t="s">
        <v>1299</v>
      </c>
      <c r="E44" s="223">
        <v>12007279</v>
      </c>
      <c r="F44" s="143">
        <v>12007279</v>
      </c>
    </row>
    <row r="45" spans="1:6" ht="153">
      <c r="A45" s="55" t="s">
        <v>508</v>
      </c>
      <c r="B45" s="157" t="s">
        <v>916</v>
      </c>
      <c r="C45" s="141" t="s">
        <v>1564</v>
      </c>
      <c r="D45" s="141" t="s">
        <v>1564</v>
      </c>
      <c r="E45" s="223">
        <v>911400</v>
      </c>
      <c r="F45" s="143">
        <v>911400</v>
      </c>
    </row>
    <row r="46" spans="1:6" ht="38.25">
      <c r="A46" s="55" t="s">
        <v>1911</v>
      </c>
      <c r="B46" s="157" t="s">
        <v>916</v>
      </c>
      <c r="C46" s="141" t="s">
        <v>1912</v>
      </c>
      <c r="D46" s="141" t="s">
        <v>1564</v>
      </c>
      <c r="E46" s="223">
        <v>911400</v>
      </c>
      <c r="F46" s="143">
        <v>911400</v>
      </c>
    </row>
    <row r="47" spans="1:6">
      <c r="A47" s="55" t="s">
        <v>1605</v>
      </c>
      <c r="B47" s="157" t="s">
        <v>916</v>
      </c>
      <c r="C47" s="141" t="s">
        <v>1606</v>
      </c>
      <c r="D47" s="141" t="s">
        <v>1564</v>
      </c>
      <c r="E47" s="223">
        <v>911400</v>
      </c>
      <c r="F47" s="143">
        <v>911400</v>
      </c>
    </row>
    <row r="48" spans="1:6">
      <c r="A48" s="55" t="s">
        <v>173</v>
      </c>
      <c r="B48" s="157" t="s">
        <v>916</v>
      </c>
      <c r="C48" s="141" t="s">
        <v>1606</v>
      </c>
      <c r="D48" s="141" t="s">
        <v>1430</v>
      </c>
      <c r="E48" s="223">
        <v>911400</v>
      </c>
      <c r="F48" s="143">
        <v>911400</v>
      </c>
    </row>
    <row r="49" spans="1:6">
      <c r="A49" s="55" t="s">
        <v>1296</v>
      </c>
      <c r="B49" s="157" t="s">
        <v>916</v>
      </c>
      <c r="C49" s="141" t="s">
        <v>1606</v>
      </c>
      <c r="D49" s="141" t="s">
        <v>455</v>
      </c>
      <c r="E49" s="223">
        <v>911400</v>
      </c>
      <c r="F49" s="143">
        <v>911400</v>
      </c>
    </row>
    <row r="50" spans="1:6" ht="204">
      <c r="A50" s="55" t="s">
        <v>694</v>
      </c>
      <c r="B50" s="157" t="s">
        <v>892</v>
      </c>
      <c r="C50" s="141" t="s">
        <v>1564</v>
      </c>
      <c r="D50" s="141" t="s">
        <v>1564</v>
      </c>
      <c r="E50" s="223">
        <v>30384500</v>
      </c>
      <c r="F50" s="143">
        <v>30384500</v>
      </c>
    </row>
    <row r="51" spans="1:6" ht="76.5">
      <c r="A51" s="55" t="s">
        <v>1902</v>
      </c>
      <c r="B51" s="157" t="s">
        <v>892</v>
      </c>
      <c r="C51" s="141" t="s">
        <v>324</v>
      </c>
      <c r="D51" s="141" t="s">
        <v>1564</v>
      </c>
      <c r="E51" s="223">
        <v>30384500</v>
      </c>
      <c r="F51" s="143">
        <v>30384500</v>
      </c>
    </row>
    <row r="52" spans="1:6" ht="25.5">
      <c r="A52" s="55" t="s">
        <v>1584</v>
      </c>
      <c r="B52" s="157" t="s">
        <v>892</v>
      </c>
      <c r="C52" s="141" t="s">
        <v>165</v>
      </c>
      <c r="D52" s="141" t="s">
        <v>1564</v>
      </c>
      <c r="E52" s="223">
        <v>30384500</v>
      </c>
      <c r="F52" s="143">
        <v>30384500</v>
      </c>
    </row>
    <row r="53" spans="1:6">
      <c r="A53" s="55" t="s">
        <v>173</v>
      </c>
      <c r="B53" s="157" t="s">
        <v>892</v>
      </c>
      <c r="C53" s="141" t="s">
        <v>165</v>
      </c>
      <c r="D53" s="141" t="s">
        <v>1430</v>
      </c>
      <c r="E53" s="223">
        <v>30384500</v>
      </c>
      <c r="F53" s="143">
        <v>30384500</v>
      </c>
    </row>
    <row r="54" spans="1:6">
      <c r="A54" s="55" t="s">
        <v>186</v>
      </c>
      <c r="B54" s="157" t="s">
        <v>892</v>
      </c>
      <c r="C54" s="141" t="s">
        <v>165</v>
      </c>
      <c r="D54" s="141" t="s">
        <v>499</v>
      </c>
      <c r="E54" s="223">
        <v>30384500</v>
      </c>
      <c r="F54" s="143">
        <v>30384500</v>
      </c>
    </row>
    <row r="55" spans="1:6" ht="216.75">
      <c r="A55" s="55" t="s">
        <v>506</v>
      </c>
      <c r="B55" s="157" t="s">
        <v>900</v>
      </c>
      <c r="C55" s="141" t="s">
        <v>1564</v>
      </c>
      <c r="D55" s="141" t="s">
        <v>1564</v>
      </c>
      <c r="E55" s="223">
        <v>39060000</v>
      </c>
      <c r="F55" s="143">
        <v>39060000</v>
      </c>
    </row>
    <row r="56" spans="1:6" ht="76.5">
      <c r="A56" s="55" t="s">
        <v>1902</v>
      </c>
      <c r="B56" s="157" t="s">
        <v>900</v>
      </c>
      <c r="C56" s="141" t="s">
        <v>324</v>
      </c>
      <c r="D56" s="141" t="s">
        <v>1564</v>
      </c>
      <c r="E56" s="223">
        <v>39060000</v>
      </c>
      <c r="F56" s="143">
        <v>39060000</v>
      </c>
    </row>
    <row r="57" spans="1:6" ht="25.5">
      <c r="A57" s="55" t="s">
        <v>1584</v>
      </c>
      <c r="B57" s="157" t="s">
        <v>900</v>
      </c>
      <c r="C57" s="141" t="s">
        <v>165</v>
      </c>
      <c r="D57" s="141" t="s">
        <v>1564</v>
      </c>
      <c r="E57" s="223">
        <v>39060000</v>
      </c>
      <c r="F57" s="143">
        <v>39060000</v>
      </c>
    </row>
    <row r="58" spans="1:6">
      <c r="A58" s="55" t="s">
        <v>173</v>
      </c>
      <c r="B58" s="157" t="s">
        <v>900</v>
      </c>
      <c r="C58" s="141" t="s">
        <v>165</v>
      </c>
      <c r="D58" s="141" t="s">
        <v>1430</v>
      </c>
      <c r="E58" s="223">
        <v>39060000</v>
      </c>
      <c r="F58" s="143">
        <v>39060000</v>
      </c>
    </row>
    <row r="59" spans="1:6">
      <c r="A59" s="55" t="s">
        <v>187</v>
      </c>
      <c r="B59" s="157" t="s">
        <v>900</v>
      </c>
      <c r="C59" s="141" t="s">
        <v>165</v>
      </c>
      <c r="D59" s="141" t="s">
        <v>486</v>
      </c>
      <c r="E59" s="223">
        <v>39060000</v>
      </c>
      <c r="F59" s="143">
        <v>39060000</v>
      </c>
    </row>
    <row r="60" spans="1:6" ht="204">
      <c r="A60" s="55" t="s">
        <v>698</v>
      </c>
      <c r="B60" s="157" t="s">
        <v>904</v>
      </c>
      <c r="C60" s="141" t="s">
        <v>1564</v>
      </c>
      <c r="D60" s="141" t="s">
        <v>1564</v>
      </c>
      <c r="E60" s="223">
        <v>3613400</v>
      </c>
      <c r="F60" s="143">
        <v>3613400</v>
      </c>
    </row>
    <row r="61" spans="1:6" ht="76.5">
      <c r="A61" s="55" t="s">
        <v>1902</v>
      </c>
      <c r="B61" s="157" t="s">
        <v>904</v>
      </c>
      <c r="C61" s="141" t="s">
        <v>324</v>
      </c>
      <c r="D61" s="141" t="s">
        <v>1564</v>
      </c>
      <c r="E61" s="223">
        <v>2213400</v>
      </c>
      <c r="F61" s="143">
        <v>2213400</v>
      </c>
    </row>
    <row r="62" spans="1:6" ht="25.5">
      <c r="A62" s="55" t="s">
        <v>1584</v>
      </c>
      <c r="B62" s="157" t="s">
        <v>904</v>
      </c>
      <c r="C62" s="141" t="s">
        <v>165</v>
      </c>
      <c r="D62" s="141" t="s">
        <v>1564</v>
      </c>
      <c r="E62" s="223">
        <v>2213400</v>
      </c>
      <c r="F62" s="143">
        <v>2213400</v>
      </c>
    </row>
    <row r="63" spans="1:6">
      <c r="A63" s="55" t="s">
        <v>173</v>
      </c>
      <c r="B63" s="157" t="s">
        <v>904</v>
      </c>
      <c r="C63" s="141" t="s">
        <v>165</v>
      </c>
      <c r="D63" s="141" t="s">
        <v>1430</v>
      </c>
      <c r="E63" s="223">
        <v>2213400</v>
      </c>
      <c r="F63" s="143">
        <v>2213400</v>
      </c>
    </row>
    <row r="64" spans="1:6">
      <c r="A64" s="55" t="s">
        <v>1298</v>
      </c>
      <c r="B64" s="157" t="s">
        <v>904</v>
      </c>
      <c r="C64" s="141" t="s">
        <v>165</v>
      </c>
      <c r="D64" s="141" t="s">
        <v>1299</v>
      </c>
      <c r="E64" s="223">
        <v>2213400</v>
      </c>
      <c r="F64" s="143">
        <v>2213400</v>
      </c>
    </row>
    <row r="65" spans="1:6" ht="38.25">
      <c r="A65" s="55" t="s">
        <v>1911</v>
      </c>
      <c r="B65" s="157" t="s">
        <v>904</v>
      </c>
      <c r="C65" s="141" t="s">
        <v>1912</v>
      </c>
      <c r="D65" s="141" t="s">
        <v>1564</v>
      </c>
      <c r="E65" s="223">
        <v>1400000</v>
      </c>
      <c r="F65" s="143">
        <v>1400000</v>
      </c>
    </row>
    <row r="66" spans="1:6">
      <c r="A66" s="55" t="s">
        <v>1605</v>
      </c>
      <c r="B66" s="157" t="s">
        <v>904</v>
      </c>
      <c r="C66" s="141" t="s">
        <v>1606</v>
      </c>
      <c r="D66" s="141" t="s">
        <v>1564</v>
      </c>
      <c r="E66" s="223">
        <v>1400000</v>
      </c>
      <c r="F66" s="143">
        <v>1400000</v>
      </c>
    </row>
    <row r="67" spans="1:6">
      <c r="A67" s="55" t="s">
        <v>173</v>
      </c>
      <c r="B67" s="157" t="s">
        <v>904</v>
      </c>
      <c r="C67" s="141" t="s">
        <v>1606</v>
      </c>
      <c r="D67" s="141" t="s">
        <v>1430</v>
      </c>
      <c r="E67" s="223">
        <v>1400000</v>
      </c>
      <c r="F67" s="143">
        <v>1400000</v>
      </c>
    </row>
    <row r="68" spans="1:6">
      <c r="A68" s="55" t="s">
        <v>1298</v>
      </c>
      <c r="B68" s="157" t="s">
        <v>904</v>
      </c>
      <c r="C68" s="141" t="s">
        <v>1606</v>
      </c>
      <c r="D68" s="141" t="s">
        <v>1299</v>
      </c>
      <c r="E68" s="223">
        <v>1400000</v>
      </c>
      <c r="F68" s="143">
        <v>1400000</v>
      </c>
    </row>
    <row r="69" spans="1:6" ht="204">
      <c r="A69" s="55" t="s">
        <v>509</v>
      </c>
      <c r="B69" s="157" t="s">
        <v>917</v>
      </c>
      <c r="C69" s="141" t="s">
        <v>1564</v>
      </c>
      <c r="D69" s="141" t="s">
        <v>1564</v>
      </c>
      <c r="E69" s="223">
        <v>1000000</v>
      </c>
      <c r="F69" s="143">
        <v>1000000</v>
      </c>
    </row>
    <row r="70" spans="1:6" ht="38.25">
      <c r="A70" s="55" t="s">
        <v>1911</v>
      </c>
      <c r="B70" s="157" t="s">
        <v>917</v>
      </c>
      <c r="C70" s="141" t="s">
        <v>1912</v>
      </c>
      <c r="D70" s="141" t="s">
        <v>1564</v>
      </c>
      <c r="E70" s="223">
        <v>1000000</v>
      </c>
      <c r="F70" s="143">
        <v>1000000</v>
      </c>
    </row>
    <row r="71" spans="1:6">
      <c r="A71" s="55" t="s">
        <v>1605</v>
      </c>
      <c r="B71" s="157" t="s">
        <v>917</v>
      </c>
      <c r="C71" s="141" t="s">
        <v>1606</v>
      </c>
      <c r="D71" s="141" t="s">
        <v>1564</v>
      </c>
      <c r="E71" s="223">
        <v>1000000</v>
      </c>
      <c r="F71" s="143">
        <v>1000000</v>
      </c>
    </row>
    <row r="72" spans="1:6">
      <c r="A72" s="55" t="s">
        <v>173</v>
      </c>
      <c r="B72" s="157" t="s">
        <v>917</v>
      </c>
      <c r="C72" s="141" t="s">
        <v>1606</v>
      </c>
      <c r="D72" s="141" t="s">
        <v>1430</v>
      </c>
      <c r="E72" s="223">
        <v>1000000</v>
      </c>
      <c r="F72" s="143">
        <v>1000000</v>
      </c>
    </row>
    <row r="73" spans="1:6">
      <c r="A73" s="55" t="s">
        <v>1296</v>
      </c>
      <c r="B73" s="157" t="s">
        <v>917</v>
      </c>
      <c r="C73" s="141" t="s">
        <v>1606</v>
      </c>
      <c r="D73" s="141" t="s">
        <v>455</v>
      </c>
      <c r="E73" s="223">
        <v>1000000</v>
      </c>
      <c r="F73" s="143">
        <v>1000000</v>
      </c>
    </row>
    <row r="74" spans="1:6" ht="191.25">
      <c r="A74" s="55" t="s">
        <v>628</v>
      </c>
      <c r="B74" s="157" t="s">
        <v>906</v>
      </c>
      <c r="C74" s="141" t="s">
        <v>1564</v>
      </c>
      <c r="D74" s="141" t="s">
        <v>1564</v>
      </c>
      <c r="E74" s="223">
        <v>1800000</v>
      </c>
      <c r="F74" s="143">
        <v>1800000</v>
      </c>
    </row>
    <row r="75" spans="1:6" ht="76.5">
      <c r="A75" s="55" t="s">
        <v>1902</v>
      </c>
      <c r="B75" s="157" t="s">
        <v>906</v>
      </c>
      <c r="C75" s="141" t="s">
        <v>324</v>
      </c>
      <c r="D75" s="141" t="s">
        <v>1564</v>
      </c>
      <c r="E75" s="223">
        <v>408000</v>
      </c>
      <c r="F75" s="143">
        <v>408000</v>
      </c>
    </row>
    <row r="76" spans="1:6" ht="25.5">
      <c r="A76" s="55" t="s">
        <v>1584</v>
      </c>
      <c r="B76" s="157" t="s">
        <v>906</v>
      </c>
      <c r="C76" s="141" t="s">
        <v>165</v>
      </c>
      <c r="D76" s="141" t="s">
        <v>1564</v>
      </c>
      <c r="E76" s="223">
        <v>408000</v>
      </c>
      <c r="F76" s="143">
        <v>408000</v>
      </c>
    </row>
    <row r="77" spans="1:6">
      <c r="A77" s="55" t="s">
        <v>173</v>
      </c>
      <c r="B77" s="157" t="s">
        <v>906</v>
      </c>
      <c r="C77" s="141" t="s">
        <v>165</v>
      </c>
      <c r="D77" s="141" t="s">
        <v>1430</v>
      </c>
      <c r="E77" s="223">
        <v>408000</v>
      </c>
      <c r="F77" s="143">
        <v>408000</v>
      </c>
    </row>
    <row r="78" spans="1:6">
      <c r="A78" s="55" t="s">
        <v>187</v>
      </c>
      <c r="B78" s="157" t="s">
        <v>906</v>
      </c>
      <c r="C78" s="141" t="s">
        <v>165</v>
      </c>
      <c r="D78" s="141" t="s">
        <v>486</v>
      </c>
      <c r="E78" s="223">
        <v>408000</v>
      </c>
      <c r="F78" s="143">
        <v>408000</v>
      </c>
    </row>
    <row r="79" spans="1:6" ht="38.25">
      <c r="A79" s="55" t="s">
        <v>1903</v>
      </c>
      <c r="B79" s="157" t="s">
        <v>906</v>
      </c>
      <c r="C79" s="141" t="s">
        <v>1904</v>
      </c>
      <c r="D79" s="141" t="s">
        <v>1564</v>
      </c>
      <c r="E79" s="223">
        <v>1392000</v>
      </c>
      <c r="F79" s="143">
        <v>1392000</v>
      </c>
    </row>
    <row r="80" spans="1:6" ht="38.25">
      <c r="A80" s="55" t="s">
        <v>1603</v>
      </c>
      <c r="B80" s="157" t="s">
        <v>906</v>
      </c>
      <c r="C80" s="141" t="s">
        <v>1604</v>
      </c>
      <c r="D80" s="141" t="s">
        <v>1564</v>
      </c>
      <c r="E80" s="223">
        <v>1392000</v>
      </c>
      <c r="F80" s="143">
        <v>1392000</v>
      </c>
    </row>
    <row r="81" spans="1:6">
      <c r="A81" s="55" t="s">
        <v>173</v>
      </c>
      <c r="B81" s="157" t="s">
        <v>906</v>
      </c>
      <c r="C81" s="141" t="s">
        <v>1604</v>
      </c>
      <c r="D81" s="141" t="s">
        <v>1430</v>
      </c>
      <c r="E81" s="223">
        <v>1392000</v>
      </c>
      <c r="F81" s="143">
        <v>1392000</v>
      </c>
    </row>
    <row r="82" spans="1:6">
      <c r="A82" s="55" t="s">
        <v>187</v>
      </c>
      <c r="B82" s="157" t="s">
        <v>906</v>
      </c>
      <c r="C82" s="141" t="s">
        <v>1604</v>
      </c>
      <c r="D82" s="141" t="s">
        <v>486</v>
      </c>
      <c r="E82" s="223">
        <v>1392000</v>
      </c>
      <c r="F82" s="143">
        <v>1392000</v>
      </c>
    </row>
    <row r="83" spans="1:6" ht="178.5">
      <c r="A83" s="55" t="s">
        <v>699</v>
      </c>
      <c r="B83" s="157" t="s">
        <v>905</v>
      </c>
      <c r="C83" s="141" t="s">
        <v>1564</v>
      </c>
      <c r="D83" s="141" t="s">
        <v>1564</v>
      </c>
      <c r="E83" s="223">
        <v>55200</v>
      </c>
      <c r="F83" s="143">
        <v>55200</v>
      </c>
    </row>
    <row r="84" spans="1:6" ht="38.25">
      <c r="A84" s="55" t="s">
        <v>1911</v>
      </c>
      <c r="B84" s="157" t="s">
        <v>905</v>
      </c>
      <c r="C84" s="141" t="s">
        <v>1912</v>
      </c>
      <c r="D84" s="141" t="s">
        <v>1564</v>
      </c>
      <c r="E84" s="223">
        <v>55200</v>
      </c>
      <c r="F84" s="143">
        <v>55200</v>
      </c>
    </row>
    <row r="85" spans="1:6">
      <c r="A85" s="55" t="s">
        <v>1605</v>
      </c>
      <c r="B85" s="157" t="s">
        <v>905</v>
      </c>
      <c r="C85" s="141" t="s">
        <v>1606</v>
      </c>
      <c r="D85" s="141" t="s">
        <v>1564</v>
      </c>
      <c r="E85" s="223">
        <v>55200</v>
      </c>
      <c r="F85" s="143">
        <v>55200</v>
      </c>
    </row>
    <row r="86" spans="1:6">
      <c r="A86" s="55" t="s">
        <v>173</v>
      </c>
      <c r="B86" s="157" t="s">
        <v>905</v>
      </c>
      <c r="C86" s="141" t="s">
        <v>1606</v>
      </c>
      <c r="D86" s="141" t="s">
        <v>1430</v>
      </c>
      <c r="E86" s="223">
        <v>55200</v>
      </c>
      <c r="F86" s="143">
        <v>55200</v>
      </c>
    </row>
    <row r="87" spans="1:6">
      <c r="A87" s="55" t="s">
        <v>1298</v>
      </c>
      <c r="B87" s="157" t="s">
        <v>905</v>
      </c>
      <c r="C87" s="141" t="s">
        <v>1606</v>
      </c>
      <c r="D87" s="141" t="s">
        <v>1299</v>
      </c>
      <c r="E87" s="223">
        <v>55200</v>
      </c>
      <c r="F87" s="143">
        <v>55200</v>
      </c>
    </row>
    <row r="88" spans="1:6" ht="140.25">
      <c r="A88" s="55" t="s">
        <v>695</v>
      </c>
      <c r="B88" s="157" t="s">
        <v>893</v>
      </c>
      <c r="C88" s="141" t="s">
        <v>1564</v>
      </c>
      <c r="D88" s="141" t="s">
        <v>1564</v>
      </c>
      <c r="E88" s="223">
        <v>989000</v>
      </c>
      <c r="F88" s="143">
        <v>989000</v>
      </c>
    </row>
    <row r="89" spans="1:6" ht="38.25">
      <c r="A89" s="55" t="s">
        <v>1903</v>
      </c>
      <c r="B89" s="157" t="s">
        <v>893</v>
      </c>
      <c r="C89" s="141" t="s">
        <v>1904</v>
      </c>
      <c r="D89" s="141" t="s">
        <v>1564</v>
      </c>
      <c r="E89" s="223">
        <v>989000</v>
      </c>
      <c r="F89" s="143">
        <v>989000</v>
      </c>
    </row>
    <row r="90" spans="1:6" ht="38.25">
      <c r="A90" s="55" t="s">
        <v>1603</v>
      </c>
      <c r="B90" s="157" t="s">
        <v>893</v>
      </c>
      <c r="C90" s="141" t="s">
        <v>1604</v>
      </c>
      <c r="D90" s="141" t="s">
        <v>1564</v>
      </c>
      <c r="E90" s="223">
        <v>989000</v>
      </c>
      <c r="F90" s="143">
        <v>989000</v>
      </c>
    </row>
    <row r="91" spans="1:6">
      <c r="A91" s="55" t="s">
        <v>173</v>
      </c>
      <c r="B91" s="157" t="s">
        <v>893</v>
      </c>
      <c r="C91" s="141" t="s">
        <v>1604</v>
      </c>
      <c r="D91" s="141" t="s">
        <v>1430</v>
      </c>
      <c r="E91" s="223">
        <v>989000</v>
      </c>
      <c r="F91" s="143">
        <v>989000</v>
      </c>
    </row>
    <row r="92" spans="1:6">
      <c r="A92" s="54" t="s">
        <v>186</v>
      </c>
      <c r="B92" s="142" t="s">
        <v>893</v>
      </c>
      <c r="C92" s="142" t="s">
        <v>1604</v>
      </c>
      <c r="D92" s="142" t="s">
        <v>499</v>
      </c>
      <c r="E92" s="223">
        <v>989000</v>
      </c>
      <c r="F92" s="143">
        <v>989000</v>
      </c>
    </row>
    <row r="93" spans="1:6" ht="165.75">
      <c r="A93" s="54" t="s">
        <v>700</v>
      </c>
      <c r="B93" s="142" t="s">
        <v>901</v>
      </c>
      <c r="C93" s="142" t="s">
        <v>1564</v>
      </c>
      <c r="D93" s="142" t="s">
        <v>1564</v>
      </c>
      <c r="E93" s="223">
        <v>1273300</v>
      </c>
      <c r="F93" s="143">
        <v>1273300</v>
      </c>
    </row>
    <row r="94" spans="1:6" ht="76.5">
      <c r="A94" s="55" t="s">
        <v>1902</v>
      </c>
      <c r="B94" s="142" t="s">
        <v>901</v>
      </c>
      <c r="C94" s="142" t="s">
        <v>324</v>
      </c>
      <c r="D94" s="142" t="s">
        <v>1564</v>
      </c>
      <c r="E94" s="223">
        <v>1273300</v>
      </c>
      <c r="F94" s="143">
        <v>1273300</v>
      </c>
    </row>
    <row r="95" spans="1:6" ht="25.5">
      <c r="A95" s="55" t="s">
        <v>1584</v>
      </c>
      <c r="B95" s="157" t="s">
        <v>901</v>
      </c>
      <c r="C95" s="141" t="s">
        <v>165</v>
      </c>
      <c r="D95" s="141" t="s">
        <v>1564</v>
      </c>
      <c r="E95" s="223">
        <v>1273300</v>
      </c>
      <c r="F95" s="143">
        <v>1273300</v>
      </c>
    </row>
    <row r="96" spans="1:6">
      <c r="A96" s="55" t="s">
        <v>173</v>
      </c>
      <c r="B96" s="157" t="s">
        <v>901</v>
      </c>
      <c r="C96" s="141" t="s">
        <v>165</v>
      </c>
      <c r="D96" s="141" t="s">
        <v>1430</v>
      </c>
      <c r="E96" s="223">
        <v>1273300</v>
      </c>
      <c r="F96" s="143">
        <v>1273300</v>
      </c>
    </row>
    <row r="97" spans="1:6">
      <c r="A97" s="55" t="s">
        <v>187</v>
      </c>
      <c r="B97" s="157" t="s">
        <v>901</v>
      </c>
      <c r="C97" s="141" t="s">
        <v>165</v>
      </c>
      <c r="D97" s="141" t="s">
        <v>486</v>
      </c>
      <c r="E97" s="223">
        <v>1273300</v>
      </c>
      <c r="F97" s="143">
        <v>1273300</v>
      </c>
    </row>
    <row r="98" spans="1:6" ht="153">
      <c r="A98" s="55" t="s">
        <v>701</v>
      </c>
      <c r="B98" s="157" t="s">
        <v>908</v>
      </c>
      <c r="C98" s="141" t="s">
        <v>1564</v>
      </c>
      <c r="D98" s="141" t="s">
        <v>1564</v>
      </c>
      <c r="E98" s="223">
        <v>330000</v>
      </c>
      <c r="F98" s="143">
        <v>330000</v>
      </c>
    </row>
    <row r="99" spans="1:6" ht="76.5">
      <c r="A99" s="55" t="s">
        <v>1902</v>
      </c>
      <c r="B99" s="157" t="s">
        <v>908</v>
      </c>
      <c r="C99" s="141" t="s">
        <v>324</v>
      </c>
      <c r="D99" s="141" t="s">
        <v>1564</v>
      </c>
      <c r="E99" s="223">
        <v>250000</v>
      </c>
      <c r="F99" s="143">
        <v>250000</v>
      </c>
    </row>
    <row r="100" spans="1:6" ht="25.5">
      <c r="A100" s="55" t="s">
        <v>1584</v>
      </c>
      <c r="B100" s="157" t="s">
        <v>908</v>
      </c>
      <c r="C100" s="141" t="s">
        <v>165</v>
      </c>
      <c r="D100" s="141" t="s">
        <v>1564</v>
      </c>
      <c r="E100" s="223">
        <v>250000</v>
      </c>
      <c r="F100" s="143">
        <v>250000</v>
      </c>
    </row>
    <row r="101" spans="1:6">
      <c r="A101" s="55" t="s">
        <v>173</v>
      </c>
      <c r="B101" s="157" t="s">
        <v>908</v>
      </c>
      <c r="C101" s="141" t="s">
        <v>165</v>
      </c>
      <c r="D101" s="141" t="s">
        <v>1430</v>
      </c>
      <c r="E101" s="223">
        <v>250000</v>
      </c>
      <c r="F101" s="143">
        <v>250000</v>
      </c>
    </row>
    <row r="102" spans="1:6">
      <c r="A102" s="55" t="s">
        <v>1298</v>
      </c>
      <c r="B102" s="157" t="s">
        <v>908</v>
      </c>
      <c r="C102" s="141" t="s">
        <v>165</v>
      </c>
      <c r="D102" s="141" t="s">
        <v>1299</v>
      </c>
      <c r="E102" s="223">
        <v>250000</v>
      </c>
      <c r="F102" s="143">
        <v>250000</v>
      </c>
    </row>
    <row r="103" spans="1:6" ht="38.25">
      <c r="A103" s="55" t="s">
        <v>1911</v>
      </c>
      <c r="B103" s="157" t="s">
        <v>908</v>
      </c>
      <c r="C103" s="141" t="s">
        <v>1912</v>
      </c>
      <c r="D103" s="141" t="s">
        <v>1564</v>
      </c>
      <c r="E103" s="223">
        <v>80000</v>
      </c>
      <c r="F103" s="143">
        <v>80000</v>
      </c>
    </row>
    <row r="104" spans="1:6">
      <c r="A104" s="55" t="s">
        <v>1605</v>
      </c>
      <c r="B104" s="157" t="s">
        <v>908</v>
      </c>
      <c r="C104" s="141" t="s">
        <v>1606</v>
      </c>
      <c r="D104" s="141" t="s">
        <v>1564</v>
      </c>
      <c r="E104" s="223">
        <v>80000</v>
      </c>
      <c r="F104" s="143">
        <v>80000</v>
      </c>
    </row>
    <row r="105" spans="1:6">
      <c r="A105" s="55" t="s">
        <v>173</v>
      </c>
      <c r="B105" s="157" t="s">
        <v>908</v>
      </c>
      <c r="C105" s="141" t="s">
        <v>1606</v>
      </c>
      <c r="D105" s="141" t="s">
        <v>1430</v>
      </c>
      <c r="E105" s="223">
        <v>80000</v>
      </c>
      <c r="F105" s="143">
        <v>80000</v>
      </c>
    </row>
    <row r="106" spans="1:6">
      <c r="A106" s="218" t="s">
        <v>1298</v>
      </c>
      <c r="B106" s="157" t="s">
        <v>908</v>
      </c>
      <c r="C106" s="141" t="s">
        <v>1606</v>
      </c>
      <c r="D106" s="141" t="s">
        <v>1299</v>
      </c>
      <c r="E106" s="223">
        <v>80000</v>
      </c>
      <c r="F106" s="143">
        <v>80000</v>
      </c>
    </row>
    <row r="107" spans="1:6" ht="153">
      <c r="A107" s="55" t="s">
        <v>918</v>
      </c>
      <c r="B107" s="157" t="s">
        <v>919</v>
      </c>
      <c r="C107" s="141" t="s">
        <v>1564</v>
      </c>
      <c r="D107" s="141" t="s">
        <v>1564</v>
      </c>
      <c r="E107" s="223">
        <v>50000</v>
      </c>
      <c r="F107" s="143">
        <v>50000</v>
      </c>
    </row>
    <row r="108" spans="1:6" ht="38.25">
      <c r="A108" s="55" t="s">
        <v>1911</v>
      </c>
      <c r="B108" s="157" t="s">
        <v>919</v>
      </c>
      <c r="C108" s="141" t="s">
        <v>1912</v>
      </c>
      <c r="D108" s="141" t="s">
        <v>1564</v>
      </c>
      <c r="E108" s="223">
        <v>50000</v>
      </c>
      <c r="F108" s="143">
        <v>50000</v>
      </c>
    </row>
    <row r="109" spans="1:6">
      <c r="A109" s="55" t="s">
        <v>1605</v>
      </c>
      <c r="B109" s="157" t="s">
        <v>919</v>
      </c>
      <c r="C109" s="141" t="s">
        <v>1606</v>
      </c>
      <c r="D109" s="141" t="s">
        <v>1564</v>
      </c>
      <c r="E109" s="223">
        <v>50000</v>
      </c>
      <c r="F109" s="143">
        <v>50000</v>
      </c>
    </row>
    <row r="110" spans="1:6">
      <c r="A110" s="55" t="s">
        <v>173</v>
      </c>
      <c r="B110" s="157" t="s">
        <v>919</v>
      </c>
      <c r="C110" s="141" t="s">
        <v>1606</v>
      </c>
      <c r="D110" s="141" t="s">
        <v>1430</v>
      </c>
      <c r="E110" s="223">
        <v>50000</v>
      </c>
      <c r="F110" s="143">
        <v>50000</v>
      </c>
    </row>
    <row r="111" spans="1:6">
      <c r="A111" s="55" t="s">
        <v>1296</v>
      </c>
      <c r="B111" s="157" t="s">
        <v>919</v>
      </c>
      <c r="C111" s="141" t="s">
        <v>1606</v>
      </c>
      <c r="D111" s="141" t="s">
        <v>455</v>
      </c>
      <c r="E111" s="223">
        <v>50000</v>
      </c>
      <c r="F111" s="143">
        <v>50000</v>
      </c>
    </row>
    <row r="112" spans="1:6" ht="153">
      <c r="A112" s="55" t="s">
        <v>696</v>
      </c>
      <c r="B112" s="157" t="s">
        <v>894</v>
      </c>
      <c r="C112" s="141" t="s">
        <v>1564</v>
      </c>
      <c r="D112" s="141" t="s">
        <v>1564</v>
      </c>
      <c r="E112" s="223">
        <v>34289926</v>
      </c>
      <c r="F112" s="143">
        <v>34289926</v>
      </c>
    </row>
    <row r="113" spans="1:6" ht="38.25">
      <c r="A113" s="55" t="s">
        <v>1903</v>
      </c>
      <c r="B113" s="157" t="s">
        <v>894</v>
      </c>
      <c r="C113" s="141" t="s">
        <v>1904</v>
      </c>
      <c r="D113" s="141" t="s">
        <v>1564</v>
      </c>
      <c r="E113" s="223">
        <v>34289926</v>
      </c>
      <c r="F113" s="143">
        <v>34289926</v>
      </c>
    </row>
    <row r="114" spans="1:6" ht="38.25">
      <c r="A114" s="55" t="s">
        <v>1603</v>
      </c>
      <c r="B114" s="157" t="s">
        <v>894</v>
      </c>
      <c r="C114" s="141" t="s">
        <v>1604</v>
      </c>
      <c r="D114" s="141" t="s">
        <v>1564</v>
      </c>
      <c r="E114" s="223">
        <v>34289926</v>
      </c>
      <c r="F114" s="143">
        <v>34289926</v>
      </c>
    </row>
    <row r="115" spans="1:6">
      <c r="A115" s="55" t="s">
        <v>173</v>
      </c>
      <c r="B115" s="157" t="s">
        <v>894</v>
      </c>
      <c r="C115" s="141" t="s">
        <v>1604</v>
      </c>
      <c r="D115" s="141" t="s">
        <v>1430</v>
      </c>
      <c r="E115" s="223">
        <v>34289926</v>
      </c>
      <c r="F115" s="143">
        <v>34289926</v>
      </c>
    </row>
    <row r="116" spans="1:6">
      <c r="A116" s="55" t="s">
        <v>186</v>
      </c>
      <c r="B116" s="157" t="s">
        <v>894</v>
      </c>
      <c r="C116" s="141" t="s">
        <v>1604</v>
      </c>
      <c r="D116" s="141" t="s">
        <v>499</v>
      </c>
      <c r="E116" s="223">
        <v>34289926</v>
      </c>
      <c r="F116" s="143">
        <v>34289926</v>
      </c>
    </row>
    <row r="117" spans="1:6" ht="178.5">
      <c r="A117" s="55" t="s">
        <v>702</v>
      </c>
      <c r="B117" s="157" t="s">
        <v>902</v>
      </c>
      <c r="C117" s="141" t="s">
        <v>1564</v>
      </c>
      <c r="D117" s="141" t="s">
        <v>1564</v>
      </c>
      <c r="E117" s="223">
        <v>81336890</v>
      </c>
      <c r="F117" s="143">
        <v>81336890</v>
      </c>
    </row>
    <row r="118" spans="1:6" ht="38.25">
      <c r="A118" s="218" t="s">
        <v>1903</v>
      </c>
      <c r="B118" s="157" t="s">
        <v>902</v>
      </c>
      <c r="C118" s="141" t="s">
        <v>1904</v>
      </c>
      <c r="D118" s="141" t="s">
        <v>1564</v>
      </c>
      <c r="E118" s="223">
        <v>81336890</v>
      </c>
      <c r="F118" s="143">
        <v>81336890</v>
      </c>
    </row>
    <row r="119" spans="1:6" ht="38.25">
      <c r="A119" s="55" t="s">
        <v>1603</v>
      </c>
      <c r="B119" s="157" t="s">
        <v>902</v>
      </c>
      <c r="C119" s="141" t="s">
        <v>1604</v>
      </c>
      <c r="D119" s="141" t="s">
        <v>1564</v>
      </c>
      <c r="E119" s="223">
        <v>81336890</v>
      </c>
      <c r="F119" s="143">
        <v>81336890</v>
      </c>
    </row>
    <row r="120" spans="1:6">
      <c r="A120" s="55" t="s">
        <v>173</v>
      </c>
      <c r="B120" s="157" t="s">
        <v>902</v>
      </c>
      <c r="C120" s="141" t="s">
        <v>1604</v>
      </c>
      <c r="D120" s="141" t="s">
        <v>1430</v>
      </c>
      <c r="E120" s="223">
        <v>81336890</v>
      </c>
      <c r="F120" s="143">
        <v>81336890</v>
      </c>
    </row>
    <row r="121" spans="1:6">
      <c r="A121" s="55" t="s">
        <v>187</v>
      </c>
      <c r="B121" s="157" t="s">
        <v>902</v>
      </c>
      <c r="C121" s="141" t="s">
        <v>1604</v>
      </c>
      <c r="D121" s="141" t="s">
        <v>486</v>
      </c>
      <c r="E121" s="223">
        <v>81336890</v>
      </c>
      <c r="F121" s="143">
        <v>81336890</v>
      </c>
    </row>
    <row r="122" spans="1:6" ht="165.75">
      <c r="A122" s="55" t="s">
        <v>703</v>
      </c>
      <c r="B122" s="157" t="s">
        <v>909</v>
      </c>
      <c r="C122" s="141" t="s">
        <v>1564</v>
      </c>
      <c r="D122" s="141" t="s">
        <v>1564</v>
      </c>
      <c r="E122" s="223">
        <v>2768144</v>
      </c>
      <c r="F122" s="143">
        <v>2768144</v>
      </c>
    </row>
    <row r="123" spans="1:6" ht="38.25">
      <c r="A123" s="55" t="s">
        <v>1903</v>
      </c>
      <c r="B123" s="157" t="s">
        <v>909</v>
      </c>
      <c r="C123" s="141" t="s">
        <v>1904</v>
      </c>
      <c r="D123" s="141" t="s">
        <v>1564</v>
      </c>
      <c r="E123" s="223">
        <v>1577009</v>
      </c>
      <c r="F123" s="143">
        <v>1577009</v>
      </c>
    </row>
    <row r="124" spans="1:6" ht="38.25">
      <c r="A124" s="55" t="s">
        <v>1603</v>
      </c>
      <c r="B124" s="157" t="s">
        <v>909</v>
      </c>
      <c r="C124" s="141" t="s">
        <v>1604</v>
      </c>
      <c r="D124" s="141" t="s">
        <v>1564</v>
      </c>
      <c r="E124" s="223">
        <v>1577009</v>
      </c>
      <c r="F124" s="143">
        <v>1577009</v>
      </c>
    </row>
    <row r="125" spans="1:6">
      <c r="A125" s="55" t="s">
        <v>173</v>
      </c>
      <c r="B125" s="157" t="s">
        <v>909</v>
      </c>
      <c r="C125" s="141" t="s">
        <v>1604</v>
      </c>
      <c r="D125" s="141" t="s">
        <v>1430</v>
      </c>
      <c r="E125" s="223">
        <v>1577009</v>
      </c>
      <c r="F125" s="143">
        <v>1577009</v>
      </c>
    </row>
    <row r="126" spans="1:6">
      <c r="A126" s="55" t="s">
        <v>1298</v>
      </c>
      <c r="B126" s="157" t="s">
        <v>909</v>
      </c>
      <c r="C126" s="141" t="s">
        <v>1604</v>
      </c>
      <c r="D126" s="141" t="s">
        <v>1299</v>
      </c>
      <c r="E126" s="223">
        <v>1577009</v>
      </c>
      <c r="F126" s="143">
        <v>1577009</v>
      </c>
    </row>
    <row r="127" spans="1:6" ht="38.25">
      <c r="A127" s="55" t="s">
        <v>1911</v>
      </c>
      <c r="B127" s="157" t="s">
        <v>909</v>
      </c>
      <c r="C127" s="141" t="s">
        <v>1912</v>
      </c>
      <c r="D127" s="141" t="s">
        <v>1564</v>
      </c>
      <c r="E127" s="223">
        <v>1191135</v>
      </c>
      <c r="F127" s="143">
        <v>1191135</v>
      </c>
    </row>
    <row r="128" spans="1:6">
      <c r="A128" s="55" t="s">
        <v>1605</v>
      </c>
      <c r="B128" s="157" t="s">
        <v>909</v>
      </c>
      <c r="C128" s="141" t="s">
        <v>1606</v>
      </c>
      <c r="D128" s="141" t="s">
        <v>1564</v>
      </c>
      <c r="E128" s="223">
        <v>1191135</v>
      </c>
      <c r="F128" s="143">
        <v>1191135</v>
      </c>
    </row>
    <row r="129" spans="1:6">
      <c r="A129" s="55" t="s">
        <v>173</v>
      </c>
      <c r="B129" s="157" t="s">
        <v>909</v>
      </c>
      <c r="C129" s="141" t="s">
        <v>1606</v>
      </c>
      <c r="D129" s="141" t="s">
        <v>1430</v>
      </c>
      <c r="E129" s="223">
        <v>1191135</v>
      </c>
      <c r="F129" s="143">
        <v>1191135</v>
      </c>
    </row>
    <row r="130" spans="1:6">
      <c r="A130" s="218" t="s">
        <v>1298</v>
      </c>
      <c r="B130" s="157" t="s">
        <v>909</v>
      </c>
      <c r="C130" s="141" t="s">
        <v>1606</v>
      </c>
      <c r="D130" s="141" t="s">
        <v>1299</v>
      </c>
      <c r="E130" s="223">
        <v>1191135</v>
      </c>
      <c r="F130" s="143">
        <v>1191135</v>
      </c>
    </row>
    <row r="131" spans="1:6" ht="165.75">
      <c r="A131" s="55" t="s">
        <v>1438</v>
      </c>
      <c r="B131" s="157" t="s">
        <v>1439</v>
      </c>
      <c r="C131" s="141" t="s">
        <v>1564</v>
      </c>
      <c r="D131" s="141" t="s">
        <v>1564</v>
      </c>
      <c r="E131" s="223">
        <v>38888</v>
      </c>
      <c r="F131" s="143">
        <v>38888</v>
      </c>
    </row>
    <row r="132" spans="1:6" ht="38.25">
      <c r="A132" s="55" t="s">
        <v>1911</v>
      </c>
      <c r="B132" s="157" t="s">
        <v>1439</v>
      </c>
      <c r="C132" s="141" t="s">
        <v>1912</v>
      </c>
      <c r="D132" s="141" t="s">
        <v>1564</v>
      </c>
      <c r="E132" s="223">
        <v>38888</v>
      </c>
      <c r="F132" s="143">
        <v>38888</v>
      </c>
    </row>
    <row r="133" spans="1:6">
      <c r="A133" s="55" t="s">
        <v>1605</v>
      </c>
      <c r="B133" s="157" t="s">
        <v>1439</v>
      </c>
      <c r="C133" s="141" t="s">
        <v>1606</v>
      </c>
      <c r="D133" s="141" t="s">
        <v>1564</v>
      </c>
      <c r="E133" s="223">
        <v>38888</v>
      </c>
      <c r="F133" s="143">
        <v>38888</v>
      </c>
    </row>
    <row r="134" spans="1:6">
      <c r="A134" s="55" t="s">
        <v>173</v>
      </c>
      <c r="B134" s="157" t="s">
        <v>1439</v>
      </c>
      <c r="C134" s="141" t="s">
        <v>1606</v>
      </c>
      <c r="D134" s="141" t="s">
        <v>1430</v>
      </c>
      <c r="E134" s="223">
        <v>38888</v>
      </c>
      <c r="F134" s="143">
        <v>38888</v>
      </c>
    </row>
    <row r="135" spans="1:6">
      <c r="A135" s="55" t="s">
        <v>1296</v>
      </c>
      <c r="B135" s="157" t="s">
        <v>1439</v>
      </c>
      <c r="C135" s="141" t="s">
        <v>1606</v>
      </c>
      <c r="D135" s="141" t="s">
        <v>455</v>
      </c>
      <c r="E135" s="223">
        <v>38888</v>
      </c>
      <c r="F135" s="143">
        <v>38888</v>
      </c>
    </row>
    <row r="136" spans="1:6" ht="140.25">
      <c r="A136" s="55" t="s">
        <v>697</v>
      </c>
      <c r="B136" s="157" t="s">
        <v>895</v>
      </c>
      <c r="C136" s="141" t="s">
        <v>1564</v>
      </c>
      <c r="D136" s="141" t="s">
        <v>1564</v>
      </c>
      <c r="E136" s="223">
        <v>40173000</v>
      </c>
      <c r="F136" s="143">
        <v>40173000</v>
      </c>
    </row>
    <row r="137" spans="1:6" ht="38.25">
      <c r="A137" s="55" t="s">
        <v>1903</v>
      </c>
      <c r="B137" s="157" t="s">
        <v>895</v>
      </c>
      <c r="C137" s="141" t="s">
        <v>1904</v>
      </c>
      <c r="D137" s="141" t="s">
        <v>1564</v>
      </c>
      <c r="E137" s="223">
        <v>40173000</v>
      </c>
      <c r="F137" s="143">
        <v>40173000</v>
      </c>
    </row>
    <row r="138" spans="1:6" ht="38.25">
      <c r="A138" s="55" t="s">
        <v>1603</v>
      </c>
      <c r="B138" s="157" t="s">
        <v>895</v>
      </c>
      <c r="C138" s="141" t="s">
        <v>1604</v>
      </c>
      <c r="D138" s="141" t="s">
        <v>1564</v>
      </c>
      <c r="E138" s="223">
        <v>40173000</v>
      </c>
      <c r="F138" s="143">
        <v>40173000</v>
      </c>
    </row>
    <row r="139" spans="1:6">
      <c r="A139" s="55" t="s">
        <v>173</v>
      </c>
      <c r="B139" s="157" t="s">
        <v>895</v>
      </c>
      <c r="C139" s="141" t="s">
        <v>1604</v>
      </c>
      <c r="D139" s="141" t="s">
        <v>1430</v>
      </c>
      <c r="E139" s="223">
        <v>40173000</v>
      </c>
      <c r="F139" s="143">
        <v>40173000</v>
      </c>
    </row>
    <row r="140" spans="1:6">
      <c r="A140" s="55" t="s">
        <v>186</v>
      </c>
      <c r="B140" s="157" t="s">
        <v>895</v>
      </c>
      <c r="C140" s="141" t="s">
        <v>1604</v>
      </c>
      <c r="D140" s="141" t="s">
        <v>499</v>
      </c>
      <c r="E140" s="223">
        <v>40173000</v>
      </c>
      <c r="F140" s="143">
        <v>40173000</v>
      </c>
    </row>
    <row r="141" spans="1:6" ht="153">
      <c r="A141" s="55" t="s">
        <v>704</v>
      </c>
      <c r="B141" s="157" t="s">
        <v>907</v>
      </c>
      <c r="C141" s="141" t="s">
        <v>1564</v>
      </c>
      <c r="D141" s="141" t="s">
        <v>1564</v>
      </c>
      <c r="E141" s="223">
        <v>5819000</v>
      </c>
      <c r="F141" s="143">
        <v>5819000</v>
      </c>
    </row>
    <row r="142" spans="1:6" ht="38.25">
      <c r="A142" s="55" t="s">
        <v>1903</v>
      </c>
      <c r="B142" s="157" t="s">
        <v>907</v>
      </c>
      <c r="C142" s="141" t="s">
        <v>1904</v>
      </c>
      <c r="D142" s="141" t="s">
        <v>1564</v>
      </c>
      <c r="E142" s="223">
        <v>5819000</v>
      </c>
      <c r="F142" s="143">
        <v>5819000</v>
      </c>
    </row>
    <row r="143" spans="1:6" ht="38.25">
      <c r="A143" s="55" t="s">
        <v>1603</v>
      </c>
      <c r="B143" s="157" t="s">
        <v>907</v>
      </c>
      <c r="C143" s="141" t="s">
        <v>1604</v>
      </c>
      <c r="D143" s="141" t="s">
        <v>1564</v>
      </c>
      <c r="E143" s="223">
        <v>5819000</v>
      </c>
      <c r="F143" s="143">
        <v>5819000</v>
      </c>
    </row>
    <row r="144" spans="1:6">
      <c r="A144" s="55" t="s">
        <v>173</v>
      </c>
      <c r="B144" s="157" t="s">
        <v>907</v>
      </c>
      <c r="C144" s="141" t="s">
        <v>1604</v>
      </c>
      <c r="D144" s="141" t="s">
        <v>1430</v>
      </c>
      <c r="E144" s="223">
        <v>5819000</v>
      </c>
      <c r="F144" s="143">
        <v>5819000</v>
      </c>
    </row>
    <row r="145" spans="1:6">
      <c r="A145" s="55" t="s">
        <v>187</v>
      </c>
      <c r="B145" s="157" t="s">
        <v>907</v>
      </c>
      <c r="C145" s="141" t="s">
        <v>1604</v>
      </c>
      <c r="D145" s="141" t="s">
        <v>486</v>
      </c>
      <c r="E145" s="223">
        <v>5819000</v>
      </c>
      <c r="F145" s="143">
        <v>5819000</v>
      </c>
    </row>
    <row r="146" spans="1:6" ht="140.25">
      <c r="A146" s="218" t="s">
        <v>1116</v>
      </c>
      <c r="B146" s="157" t="s">
        <v>1117</v>
      </c>
      <c r="C146" s="141" t="s">
        <v>1564</v>
      </c>
      <c r="D146" s="141" t="s">
        <v>1564</v>
      </c>
      <c r="E146" s="223">
        <v>8535278</v>
      </c>
      <c r="F146" s="143">
        <v>8535278</v>
      </c>
    </row>
    <row r="147" spans="1:6" ht="38.25">
      <c r="A147" s="55" t="s">
        <v>1903</v>
      </c>
      <c r="B147" s="157" t="s">
        <v>1117</v>
      </c>
      <c r="C147" s="141" t="s">
        <v>1904</v>
      </c>
      <c r="D147" s="141" t="s">
        <v>1564</v>
      </c>
      <c r="E147" s="223">
        <v>8535278</v>
      </c>
      <c r="F147" s="143">
        <v>8535278</v>
      </c>
    </row>
    <row r="148" spans="1:6" ht="38.25">
      <c r="A148" s="55" t="s">
        <v>1603</v>
      </c>
      <c r="B148" s="157" t="s">
        <v>1117</v>
      </c>
      <c r="C148" s="141" t="s">
        <v>1604</v>
      </c>
      <c r="D148" s="141" t="s">
        <v>1564</v>
      </c>
      <c r="E148" s="223">
        <v>8535278</v>
      </c>
      <c r="F148" s="143">
        <v>8535278</v>
      </c>
    </row>
    <row r="149" spans="1:6">
      <c r="A149" s="218" t="s">
        <v>173</v>
      </c>
      <c r="B149" s="157" t="s">
        <v>1117</v>
      </c>
      <c r="C149" s="141" t="s">
        <v>1604</v>
      </c>
      <c r="D149" s="141" t="s">
        <v>1430</v>
      </c>
      <c r="E149" s="223">
        <v>8535278</v>
      </c>
      <c r="F149" s="143">
        <v>8535278</v>
      </c>
    </row>
    <row r="150" spans="1:6">
      <c r="A150" s="55" t="s">
        <v>186</v>
      </c>
      <c r="B150" s="157" t="s">
        <v>1117</v>
      </c>
      <c r="C150" s="141" t="s">
        <v>1604</v>
      </c>
      <c r="D150" s="141" t="s">
        <v>499</v>
      </c>
      <c r="E150" s="223">
        <v>8535278</v>
      </c>
      <c r="F150" s="143">
        <v>8535278</v>
      </c>
    </row>
    <row r="151" spans="1:6" ht="165.75">
      <c r="A151" s="55" t="s">
        <v>1118</v>
      </c>
      <c r="B151" s="157" t="s">
        <v>1119</v>
      </c>
      <c r="C151" s="141" t="s">
        <v>1564</v>
      </c>
      <c r="D151" s="141" t="s">
        <v>1564</v>
      </c>
      <c r="E151" s="223">
        <v>9764000</v>
      </c>
      <c r="F151" s="143">
        <v>9764000</v>
      </c>
    </row>
    <row r="152" spans="1:6" ht="38.25">
      <c r="A152" s="55" t="s">
        <v>1903</v>
      </c>
      <c r="B152" s="157" t="s">
        <v>1119</v>
      </c>
      <c r="C152" s="141" t="s">
        <v>1904</v>
      </c>
      <c r="D152" s="141" t="s">
        <v>1564</v>
      </c>
      <c r="E152" s="223">
        <v>9764000</v>
      </c>
      <c r="F152" s="143">
        <v>9764000</v>
      </c>
    </row>
    <row r="153" spans="1:6" ht="38.25">
      <c r="A153" s="55" t="s">
        <v>1603</v>
      </c>
      <c r="B153" s="157" t="s">
        <v>1119</v>
      </c>
      <c r="C153" s="141" t="s">
        <v>1604</v>
      </c>
      <c r="D153" s="141" t="s">
        <v>1564</v>
      </c>
      <c r="E153" s="223">
        <v>9764000</v>
      </c>
      <c r="F153" s="143">
        <v>9764000</v>
      </c>
    </row>
    <row r="154" spans="1:6">
      <c r="A154" s="55" t="s">
        <v>173</v>
      </c>
      <c r="B154" s="157" t="s">
        <v>1119</v>
      </c>
      <c r="C154" s="141" t="s">
        <v>1604</v>
      </c>
      <c r="D154" s="141" t="s">
        <v>1430</v>
      </c>
      <c r="E154" s="223">
        <v>9764000</v>
      </c>
      <c r="F154" s="143">
        <v>9764000</v>
      </c>
    </row>
    <row r="155" spans="1:6">
      <c r="A155" s="55" t="s">
        <v>187</v>
      </c>
      <c r="B155" s="157" t="s">
        <v>1119</v>
      </c>
      <c r="C155" s="141" t="s">
        <v>1604</v>
      </c>
      <c r="D155" s="141" t="s">
        <v>486</v>
      </c>
      <c r="E155" s="223">
        <v>9764000</v>
      </c>
      <c r="F155" s="143">
        <v>9764000</v>
      </c>
    </row>
    <row r="156" spans="1:6" ht="153">
      <c r="A156" s="55" t="s">
        <v>1120</v>
      </c>
      <c r="B156" s="157" t="s">
        <v>1121</v>
      </c>
      <c r="C156" s="141" t="s">
        <v>1564</v>
      </c>
      <c r="D156" s="141" t="s">
        <v>1564</v>
      </c>
      <c r="E156" s="223">
        <v>396480</v>
      </c>
      <c r="F156" s="143">
        <v>396480</v>
      </c>
    </row>
    <row r="157" spans="1:6" ht="38.25">
      <c r="A157" s="55" t="s">
        <v>1903</v>
      </c>
      <c r="B157" s="157" t="s">
        <v>1121</v>
      </c>
      <c r="C157" s="141" t="s">
        <v>1904</v>
      </c>
      <c r="D157" s="141" t="s">
        <v>1564</v>
      </c>
      <c r="E157" s="223">
        <v>253743</v>
      </c>
      <c r="F157" s="143">
        <v>253743</v>
      </c>
    </row>
    <row r="158" spans="1:6" ht="38.25">
      <c r="A158" s="55" t="s">
        <v>1603</v>
      </c>
      <c r="B158" s="157" t="s">
        <v>1121</v>
      </c>
      <c r="C158" s="141" t="s">
        <v>1604</v>
      </c>
      <c r="D158" s="141" t="s">
        <v>1564</v>
      </c>
      <c r="E158" s="223">
        <v>253743</v>
      </c>
      <c r="F158" s="143">
        <v>253743</v>
      </c>
    </row>
    <row r="159" spans="1:6">
      <c r="A159" s="55" t="s">
        <v>173</v>
      </c>
      <c r="B159" s="157" t="s">
        <v>1121</v>
      </c>
      <c r="C159" s="141" t="s">
        <v>1604</v>
      </c>
      <c r="D159" s="141" t="s">
        <v>1430</v>
      </c>
      <c r="E159" s="223">
        <v>253743</v>
      </c>
      <c r="F159" s="143">
        <v>253743</v>
      </c>
    </row>
    <row r="160" spans="1:6">
      <c r="A160" s="55" t="s">
        <v>1298</v>
      </c>
      <c r="B160" s="157" t="s">
        <v>1121</v>
      </c>
      <c r="C160" s="141" t="s">
        <v>1604</v>
      </c>
      <c r="D160" s="141" t="s">
        <v>1299</v>
      </c>
      <c r="E160" s="223">
        <v>253743</v>
      </c>
      <c r="F160" s="143">
        <v>253743</v>
      </c>
    </row>
    <row r="161" spans="1:6" ht="38.25">
      <c r="A161" s="55" t="s">
        <v>1911</v>
      </c>
      <c r="B161" s="142" t="s">
        <v>1121</v>
      </c>
      <c r="C161" s="141" t="s">
        <v>1912</v>
      </c>
      <c r="D161" s="141" t="s">
        <v>1564</v>
      </c>
      <c r="E161" s="223">
        <v>142737</v>
      </c>
      <c r="F161" s="143">
        <v>142737</v>
      </c>
    </row>
    <row r="162" spans="1:6">
      <c r="A162" s="55" t="s">
        <v>1605</v>
      </c>
      <c r="B162" s="157" t="s">
        <v>1121</v>
      </c>
      <c r="C162" s="141" t="s">
        <v>1606</v>
      </c>
      <c r="D162" s="141" t="s">
        <v>1564</v>
      </c>
      <c r="E162" s="223">
        <v>142737</v>
      </c>
      <c r="F162" s="143">
        <v>142737</v>
      </c>
    </row>
    <row r="163" spans="1:6">
      <c r="A163" s="55" t="s">
        <v>173</v>
      </c>
      <c r="B163" s="157" t="s">
        <v>1121</v>
      </c>
      <c r="C163" s="141" t="s">
        <v>1606</v>
      </c>
      <c r="D163" s="141" t="s">
        <v>1430</v>
      </c>
      <c r="E163" s="223">
        <v>142737</v>
      </c>
      <c r="F163" s="143">
        <v>142737</v>
      </c>
    </row>
    <row r="164" spans="1:6">
      <c r="A164" s="55" t="s">
        <v>1298</v>
      </c>
      <c r="B164" s="157" t="s">
        <v>1121</v>
      </c>
      <c r="C164" s="141" t="s">
        <v>1606</v>
      </c>
      <c r="D164" s="141" t="s">
        <v>1299</v>
      </c>
      <c r="E164" s="223">
        <v>142737</v>
      </c>
      <c r="F164" s="143">
        <v>142737</v>
      </c>
    </row>
    <row r="165" spans="1:6" ht="153">
      <c r="A165" s="55" t="s">
        <v>1440</v>
      </c>
      <c r="B165" s="157" t="s">
        <v>1441</v>
      </c>
      <c r="C165" s="141" t="s">
        <v>1564</v>
      </c>
      <c r="D165" s="141" t="s">
        <v>1564</v>
      </c>
      <c r="E165" s="223">
        <v>183365</v>
      </c>
      <c r="F165" s="143">
        <v>183365</v>
      </c>
    </row>
    <row r="166" spans="1:6" ht="38.25">
      <c r="A166" s="55" t="s">
        <v>1911</v>
      </c>
      <c r="B166" s="157" t="s">
        <v>1441</v>
      </c>
      <c r="C166" s="141" t="s">
        <v>1912</v>
      </c>
      <c r="D166" s="141" t="s">
        <v>1564</v>
      </c>
      <c r="E166" s="223">
        <v>183365</v>
      </c>
      <c r="F166" s="143">
        <v>183365</v>
      </c>
    </row>
    <row r="167" spans="1:6">
      <c r="A167" s="55" t="s">
        <v>1605</v>
      </c>
      <c r="B167" s="157" t="s">
        <v>1441</v>
      </c>
      <c r="C167" s="141" t="s">
        <v>1606</v>
      </c>
      <c r="D167" s="141" t="s">
        <v>1564</v>
      </c>
      <c r="E167" s="223">
        <v>183365</v>
      </c>
      <c r="F167" s="143">
        <v>183365</v>
      </c>
    </row>
    <row r="168" spans="1:6">
      <c r="A168" s="55" t="s">
        <v>173</v>
      </c>
      <c r="B168" s="157" t="s">
        <v>1441</v>
      </c>
      <c r="C168" s="141" t="s">
        <v>1606</v>
      </c>
      <c r="D168" s="141" t="s">
        <v>1430</v>
      </c>
      <c r="E168" s="223">
        <v>183365</v>
      </c>
      <c r="F168" s="143">
        <v>183365</v>
      </c>
    </row>
    <row r="169" spans="1:6">
      <c r="A169" s="55" t="s">
        <v>1296</v>
      </c>
      <c r="B169" s="142" t="s">
        <v>1441</v>
      </c>
      <c r="C169" s="141" t="s">
        <v>1606</v>
      </c>
      <c r="D169" s="141" t="s">
        <v>455</v>
      </c>
      <c r="E169" s="223">
        <v>183365</v>
      </c>
      <c r="F169" s="143">
        <v>183365</v>
      </c>
    </row>
    <row r="170" spans="1:6" ht="76.5">
      <c r="A170" s="55" t="s">
        <v>1235</v>
      </c>
      <c r="B170" s="157" t="s">
        <v>1236</v>
      </c>
      <c r="C170" s="141" t="s">
        <v>1564</v>
      </c>
      <c r="D170" s="141" t="s">
        <v>1564</v>
      </c>
      <c r="E170" s="223">
        <v>317600</v>
      </c>
      <c r="F170" s="143">
        <v>317600</v>
      </c>
    </row>
    <row r="171" spans="1:6" ht="38.25">
      <c r="A171" s="55" t="s">
        <v>1911</v>
      </c>
      <c r="B171" s="157" t="s">
        <v>1236</v>
      </c>
      <c r="C171" s="141" t="s">
        <v>1912</v>
      </c>
      <c r="D171" s="141" t="s">
        <v>1564</v>
      </c>
      <c r="E171" s="223">
        <v>317600</v>
      </c>
      <c r="F171" s="143">
        <v>317600</v>
      </c>
    </row>
    <row r="172" spans="1:6">
      <c r="A172" s="55" t="s">
        <v>1605</v>
      </c>
      <c r="B172" s="157" t="s">
        <v>1236</v>
      </c>
      <c r="C172" s="141" t="s">
        <v>1606</v>
      </c>
      <c r="D172" s="141" t="s">
        <v>1564</v>
      </c>
      <c r="E172" s="223">
        <v>317600</v>
      </c>
      <c r="F172" s="143">
        <v>317600</v>
      </c>
    </row>
    <row r="173" spans="1:6">
      <c r="A173" s="55" t="s">
        <v>173</v>
      </c>
      <c r="B173" s="157" t="s">
        <v>1236</v>
      </c>
      <c r="C173" s="141" t="s">
        <v>1606</v>
      </c>
      <c r="D173" s="141" t="s">
        <v>1430</v>
      </c>
      <c r="E173" s="223">
        <v>317600</v>
      </c>
      <c r="F173" s="143">
        <v>317600</v>
      </c>
    </row>
    <row r="174" spans="1:6">
      <c r="A174" s="55" t="s">
        <v>1296</v>
      </c>
      <c r="B174" s="157" t="s">
        <v>1236</v>
      </c>
      <c r="C174" s="141" t="s">
        <v>1606</v>
      </c>
      <c r="D174" s="141" t="s">
        <v>455</v>
      </c>
      <c r="E174" s="223">
        <v>317600</v>
      </c>
      <c r="F174" s="143">
        <v>317600</v>
      </c>
    </row>
    <row r="175" spans="1:6" ht="280.5">
      <c r="A175" s="55" t="s">
        <v>889</v>
      </c>
      <c r="B175" s="157" t="s">
        <v>890</v>
      </c>
      <c r="C175" s="141" t="s">
        <v>1564</v>
      </c>
      <c r="D175" s="141" t="s">
        <v>1564</v>
      </c>
      <c r="E175" s="223">
        <v>69732400</v>
      </c>
      <c r="F175" s="143">
        <v>69732400</v>
      </c>
    </row>
    <row r="176" spans="1:6" ht="76.5">
      <c r="A176" s="55" t="s">
        <v>1902</v>
      </c>
      <c r="B176" s="157" t="s">
        <v>890</v>
      </c>
      <c r="C176" s="141" t="s">
        <v>324</v>
      </c>
      <c r="D176" s="141" t="s">
        <v>1564</v>
      </c>
      <c r="E176" s="223">
        <v>68444802</v>
      </c>
      <c r="F176" s="143">
        <v>68444802</v>
      </c>
    </row>
    <row r="177" spans="1:6" ht="25.5">
      <c r="A177" s="55" t="s">
        <v>1584</v>
      </c>
      <c r="B177" s="157" t="s">
        <v>890</v>
      </c>
      <c r="C177" s="141" t="s">
        <v>165</v>
      </c>
      <c r="D177" s="141" t="s">
        <v>1564</v>
      </c>
      <c r="E177" s="223">
        <v>68444802</v>
      </c>
      <c r="F177" s="143">
        <v>68444802</v>
      </c>
    </row>
    <row r="178" spans="1:6">
      <c r="A178" s="55" t="s">
        <v>173</v>
      </c>
      <c r="B178" s="157" t="s">
        <v>890</v>
      </c>
      <c r="C178" s="141" t="s">
        <v>165</v>
      </c>
      <c r="D178" s="141" t="s">
        <v>1430</v>
      </c>
      <c r="E178" s="223">
        <v>68444802</v>
      </c>
      <c r="F178" s="143">
        <v>68444802</v>
      </c>
    </row>
    <row r="179" spans="1:6">
      <c r="A179" s="55" t="s">
        <v>186</v>
      </c>
      <c r="B179" s="157" t="s">
        <v>890</v>
      </c>
      <c r="C179" s="141" t="s">
        <v>165</v>
      </c>
      <c r="D179" s="141" t="s">
        <v>499</v>
      </c>
      <c r="E179" s="223">
        <v>68444802</v>
      </c>
      <c r="F179" s="143">
        <v>68444802</v>
      </c>
    </row>
    <row r="180" spans="1:6" ht="38.25">
      <c r="A180" s="55" t="s">
        <v>1903</v>
      </c>
      <c r="B180" s="157" t="s">
        <v>890</v>
      </c>
      <c r="C180" s="141" t="s">
        <v>1904</v>
      </c>
      <c r="D180" s="141" t="s">
        <v>1564</v>
      </c>
      <c r="E180" s="223">
        <v>1287598</v>
      </c>
      <c r="F180" s="143">
        <v>1287598</v>
      </c>
    </row>
    <row r="181" spans="1:6" ht="38.25">
      <c r="A181" s="55" t="s">
        <v>1603</v>
      </c>
      <c r="B181" s="157" t="s">
        <v>890</v>
      </c>
      <c r="C181" s="141" t="s">
        <v>1604</v>
      </c>
      <c r="D181" s="141" t="s">
        <v>1564</v>
      </c>
      <c r="E181" s="223">
        <v>1287598</v>
      </c>
      <c r="F181" s="143">
        <v>1287598</v>
      </c>
    </row>
    <row r="182" spans="1:6">
      <c r="A182" s="218" t="s">
        <v>173</v>
      </c>
      <c r="B182" s="157" t="s">
        <v>890</v>
      </c>
      <c r="C182" s="141" t="s">
        <v>1604</v>
      </c>
      <c r="D182" s="141" t="s">
        <v>1430</v>
      </c>
      <c r="E182" s="223">
        <v>1287598</v>
      </c>
      <c r="F182" s="143">
        <v>1287598</v>
      </c>
    </row>
    <row r="183" spans="1:6">
      <c r="A183" s="55" t="s">
        <v>186</v>
      </c>
      <c r="B183" s="157" t="s">
        <v>890</v>
      </c>
      <c r="C183" s="141" t="s">
        <v>1604</v>
      </c>
      <c r="D183" s="141" t="s">
        <v>499</v>
      </c>
      <c r="E183" s="223">
        <v>1287598</v>
      </c>
      <c r="F183" s="143">
        <v>1287598</v>
      </c>
    </row>
    <row r="184" spans="1:6" ht="255">
      <c r="A184" s="55" t="s">
        <v>1122</v>
      </c>
      <c r="B184" s="157" t="s">
        <v>898</v>
      </c>
      <c r="C184" s="141" t="s">
        <v>1564</v>
      </c>
      <c r="D184" s="141" t="s">
        <v>1564</v>
      </c>
      <c r="E184" s="223">
        <v>74361300</v>
      </c>
      <c r="F184" s="143">
        <v>74361300</v>
      </c>
    </row>
    <row r="185" spans="1:6" ht="76.5">
      <c r="A185" s="55" t="s">
        <v>1902</v>
      </c>
      <c r="B185" s="157" t="s">
        <v>898</v>
      </c>
      <c r="C185" s="141" t="s">
        <v>324</v>
      </c>
      <c r="D185" s="141" t="s">
        <v>1564</v>
      </c>
      <c r="E185" s="223">
        <v>70536083</v>
      </c>
      <c r="F185" s="143">
        <v>70536083</v>
      </c>
    </row>
    <row r="186" spans="1:6" ht="25.5">
      <c r="A186" s="55" t="s">
        <v>1584</v>
      </c>
      <c r="B186" s="157" t="s">
        <v>898</v>
      </c>
      <c r="C186" s="141" t="s">
        <v>165</v>
      </c>
      <c r="D186" s="141" t="s">
        <v>1564</v>
      </c>
      <c r="E186" s="223">
        <v>70536083</v>
      </c>
      <c r="F186" s="143">
        <v>70536083</v>
      </c>
    </row>
    <row r="187" spans="1:6">
      <c r="A187" s="55" t="s">
        <v>173</v>
      </c>
      <c r="B187" s="157" t="s">
        <v>898</v>
      </c>
      <c r="C187" s="141" t="s">
        <v>165</v>
      </c>
      <c r="D187" s="141" t="s">
        <v>1430</v>
      </c>
      <c r="E187" s="223">
        <v>70536083</v>
      </c>
      <c r="F187" s="143">
        <v>70536083</v>
      </c>
    </row>
    <row r="188" spans="1:6">
      <c r="A188" s="55" t="s">
        <v>187</v>
      </c>
      <c r="B188" s="157" t="s">
        <v>898</v>
      </c>
      <c r="C188" s="141" t="s">
        <v>165</v>
      </c>
      <c r="D188" s="141" t="s">
        <v>486</v>
      </c>
      <c r="E188" s="223">
        <v>70536083</v>
      </c>
      <c r="F188" s="143">
        <v>70536083</v>
      </c>
    </row>
    <row r="189" spans="1:6" ht="38.25">
      <c r="A189" s="218" t="s">
        <v>1903</v>
      </c>
      <c r="B189" s="157" t="s">
        <v>898</v>
      </c>
      <c r="C189" s="141" t="s">
        <v>1904</v>
      </c>
      <c r="D189" s="141" t="s">
        <v>1564</v>
      </c>
      <c r="E189" s="223">
        <v>3825217</v>
      </c>
      <c r="F189" s="143">
        <v>3825217</v>
      </c>
    </row>
    <row r="190" spans="1:6" ht="38.25">
      <c r="A190" s="55" t="s">
        <v>1603</v>
      </c>
      <c r="B190" s="157" t="s">
        <v>898</v>
      </c>
      <c r="C190" s="141" t="s">
        <v>1604</v>
      </c>
      <c r="D190" s="141" t="s">
        <v>1564</v>
      </c>
      <c r="E190" s="223">
        <v>3825217</v>
      </c>
      <c r="F190" s="143">
        <v>3825217</v>
      </c>
    </row>
    <row r="191" spans="1:6">
      <c r="A191" s="55" t="s">
        <v>173</v>
      </c>
      <c r="B191" s="157" t="s">
        <v>898</v>
      </c>
      <c r="C191" s="141" t="s">
        <v>1604</v>
      </c>
      <c r="D191" s="141" t="s">
        <v>1430</v>
      </c>
      <c r="E191" s="223">
        <v>3825217</v>
      </c>
      <c r="F191" s="143">
        <v>3825217</v>
      </c>
    </row>
    <row r="192" spans="1:6">
      <c r="A192" s="55" t="s">
        <v>187</v>
      </c>
      <c r="B192" s="157" t="s">
        <v>898</v>
      </c>
      <c r="C192" s="141" t="s">
        <v>1604</v>
      </c>
      <c r="D192" s="141" t="s">
        <v>486</v>
      </c>
      <c r="E192" s="223">
        <v>3825217</v>
      </c>
      <c r="F192" s="143">
        <v>3825217</v>
      </c>
    </row>
    <row r="193" spans="1:6" ht="216.75">
      <c r="A193" s="55" t="s">
        <v>632</v>
      </c>
      <c r="B193" s="157" t="s">
        <v>934</v>
      </c>
      <c r="C193" s="141" t="s">
        <v>1564</v>
      </c>
      <c r="D193" s="141" t="s">
        <v>1564</v>
      </c>
      <c r="E193" s="223">
        <v>734200</v>
      </c>
      <c r="F193" s="143">
        <v>734200</v>
      </c>
    </row>
    <row r="194" spans="1:6" ht="38.25">
      <c r="A194" s="55" t="s">
        <v>1903</v>
      </c>
      <c r="B194" s="142" t="s">
        <v>934</v>
      </c>
      <c r="C194" s="141" t="s">
        <v>1904</v>
      </c>
      <c r="D194" s="141" t="s">
        <v>1564</v>
      </c>
      <c r="E194" s="223">
        <v>734200</v>
      </c>
      <c r="F194" s="143">
        <v>734200</v>
      </c>
    </row>
    <row r="195" spans="1:6" ht="38.25">
      <c r="A195" s="55" t="s">
        <v>1603</v>
      </c>
      <c r="B195" s="142" t="s">
        <v>934</v>
      </c>
      <c r="C195" s="141" t="s">
        <v>1604</v>
      </c>
      <c r="D195" s="141" t="s">
        <v>1564</v>
      </c>
      <c r="E195" s="223">
        <v>734200</v>
      </c>
      <c r="F195" s="143">
        <v>734200</v>
      </c>
    </row>
    <row r="196" spans="1:6">
      <c r="A196" s="55" t="s">
        <v>174</v>
      </c>
      <c r="B196" s="142" t="s">
        <v>934</v>
      </c>
      <c r="C196" s="141" t="s">
        <v>1604</v>
      </c>
      <c r="D196" s="141" t="s">
        <v>1431</v>
      </c>
      <c r="E196" s="223">
        <v>734200</v>
      </c>
      <c r="F196" s="143">
        <v>734200</v>
      </c>
    </row>
    <row r="197" spans="1:6">
      <c r="A197" s="218" t="s">
        <v>127</v>
      </c>
      <c r="B197" s="142" t="s">
        <v>934</v>
      </c>
      <c r="C197" s="141" t="s">
        <v>1604</v>
      </c>
      <c r="D197" s="141" t="s">
        <v>468</v>
      </c>
      <c r="E197" s="223">
        <v>734200</v>
      </c>
      <c r="F197" s="143">
        <v>734200</v>
      </c>
    </row>
    <row r="198" spans="1:6" ht="153">
      <c r="A198" s="55" t="s">
        <v>515</v>
      </c>
      <c r="B198" s="142" t="s">
        <v>936</v>
      </c>
      <c r="C198" s="141" t="s">
        <v>1564</v>
      </c>
      <c r="D198" s="141" t="s">
        <v>1564</v>
      </c>
      <c r="E198" s="223">
        <v>5631800</v>
      </c>
      <c r="F198" s="143">
        <v>5631800</v>
      </c>
    </row>
    <row r="199" spans="1:6" ht="38.25">
      <c r="A199" s="55" t="s">
        <v>1903</v>
      </c>
      <c r="B199" s="142" t="s">
        <v>936</v>
      </c>
      <c r="C199" s="141" t="s">
        <v>1904</v>
      </c>
      <c r="D199" s="141" t="s">
        <v>1564</v>
      </c>
      <c r="E199" s="223">
        <v>110400</v>
      </c>
      <c r="F199" s="143">
        <v>110400</v>
      </c>
    </row>
    <row r="200" spans="1:6" ht="38.25">
      <c r="A200" s="218" t="s">
        <v>1603</v>
      </c>
      <c r="B200" s="142" t="s">
        <v>936</v>
      </c>
      <c r="C200" s="141" t="s">
        <v>1604</v>
      </c>
      <c r="D200" s="141" t="s">
        <v>1564</v>
      </c>
      <c r="E200" s="223">
        <v>110400</v>
      </c>
      <c r="F200" s="143">
        <v>110400</v>
      </c>
    </row>
    <row r="201" spans="1:6">
      <c r="A201" s="55" t="s">
        <v>174</v>
      </c>
      <c r="B201" s="142" t="s">
        <v>936</v>
      </c>
      <c r="C201" s="141" t="s">
        <v>1604</v>
      </c>
      <c r="D201" s="141" t="s">
        <v>1431</v>
      </c>
      <c r="E201" s="223">
        <v>110400</v>
      </c>
      <c r="F201" s="143">
        <v>110400</v>
      </c>
    </row>
    <row r="202" spans="1:6">
      <c r="A202" s="55" t="s">
        <v>26</v>
      </c>
      <c r="B202" s="142" t="s">
        <v>936</v>
      </c>
      <c r="C202" s="141" t="s">
        <v>1604</v>
      </c>
      <c r="D202" s="141" t="s">
        <v>514</v>
      </c>
      <c r="E202" s="223">
        <v>110400</v>
      </c>
      <c r="F202" s="143">
        <v>110400</v>
      </c>
    </row>
    <row r="203" spans="1:6" ht="25.5">
      <c r="A203" s="55" t="s">
        <v>1907</v>
      </c>
      <c r="B203" s="142" t="s">
        <v>936</v>
      </c>
      <c r="C203" s="141" t="s">
        <v>1908</v>
      </c>
      <c r="D203" s="141" t="s">
        <v>1564</v>
      </c>
      <c r="E203" s="223">
        <v>5521400</v>
      </c>
      <c r="F203" s="143">
        <v>5521400</v>
      </c>
    </row>
    <row r="204" spans="1:6" ht="38.25">
      <c r="A204" s="218" t="s">
        <v>1607</v>
      </c>
      <c r="B204" s="142" t="s">
        <v>936</v>
      </c>
      <c r="C204" s="141" t="s">
        <v>679</v>
      </c>
      <c r="D204" s="141" t="s">
        <v>1564</v>
      </c>
      <c r="E204" s="223">
        <v>5521400</v>
      </c>
      <c r="F204" s="143">
        <v>5521400</v>
      </c>
    </row>
    <row r="205" spans="1:6">
      <c r="A205" s="218" t="s">
        <v>174</v>
      </c>
      <c r="B205" s="142" t="s">
        <v>936</v>
      </c>
      <c r="C205" s="141" t="s">
        <v>679</v>
      </c>
      <c r="D205" s="141" t="s">
        <v>1431</v>
      </c>
      <c r="E205" s="223">
        <v>5521400</v>
      </c>
      <c r="F205" s="143">
        <v>5521400</v>
      </c>
    </row>
    <row r="206" spans="1:6">
      <c r="A206" s="55" t="s">
        <v>26</v>
      </c>
      <c r="B206" s="142" t="s">
        <v>936</v>
      </c>
      <c r="C206" s="141" t="s">
        <v>679</v>
      </c>
      <c r="D206" s="141" t="s">
        <v>514</v>
      </c>
      <c r="E206" s="223">
        <v>5521400</v>
      </c>
      <c r="F206" s="143">
        <v>5521400</v>
      </c>
    </row>
    <row r="207" spans="1:6" ht="204">
      <c r="A207" s="55" t="s">
        <v>503</v>
      </c>
      <c r="B207" s="142" t="s">
        <v>896</v>
      </c>
      <c r="C207" s="141" t="s">
        <v>1564</v>
      </c>
      <c r="D207" s="141" t="s">
        <v>1564</v>
      </c>
      <c r="E207" s="223">
        <v>368055200</v>
      </c>
      <c r="F207" s="143">
        <v>368055200</v>
      </c>
    </row>
    <row r="208" spans="1:6" ht="76.5">
      <c r="A208" s="55" t="s">
        <v>1902</v>
      </c>
      <c r="B208" s="142" t="s">
        <v>896</v>
      </c>
      <c r="C208" s="141" t="s">
        <v>324</v>
      </c>
      <c r="D208" s="141" t="s">
        <v>1564</v>
      </c>
      <c r="E208" s="223">
        <v>339178738</v>
      </c>
      <c r="F208" s="143">
        <v>339178738</v>
      </c>
    </row>
    <row r="209" spans="1:6" ht="25.5">
      <c r="A209" s="55" t="s">
        <v>1584</v>
      </c>
      <c r="B209" s="142" t="s">
        <v>896</v>
      </c>
      <c r="C209" s="141" t="s">
        <v>165</v>
      </c>
      <c r="D209" s="141" t="s">
        <v>1564</v>
      </c>
      <c r="E209" s="223">
        <v>339178738</v>
      </c>
      <c r="F209" s="143">
        <v>339178738</v>
      </c>
    </row>
    <row r="210" spans="1:6">
      <c r="A210" s="55" t="s">
        <v>173</v>
      </c>
      <c r="B210" s="142" t="s">
        <v>896</v>
      </c>
      <c r="C210" s="141" t="s">
        <v>165</v>
      </c>
      <c r="D210" s="141" t="s">
        <v>1430</v>
      </c>
      <c r="E210" s="223">
        <v>339178738</v>
      </c>
      <c r="F210" s="143">
        <v>339178738</v>
      </c>
    </row>
    <row r="211" spans="1:6">
      <c r="A211" s="55" t="s">
        <v>187</v>
      </c>
      <c r="B211" s="142" t="s">
        <v>896</v>
      </c>
      <c r="C211" s="141" t="s">
        <v>165</v>
      </c>
      <c r="D211" s="141" t="s">
        <v>486</v>
      </c>
      <c r="E211" s="223">
        <v>339178738</v>
      </c>
      <c r="F211" s="143">
        <v>339178738</v>
      </c>
    </row>
    <row r="212" spans="1:6" ht="38.25">
      <c r="A212" s="218" t="s">
        <v>1903</v>
      </c>
      <c r="B212" s="142" t="s">
        <v>896</v>
      </c>
      <c r="C212" s="141" t="s">
        <v>1904</v>
      </c>
      <c r="D212" s="141" t="s">
        <v>1564</v>
      </c>
      <c r="E212" s="223">
        <v>28876462</v>
      </c>
      <c r="F212" s="143">
        <v>28876462</v>
      </c>
    </row>
    <row r="213" spans="1:6" ht="38.25">
      <c r="A213" s="218" t="s">
        <v>1603</v>
      </c>
      <c r="B213" s="142" t="s">
        <v>896</v>
      </c>
      <c r="C213" s="141" t="s">
        <v>1604</v>
      </c>
      <c r="D213" s="141" t="s">
        <v>1564</v>
      </c>
      <c r="E213" s="223">
        <v>28876462</v>
      </c>
      <c r="F213" s="143">
        <v>28876462</v>
      </c>
    </row>
    <row r="214" spans="1:6">
      <c r="A214" s="55" t="s">
        <v>173</v>
      </c>
      <c r="B214" s="142" t="s">
        <v>896</v>
      </c>
      <c r="C214" s="141" t="s">
        <v>1604</v>
      </c>
      <c r="D214" s="141" t="s">
        <v>1430</v>
      </c>
      <c r="E214" s="223">
        <v>28876462</v>
      </c>
      <c r="F214" s="143">
        <v>28876462</v>
      </c>
    </row>
    <row r="215" spans="1:6">
      <c r="A215" s="55" t="s">
        <v>187</v>
      </c>
      <c r="B215" s="142" t="s">
        <v>896</v>
      </c>
      <c r="C215" s="141" t="s">
        <v>1604</v>
      </c>
      <c r="D215" s="141" t="s">
        <v>486</v>
      </c>
      <c r="E215" s="223">
        <v>28876462</v>
      </c>
      <c r="F215" s="143">
        <v>28876462</v>
      </c>
    </row>
    <row r="216" spans="1:6" ht="140.25">
      <c r="A216" s="55" t="s">
        <v>513</v>
      </c>
      <c r="B216" s="142" t="s">
        <v>935</v>
      </c>
      <c r="C216" s="141" t="s">
        <v>1564</v>
      </c>
      <c r="D216" s="141" t="s">
        <v>1564</v>
      </c>
      <c r="E216" s="223">
        <v>33909000</v>
      </c>
      <c r="F216" s="143">
        <v>33909000</v>
      </c>
    </row>
    <row r="217" spans="1:6" ht="38.25">
      <c r="A217" s="55" t="s">
        <v>1903</v>
      </c>
      <c r="B217" s="142" t="s">
        <v>935</v>
      </c>
      <c r="C217" s="141" t="s">
        <v>1904</v>
      </c>
      <c r="D217" s="141" t="s">
        <v>1564</v>
      </c>
      <c r="E217" s="223">
        <v>33183800</v>
      </c>
      <c r="F217" s="143">
        <v>33183800</v>
      </c>
    </row>
    <row r="218" spans="1:6" ht="38.25">
      <c r="A218" s="55" t="s">
        <v>1603</v>
      </c>
      <c r="B218" s="142" t="s">
        <v>935</v>
      </c>
      <c r="C218" s="141" t="s">
        <v>1604</v>
      </c>
      <c r="D218" s="141" t="s">
        <v>1564</v>
      </c>
      <c r="E218" s="223">
        <v>33183800</v>
      </c>
      <c r="F218" s="143">
        <v>33183800</v>
      </c>
    </row>
    <row r="219" spans="1:6">
      <c r="A219" s="55" t="s">
        <v>174</v>
      </c>
      <c r="B219" s="142" t="s">
        <v>935</v>
      </c>
      <c r="C219" s="141" t="s">
        <v>1604</v>
      </c>
      <c r="D219" s="141" t="s">
        <v>1431</v>
      </c>
      <c r="E219" s="223">
        <v>33183800</v>
      </c>
      <c r="F219" s="143">
        <v>33183800</v>
      </c>
    </row>
    <row r="220" spans="1:6">
      <c r="A220" s="55" t="s">
        <v>127</v>
      </c>
      <c r="B220" s="142" t="s">
        <v>935</v>
      </c>
      <c r="C220" s="141" t="s">
        <v>1604</v>
      </c>
      <c r="D220" s="141" t="s">
        <v>468</v>
      </c>
      <c r="E220" s="223">
        <v>33183800</v>
      </c>
      <c r="F220" s="143">
        <v>33183800</v>
      </c>
    </row>
    <row r="221" spans="1:6" ht="25.5">
      <c r="A221" s="55" t="s">
        <v>1907</v>
      </c>
      <c r="B221" s="142" t="s">
        <v>935</v>
      </c>
      <c r="C221" s="141" t="s">
        <v>1908</v>
      </c>
      <c r="D221" s="141" t="s">
        <v>1564</v>
      </c>
      <c r="E221" s="223">
        <v>725200</v>
      </c>
      <c r="F221" s="143">
        <v>725200</v>
      </c>
    </row>
    <row r="222" spans="1:6" ht="38.25">
      <c r="A222" s="55" t="s">
        <v>1607</v>
      </c>
      <c r="B222" s="142" t="s">
        <v>935</v>
      </c>
      <c r="C222" s="141" t="s">
        <v>679</v>
      </c>
      <c r="D222" s="141" t="s">
        <v>1564</v>
      </c>
      <c r="E222" s="223">
        <v>725200</v>
      </c>
      <c r="F222" s="143">
        <v>725200</v>
      </c>
    </row>
    <row r="223" spans="1:6">
      <c r="A223" s="55" t="s">
        <v>174</v>
      </c>
      <c r="B223" s="142" t="s">
        <v>935</v>
      </c>
      <c r="C223" s="141" t="s">
        <v>679</v>
      </c>
      <c r="D223" s="141" t="s">
        <v>1431</v>
      </c>
      <c r="E223" s="223">
        <v>725200</v>
      </c>
      <c r="F223" s="143">
        <v>725200</v>
      </c>
    </row>
    <row r="224" spans="1:6">
      <c r="A224" s="55" t="s">
        <v>127</v>
      </c>
      <c r="B224" s="142" t="s">
        <v>935</v>
      </c>
      <c r="C224" s="141" t="s">
        <v>679</v>
      </c>
      <c r="D224" s="141" t="s">
        <v>468</v>
      </c>
      <c r="E224" s="223">
        <v>725200</v>
      </c>
      <c r="F224" s="143">
        <v>725200</v>
      </c>
    </row>
    <row r="225" spans="1:6" ht="204">
      <c r="A225" s="55" t="s">
        <v>500</v>
      </c>
      <c r="B225" s="142" t="s">
        <v>888</v>
      </c>
      <c r="C225" s="141" t="s">
        <v>1564</v>
      </c>
      <c r="D225" s="141" t="s">
        <v>1564</v>
      </c>
      <c r="E225" s="223">
        <v>127223900</v>
      </c>
      <c r="F225" s="143">
        <v>127223900</v>
      </c>
    </row>
    <row r="226" spans="1:6" ht="76.5">
      <c r="A226" s="55" t="s">
        <v>1902</v>
      </c>
      <c r="B226" s="142" t="s">
        <v>888</v>
      </c>
      <c r="C226" s="141" t="s">
        <v>324</v>
      </c>
      <c r="D226" s="141" t="s">
        <v>1564</v>
      </c>
      <c r="E226" s="223">
        <v>110878066</v>
      </c>
      <c r="F226" s="143">
        <v>110878066</v>
      </c>
    </row>
    <row r="227" spans="1:6" ht="25.5">
      <c r="A227" s="55" t="s">
        <v>1584</v>
      </c>
      <c r="B227" s="142" t="s">
        <v>888</v>
      </c>
      <c r="C227" s="141" t="s">
        <v>165</v>
      </c>
      <c r="D227" s="141" t="s">
        <v>1564</v>
      </c>
      <c r="E227" s="223">
        <v>110878066</v>
      </c>
      <c r="F227" s="143">
        <v>110878066</v>
      </c>
    </row>
    <row r="228" spans="1:6">
      <c r="A228" s="55" t="s">
        <v>173</v>
      </c>
      <c r="B228" s="142" t="s">
        <v>888</v>
      </c>
      <c r="C228" s="141" t="s">
        <v>165</v>
      </c>
      <c r="D228" s="141" t="s">
        <v>1430</v>
      </c>
      <c r="E228" s="223">
        <v>110878066</v>
      </c>
      <c r="F228" s="143">
        <v>110878066</v>
      </c>
    </row>
    <row r="229" spans="1:6">
      <c r="A229" s="55" t="s">
        <v>186</v>
      </c>
      <c r="B229" s="142" t="s">
        <v>888</v>
      </c>
      <c r="C229" s="141" t="s">
        <v>165</v>
      </c>
      <c r="D229" s="141" t="s">
        <v>499</v>
      </c>
      <c r="E229" s="223">
        <v>110878066</v>
      </c>
      <c r="F229" s="143">
        <v>110878066</v>
      </c>
    </row>
    <row r="230" spans="1:6" ht="38.25">
      <c r="A230" s="55" t="s">
        <v>1903</v>
      </c>
      <c r="B230" s="142" t="s">
        <v>888</v>
      </c>
      <c r="C230" s="141" t="s">
        <v>1904</v>
      </c>
      <c r="D230" s="141" t="s">
        <v>1564</v>
      </c>
      <c r="E230" s="223">
        <v>16345834</v>
      </c>
      <c r="F230" s="143">
        <v>16345834</v>
      </c>
    </row>
    <row r="231" spans="1:6" ht="38.25">
      <c r="A231" s="55" t="s">
        <v>1603</v>
      </c>
      <c r="B231" s="142" t="s">
        <v>888</v>
      </c>
      <c r="C231" s="141" t="s">
        <v>1604</v>
      </c>
      <c r="D231" s="141" t="s">
        <v>1564</v>
      </c>
      <c r="E231" s="223">
        <v>16345834</v>
      </c>
      <c r="F231" s="143">
        <v>16345834</v>
      </c>
    </row>
    <row r="232" spans="1:6">
      <c r="A232" s="55" t="s">
        <v>173</v>
      </c>
      <c r="B232" s="142" t="s">
        <v>888</v>
      </c>
      <c r="C232" s="141" t="s">
        <v>1604</v>
      </c>
      <c r="D232" s="141" t="s">
        <v>1430</v>
      </c>
      <c r="E232" s="223">
        <v>16345834</v>
      </c>
      <c r="F232" s="143">
        <v>16345834</v>
      </c>
    </row>
    <row r="233" spans="1:6">
      <c r="A233" s="55" t="s">
        <v>186</v>
      </c>
      <c r="B233" s="142" t="s">
        <v>888</v>
      </c>
      <c r="C233" s="141" t="s">
        <v>1604</v>
      </c>
      <c r="D233" s="141" t="s">
        <v>499</v>
      </c>
      <c r="E233" s="223">
        <v>16345834</v>
      </c>
      <c r="F233" s="143">
        <v>16345834</v>
      </c>
    </row>
    <row r="234" spans="1:6" ht="102">
      <c r="A234" s="55" t="s">
        <v>1582</v>
      </c>
      <c r="B234" s="142" t="s">
        <v>1583</v>
      </c>
      <c r="C234" s="141" t="s">
        <v>1564</v>
      </c>
      <c r="D234" s="141" t="s">
        <v>1564</v>
      </c>
      <c r="E234" s="223">
        <v>8806200</v>
      </c>
      <c r="F234" s="143">
        <v>8806200</v>
      </c>
    </row>
    <row r="235" spans="1:6" ht="38.25">
      <c r="A235" s="55" t="s">
        <v>1903</v>
      </c>
      <c r="B235" s="142" t="s">
        <v>1583</v>
      </c>
      <c r="C235" s="141" t="s">
        <v>1904</v>
      </c>
      <c r="D235" s="141" t="s">
        <v>1564</v>
      </c>
      <c r="E235" s="223">
        <v>5301900</v>
      </c>
      <c r="F235" s="143">
        <v>5301900</v>
      </c>
    </row>
    <row r="236" spans="1:6" ht="38.25">
      <c r="A236" s="55" t="s">
        <v>1603</v>
      </c>
      <c r="B236" s="142" t="s">
        <v>1583</v>
      </c>
      <c r="C236" s="141" t="s">
        <v>1604</v>
      </c>
      <c r="D236" s="141" t="s">
        <v>1564</v>
      </c>
      <c r="E236" s="223">
        <v>5301900</v>
      </c>
      <c r="F236" s="143">
        <v>5301900</v>
      </c>
    </row>
    <row r="237" spans="1:6">
      <c r="A237" s="55" t="s">
        <v>173</v>
      </c>
      <c r="B237" s="142" t="s">
        <v>1583</v>
      </c>
      <c r="C237" s="141" t="s">
        <v>1604</v>
      </c>
      <c r="D237" s="141" t="s">
        <v>1430</v>
      </c>
      <c r="E237" s="223">
        <v>5301900</v>
      </c>
      <c r="F237" s="143">
        <v>5301900</v>
      </c>
    </row>
    <row r="238" spans="1:6">
      <c r="A238" s="55" t="s">
        <v>1296</v>
      </c>
      <c r="B238" s="142" t="s">
        <v>1583</v>
      </c>
      <c r="C238" s="141" t="s">
        <v>1604</v>
      </c>
      <c r="D238" s="141" t="s">
        <v>455</v>
      </c>
      <c r="E238" s="223">
        <v>5301900</v>
      </c>
      <c r="F238" s="143">
        <v>5301900</v>
      </c>
    </row>
    <row r="239" spans="1:6" ht="25.5">
      <c r="A239" s="55" t="s">
        <v>1907</v>
      </c>
      <c r="B239" s="142" t="s">
        <v>1583</v>
      </c>
      <c r="C239" s="141" t="s">
        <v>1908</v>
      </c>
      <c r="D239" s="141" t="s">
        <v>1564</v>
      </c>
      <c r="E239" s="223">
        <v>325500</v>
      </c>
      <c r="F239" s="143">
        <v>325500</v>
      </c>
    </row>
    <row r="240" spans="1:6" ht="38.25">
      <c r="A240" s="55" t="s">
        <v>1607</v>
      </c>
      <c r="B240" s="142" t="s">
        <v>1583</v>
      </c>
      <c r="C240" s="141" t="s">
        <v>679</v>
      </c>
      <c r="D240" s="141" t="s">
        <v>1564</v>
      </c>
      <c r="E240" s="223">
        <v>325500</v>
      </c>
      <c r="F240" s="143">
        <v>325500</v>
      </c>
    </row>
    <row r="241" spans="1:6">
      <c r="A241" s="55" t="s">
        <v>173</v>
      </c>
      <c r="B241" s="142" t="s">
        <v>1583</v>
      </c>
      <c r="C241" s="141" t="s">
        <v>679</v>
      </c>
      <c r="D241" s="141" t="s">
        <v>1430</v>
      </c>
      <c r="E241" s="223">
        <v>325500</v>
      </c>
      <c r="F241" s="143">
        <v>325500</v>
      </c>
    </row>
    <row r="242" spans="1:6">
      <c r="A242" s="55" t="s">
        <v>1296</v>
      </c>
      <c r="B242" s="142" t="s">
        <v>1583</v>
      </c>
      <c r="C242" s="141" t="s">
        <v>679</v>
      </c>
      <c r="D242" s="141" t="s">
        <v>455</v>
      </c>
      <c r="E242" s="223">
        <v>325500</v>
      </c>
      <c r="F242" s="143">
        <v>325500</v>
      </c>
    </row>
    <row r="243" spans="1:6" ht="38.25">
      <c r="A243" s="55" t="s">
        <v>1911</v>
      </c>
      <c r="B243" s="142" t="s">
        <v>1583</v>
      </c>
      <c r="C243" s="141" t="s">
        <v>1912</v>
      </c>
      <c r="D243" s="141" t="s">
        <v>1564</v>
      </c>
      <c r="E243" s="223">
        <v>3178800</v>
      </c>
      <c r="F243" s="143">
        <v>3178800</v>
      </c>
    </row>
    <row r="244" spans="1:6">
      <c r="A244" s="218" t="s">
        <v>1605</v>
      </c>
      <c r="B244" s="142" t="s">
        <v>1583</v>
      </c>
      <c r="C244" s="141" t="s">
        <v>1606</v>
      </c>
      <c r="D244" s="141" t="s">
        <v>1564</v>
      </c>
      <c r="E244" s="223">
        <v>3178800</v>
      </c>
      <c r="F244" s="143">
        <v>3178800</v>
      </c>
    </row>
    <row r="245" spans="1:6">
      <c r="A245" s="55" t="s">
        <v>173</v>
      </c>
      <c r="B245" s="142" t="s">
        <v>1583</v>
      </c>
      <c r="C245" s="141" t="s">
        <v>1606</v>
      </c>
      <c r="D245" s="141" t="s">
        <v>1430</v>
      </c>
      <c r="E245" s="223">
        <v>3178800</v>
      </c>
      <c r="F245" s="143">
        <v>3178800</v>
      </c>
    </row>
    <row r="246" spans="1:6">
      <c r="A246" s="55" t="s">
        <v>1296</v>
      </c>
      <c r="B246" s="142" t="s">
        <v>1583</v>
      </c>
      <c r="C246" s="141" t="s">
        <v>1606</v>
      </c>
      <c r="D246" s="141" t="s">
        <v>455</v>
      </c>
      <c r="E246" s="223">
        <v>3178800</v>
      </c>
      <c r="F246" s="143">
        <v>3178800</v>
      </c>
    </row>
    <row r="247" spans="1:6" ht="89.25">
      <c r="A247" s="55" t="s">
        <v>502</v>
      </c>
      <c r="B247" s="142" t="s">
        <v>910</v>
      </c>
      <c r="C247" s="141" t="s">
        <v>1564</v>
      </c>
      <c r="D247" s="141" t="s">
        <v>1564</v>
      </c>
      <c r="E247" s="223">
        <v>2167000</v>
      </c>
      <c r="F247" s="143">
        <v>2167000</v>
      </c>
    </row>
    <row r="248" spans="1:6" ht="38.25">
      <c r="A248" s="55" t="s">
        <v>1903</v>
      </c>
      <c r="B248" s="142" t="s">
        <v>910</v>
      </c>
      <c r="C248" s="141" t="s">
        <v>1904</v>
      </c>
      <c r="D248" s="141" t="s">
        <v>1564</v>
      </c>
      <c r="E248" s="223">
        <v>1600000</v>
      </c>
      <c r="F248" s="143">
        <v>1600000</v>
      </c>
    </row>
    <row r="249" spans="1:6" ht="38.25">
      <c r="A249" s="55" t="s">
        <v>1603</v>
      </c>
      <c r="B249" s="142" t="s">
        <v>910</v>
      </c>
      <c r="C249" s="141" t="s">
        <v>1604</v>
      </c>
      <c r="D249" s="141" t="s">
        <v>1564</v>
      </c>
      <c r="E249" s="223">
        <v>1600000</v>
      </c>
      <c r="F249" s="143">
        <v>1600000</v>
      </c>
    </row>
    <row r="250" spans="1:6">
      <c r="A250" s="55" t="s">
        <v>173</v>
      </c>
      <c r="B250" s="142" t="s">
        <v>910</v>
      </c>
      <c r="C250" s="141" t="s">
        <v>1604</v>
      </c>
      <c r="D250" s="141" t="s">
        <v>1430</v>
      </c>
      <c r="E250" s="223">
        <v>1600000</v>
      </c>
      <c r="F250" s="143">
        <v>1600000</v>
      </c>
    </row>
    <row r="251" spans="1:6">
      <c r="A251" s="55" t="s">
        <v>187</v>
      </c>
      <c r="B251" s="142" t="s">
        <v>910</v>
      </c>
      <c r="C251" s="141" t="s">
        <v>1604</v>
      </c>
      <c r="D251" s="141" t="s">
        <v>486</v>
      </c>
      <c r="E251" s="223">
        <v>800000</v>
      </c>
      <c r="F251" s="143">
        <v>800000</v>
      </c>
    </row>
    <row r="252" spans="1:6">
      <c r="A252" s="55" t="s">
        <v>1298</v>
      </c>
      <c r="B252" s="157" t="s">
        <v>910</v>
      </c>
      <c r="C252" s="141" t="s">
        <v>1604</v>
      </c>
      <c r="D252" s="141" t="s">
        <v>1299</v>
      </c>
      <c r="E252" s="223">
        <v>580000</v>
      </c>
      <c r="F252" s="143">
        <v>580000</v>
      </c>
    </row>
    <row r="253" spans="1:6">
      <c r="A253" s="55" t="s">
        <v>4</v>
      </c>
      <c r="B253" s="157" t="s">
        <v>910</v>
      </c>
      <c r="C253" s="141" t="s">
        <v>1604</v>
      </c>
      <c r="D253" s="141" t="s">
        <v>511</v>
      </c>
      <c r="E253" s="223">
        <v>220000</v>
      </c>
      <c r="F253" s="143">
        <v>220000</v>
      </c>
    </row>
    <row r="254" spans="1:6" ht="25.5">
      <c r="A254" s="55" t="s">
        <v>1907</v>
      </c>
      <c r="B254" s="157" t="s">
        <v>910</v>
      </c>
      <c r="C254" s="141" t="s">
        <v>1908</v>
      </c>
      <c r="D254" s="141" t="s">
        <v>1564</v>
      </c>
      <c r="E254" s="223">
        <v>105000</v>
      </c>
      <c r="F254" s="143">
        <v>105000</v>
      </c>
    </row>
    <row r="255" spans="1:6">
      <c r="A255" s="55" t="s">
        <v>629</v>
      </c>
      <c r="B255" s="157" t="s">
        <v>910</v>
      </c>
      <c r="C255" s="141" t="s">
        <v>630</v>
      </c>
      <c r="D255" s="141" t="s">
        <v>1564</v>
      </c>
      <c r="E255" s="223">
        <v>105000</v>
      </c>
      <c r="F255" s="143">
        <v>105000</v>
      </c>
    </row>
    <row r="256" spans="1:6">
      <c r="A256" s="55" t="s">
        <v>173</v>
      </c>
      <c r="B256" s="157" t="s">
        <v>910</v>
      </c>
      <c r="C256" s="141" t="s">
        <v>630</v>
      </c>
      <c r="D256" s="141" t="s">
        <v>1430</v>
      </c>
      <c r="E256" s="223">
        <v>105000</v>
      </c>
      <c r="F256" s="143">
        <v>105000</v>
      </c>
    </row>
    <row r="257" spans="1:6">
      <c r="A257" s="55" t="s">
        <v>187</v>
      </c>
      <c r="B257" s="157" t="s">
        <v>910</v>
      </c>
      <c r="C257" s="141" t="s">
        <v>630</v>
      </c>
      <c r="D257" s="141" t="s">
        <v>486</v>
      </c>
      <c r="E257" s="223">
        <v>105000</v>
      </c>
      <c r="F257" s="143">
        <v>105000</v>
      </c>
    </row>
    <row r="258" spans="1:6" ht="38.25">
      <c r="A258" s="55" t="s">
        <v>1911</v>
      </c>
      <c r="B258" s="157" t="s">
        <v>910</v>
      </c>
      <c r="C258" s="141" t="s">
        <v>1912</v>
      </c>
      <c r="D258" s="141" t="s">
        <v>1564</v>
      </c>
      <c r="E258" s="223">
        <v>462000</v>
      </c>
      <c r="F258" s="143">
        <v>462000</v>
      </c>
    </row>
    <row r="259" spans="1:6">
      <c r="A259" s="55" t="s">
        <v>1605</v>
      </c>
      <c r="B259" s="157" t="s">
        <v>910</v>
      </c>
      <c r="C259" s="141" t="s">
        <v>1606</v>
      </c>
      <c r="D259" s="141" t="s">
        <v>1564</v>
      </c>
      <c r="E259" s="223">
        <v>462000</v>
      </c>
      <c r="F259" s="143">
        <v>462000</v>
      </c>
    </row>
    <row r="260" spans="1:6">
      <c r="A260" s="55" t="s">
        <v>173</v>
      </c>
      <c r="B260" s="142" t="s">
        <v>910</v>
      </c>
      <c r="C260" s="141" t="s">
        <v>1606</v>
      </c>
      <c r="D260" s="141" t="s">
        <v>1430</v>
      </c>
      <c r="E260" s="223">
        <v>462000</v>
      </c>
      <c r="F260" s="143">
        <v>462000</v>
      </c>
    </row>
    <row r="261" spans="1:6">
      <c r="A261" s="55" t="s">
        <v>1298</v>
      </c>
      <c r="B261" s="157" t="s">
        <v>910</v>
      </c>
      <c r="C261" s="141" t="s">
        <v>1606</v>
      </c>
      <c r="D261" s="141" t="s">
        <v>1299</v>
      </c>
      <c r="E261" s="223">
        <v>462000</v>
      </c>
      <c r="F261" s="143">
        <v>462000</v>
      </c>
    </row>
    <row r="262" spans="1:6" ht="89.25">
      <c r="A262" s="55" t="s">
        <v>484</v>
      </c>
      <c r="B262" s="157" t="s">
        <v>925</v>
      </c>
      <c r="C262" s="141" t="s">
        <v>1564</v>
      </c>
      <c r="D262" s="141" t="s">
        <v>1564</v>
      </c>
      <c r="E262" s="223">
        <v>1293047</v>
      </c>
      <c r="F262" s="143">
        <v>1293047</v>
      </c>
    </row>
    <row r="263" spans="1:6" ht="38.25">
      <c r="A263" s="55" t="s">
        <v>1911</v>
      </c>
      <c r="B263" s="157" t="s">
        <v>925</v>
      </c>
      <c r="C263" s="141" t="s">
        <v>1912</v>
      </c>
      <c r="D263" s="141" t="s">
        <v>1564</v>
      </c>
      <c r="E263" s="223">
        <v>1293047</v>
      </c>
      <c r="F263" s="143">
        <v>1293047</v>
      </c>
    </row>
    <row r="264" spans="1:6">
      <c r="A264" s="55" t="s">
        <v>1605</v>
      </c>
      <c r="B264" s="157" t="s">
        <v>925</v>
      </c>
      <c r="C264" s="141" t="s">
        <v>1606</v>
      </c>
      <c r="D264" s="141" t="s">
        <v>1564</v>
      </c>
      <c r="E264" s="223">
        <v>1293047</v>
      </c>
      <c r="F264" s="143">
        <v>1293047</v>
      </c>
    </row>
    <row r="265" spans="1:6">
      <c r="A265" s="55" t="s">
        <v>173</v>
      </c>
      <c r="B265" s="157" t="s">
        <v>925</v>
      </c>
      <c r="C265" s="141" t="s">
        <v>1606</v>
      </c>
      <c r="D265" s="141" t="s">
        <v>1430</v>
      </c>
      <c r="E265" s="223">
        <v>1293047</v>
      </c>
      <c r="F265" s="143">
        <v>1293047</v>
      </c>
    </row>
    <row r="266" spans="1:6">
      <c r="A266" s="55" t="s">
        <v>1296</v>
      </c>
      <c r="B266" s="157" t="s">
        <v>925</v>
      </c>
      <c r="C266" s="141" t="s">
        <v>1606</v>
      </c>
      <c r="D266" s="141" t="s">
        <v>455</v>
      </c>
      <c r="E266" s="223">
        <v>1293047</v>
      </c>
      <c r="F266" s="143">
        <v>1293047</v>
      </c>
    </row>
    <row r="267" spans="1:6" ht="89.25">
      <c r="A267" s="55" t="s">
        <v>631</v>
      </c>
      <c r="B267" s="157" t="s">
        <v>913</v>
      </c>
      <c r="C267" s="141" t="s">
        <v>1564</v>
      </c>
      <c r="D267" s="141" t="s">
        <v>1564</v>
      </c>
      <c r="E267" s="223">
        <v>187200</v>
      </c>
      <c r="F267" s="143">
        <v>187200</v>
      </c>
    </row>
    <row r="268" spans="1:6" ht="25.5">
      <c r="A268" s="55" t="s">
        <v>1907</v>
      </c>
      <c r="B268" s="157" t="s">
        <v>913</v>
      </c>
      <c r="C268" s="141" t="s">
        <v>1908</v>
      </c>
      <c r="D268" s="141" t="s">
        <v>1564</v>
      </c>
      <c r="E268" s="223">
        <v>187200</v>
      </c>
      <c r="F268" s="143">
        <v>187200</v>
      </c>
    </row>
    <row r="269" spans="1:6" ht="25.5">
      <c r="A269" s="55" t="s">
        <v>428</v>
      </c>
      <c r="B269" s="157" t="s">
        <v>913</v>
      </c>
      <c r="C269" s="141" t="s">
        <v>429</v>
      </c>
      <c r="D269" s="141" t="s">
        <v>1564</v>
      </c>
      <c r="E269" s="223">
        <v>187200</v>
      </c>
      <c r="F269" s="143">
        <v>187200</v>
      </c>
    </row>
    <row r="270" spans="1:6">
      <c r="A270" s="55" t="s">
        <v>173</v>
      </c>
      <c r="B270" s="157" t="s">
        <v>913</v>
      </c>
      <c r="C270" s="141" t="s">
        <v>429</v>
      </c>
      <c r="D270" s="141" t="s">
        <v>1430</v>
      </c>
      <c r="E270" s="223">
        <v>187200</v>
      </c>
      <c r="F270" s="143">
        <v>187200</v>
      </c>
    </row>
    <row r="271" spans="1:6">
      <c r="A271" s="55" t="s">
        <v>187</v>
      </c>
      <c r="B271" s="157" t="s">
        <v>913</v>
      </c>
      <c r="C271" s="141" t="s">
        <v>429</v>
      </c>
      <c r="D271" s="141" t="s">
        <v>486</v>
      </c>
      <c r="E271" s="223">
        <v>187200</v>
      </c>
      <c r="F271" s="143">
        <v>187200</v>
      </c>
    </row>
    <row r="272" spans="1:6" ht="76.5">
      <c r="A272" s="55" t="s">
        <v>706</v>
      </c>
      <c r="B272" s="157" t="s">
        <v>912</v>
      </c>
      <c r="C272" s="141" t="s">
        <v>1564</v>
      </c>
      <c r="D272" s="141" t="s">
        <v>1564</v>
      </c>
      <c r="E272" s="223">
        <v>40000</v>
      </c>
      <c r="F272" s="143">
        <v>40000</v>
      </c>
    </row>
    <row r="273" spans="1:6" ht="38.25">
      <c r="A273" s="55" t="s">
        <v>1903</v>
      </c>
      <c r="B273" s="157" t="s">
        <v>912</v>
      </c>
      <c r="C273" s="141" t="s">
        <v>1904</v>
      </c>
      <c r="D273" s="141" t="s">
        <v>1564</v>
      </c>
      <c r="E273" s="223">
        <v>40000</v>
      </c>
      <c r="F273" s="143">
        <v>40000</v>
      </c>
    </row>
    <row r="274" spans="1:6" ht="38.25">
      <c r="A274" s="55" t="s">
        <v>1603</v>
      </c>
      <c r="B274" s="157" t="s">
        <v>912</v>
      </c>
      <c r="C274" s="141" t="s">
        <v>1604</v>
      </c>
      <c r="D274" s="141" t="s">
        <v>1564</v>
      </c>
      <c r="E274" s="223">
        <v>40000</v>
      </c>
      <c r="F274" s="143">
        <v>40000</v>
      </c>
    </row>
    <row r="275" spans="1:6">
      <c r="A275" s="55" t="s">
        <v>173</v>
      </c>
      <c r="B275" s="157" t="s">
        <v>912</v>
      </c>
      <c r="C275" s="141" t="s">
        <v>1604</v>
      </c>
      <c r="D275" s="141" t="s">
        <v>1430</v>
      </c>
      <c r="E275" s="223">
        <v>40000</v>
      </c>
      <c r="F275" s="143">
        <v>40000</v>
      </c>
    </row>
    <row r="276" spans="1:6">
      <c r="A276" s="55" t="s">
        <v>187</v>
      </c>
      <c r="B276" s="157" t="s">
        <v>912</v>
      </c>
      <c r="C276" s="55" t="s">
        <v>1604</v>
      </c>
      <c r="D276" s="55" t="s">
        <v>486</v>
      </c>
      <c r="E276" s="223">
        <v>40000</v>
      </c>
      <c r="F276" s="143">
        <v>40000</v>
      </c>
    </row>
    <row r="277" spans="1:6" ht="102">
      <c r="A277" s="55" t="s">
        <v>922</v>
      </c>
      <c r="B277" s="157" t="s">
        <v>923</v>
      </c>
      <c r="C277" s="55" t="s">
        <v>1564</v>
      </c>
      <c r="D277" s="55" t="s">
        <v>1564</v>
      </c>
      <c r="E277" s="223">
        <v>2272283</v>
      </c>
      <c r="F277" s="143">
        <v>2272283</v>
      </c>
    </row>
    <row r="278" spans="1:6" ht="38.25">
      <c r="A278" s="55" t="s">
        <v>1903</v>
      </c>
      <c r="B278" s="157" t="s">
        <v>923</v>
      </c>
      <c r="C278" s="55" t="s">
        <v>1904</v>
      </c>
      <c r="D278" s="55" t="s">
        <v>1564</v>
      </c>
      <c r="E278" s="223">
        <v>2272283</v>
      </c>
      <c r="F278" s="143">
        <v>2272283</v>
      </c>
    </row>
    <row r="279" spans="1:6" ht="38.25">
      <c r="A279" s="55" t="s">
        <v>1603</v>
      </c>
      <c r="B279" s="157" t="s">
        <v>923</v>
      </c>
      <c r="C279" s="55" t="s">
        <v>1604</v>
      </c>
      <c r="D279" s="55" t="s">
        <v>1564</v>
      </c>
      <c r="E279" s="223">
        <v>2272283</v>
      </c>
      <c r="F279" s="143">
        <v>2272283</v>
      </c>
    </row>
    <row r="280" spans="1:6">
      <c r="A280" s="55" t="s">
        <v>173</v>
      </c>
      <c r="B280" s="157" t="s">
        <v>923</v>
      </c>
      <c r="C280" s="55" t="s">
        <v>1604</v>
      </c>
      <c r="D280" s="55" t="s">
        <v>1430</v>
      </c>
      <c r="E280" s="223">
        <v>2272283</v>
      </c>
      <c r="F280" s="143">
        <v>2272283</v>
      </c>
    </row>
    <row r="281" spans="1:6">
      <c r="A281" s="55" t="s">
        <v>1296</v>
      </c>
      <c r="B281" s="157" t="s">
        <v>923</v>
      </c>
      <c r="C281" s="55" t="s">
        <v>1604</v>
      </c>
      <c r="D281" s="55" t="s">
        <v>455</v>
      </c>
      <c r="E281" s="223">
        <v>2272283</v>
      </c>
      <c r="F281" s="143">
        <v>2272283</v>
      </c>
    </row>
    <row r="282" spans="1:6" ht="51">
      <c r="A282" s="55" t="s">
        <v>542</v>
      </c>
      <c r="B282" s="157" t="s">
        <v>1421</v>
      </c>
      <c r="C282" s="55" t="s">
        <v>1564</v>
      </c>
      <c r="D282" s="55" t="s">
        <v>1564</v>
      </c>
      <c r="E282" s="223">
        <v>10571100</v>
      </c>
      <c r="F282" s="143">
        <v>9153700</v>
      </c>
    </row>
    <row r="283" spans="1:6" ht="140.25">
      <c r="A283" s="55" t="s">
        <v>512</v>
      </c>
      <c r="B283" s="157" t="s">
        <v>1411</v>
      </c>
      <c r="C283" s="55" t="s">
        <v>1564</v>
      </c>
      <c r="D283" s="55" t="s">
        <v>1564</v>
      </c>
      <c r="E283" s="223">
        <v>4901600</v>
      </c>
      <c r="F283" s="143">
        <v>4901600</v>
      </c>
    </row>
    <row r="284" spans="1:6" ht="76.5">
      <c r="A284" s="55" t="s">
        <v>1902</v>
      </c>
      <c r="B284" s="157" t="s">
        <v>1411</v>
      </c>
      <c r="C284" s="55" t="s">
        <v>324</v>
      </c>
      <c r="D284" s="55" t="s">
        <v>1564</v>
      </c>
      <c r="E284" s="223">
        <v>3916873</v>
      </c>
      <c r="F284" s="143">
        <v>3916873</v>
      </c>
    </row>
    <row r="285" spans="1:6" ht="38.25">
      <c r="A285" s="55" t="s">
        <v>1610</v>
      </c>
      <c r="B285" s="157" t="s">
        <v>1411</v>
      </c>
      <c r="C285" s="55" t="s">
        <v>37</v>
      </c>
      <c r="D285" s="55" t="s">
        <v>1564</v>
      </c>
      <c r="E285" s="223">
        <v>3916873</v>
      </c>
      <c r="F285" s="143">
        <v>3916873</v>
      </c>
    </row>
    <row r="286" spans="1:6">
      <c r="A286" s="55" t="s">
        <v>173</v>
      </c>
      <c r="B286" s="157" t="s">
        <v>1411</v>
      </c>
      <c r="C286" s="55" t="s">
        <v>37</v>
      </c>
      <c r="D286" s="55" t="s">
        <v>1430</v>
      </c>
      <c r="E286" s="223">
        <v>3916873</v>
      </c>
      <c r="F286" s="143">
        <v>3916873</v>
      </c>
    </row>
    <row r="287" spans="1:6">
      <c r="A287" s="158" t="s">
        <v>4</v>
      </c>
      <c r="B287" s="142" t="s">
        <v>1411</v>
      </c>
      <c r="C287" s="191" t="s">
        <v>37</v>
      </c>
      <c r="D287" s="191" t="s">
        <v>511</v>
      </c>
      <c r="E287" s="223">
        <v>3916873</v>
      </c>
      <c r="F287" s="143">
        <v>3916873</v>
      </c>
    </row>
    <row r="288" spans="1:6" ht="38.25">
      <c r="A288" s="55" t="s">
        <v>1903</v>
      </c>
      <c r="B288" s="142" t="s">
        <v>1411</v>
      </c>
      <c r="C288" s="191" t="s">
        <v>1904</v>
      </c>
      <c r="D288" s="191" t="s">
        <v>1564</v>
      </c>
      <c r="E288" s="223">
        <v>984727</v>
      </c>
      <c r="F288" s="143">
        <v>984727</v>
      </c>
    </row>
    <row r="289" spans="1:6" ht="38.25">
      <c r="A289" s="55" t="s">
        <v>1603</v>
      </c>
      <c r="B289" s="142" t="s">
        <v>1411</v>
      </c>
      <c r="C289" s="191" t="s">
        <v>1604</v>
      </c>
      <c r="D289" s="191" t="s">
        <v>1564</v>
      </c>
      <c r="E289" s="223">
        <v>984727</v>
      </c>
      <c r="F289" s="143">
        <v>984727</v>
      </c>
    </row>
    <row r="290" spans="1:6">
      <c r="A290" s="55" t="s">
        <v>173</v>
      </c>
      <c r="B290" s="142" t="s">
        <v>1411</v>
      </c>
      <c r="C290" s="191" t="s">
        <v>1604</v>
      </c>
      <c r="D290" s="191" t="s">
        <v>1430</v>
      </c>
      <c r="E290" s="223">
        <v>984727</v>
      </c>
      <c r="F290" s="143">
        <v>984727</v>
      </c>
    </row>
    <row r="291" spans="1:6">
      <c r="A291" s="55" t="s">
        <v>4</v>
      </c>
      <c r="B291" s="142" t="s">
        <v>1411</v>
      </c>
      <c r="C291" s="191" t="s">
        <v>1604</v>
      </c>
      <c r="D291" s="191" t="s">
        <v>511</v>
      </c>
      <c r="E291" s="223">
        <v>984727</v>
      </c>
      <c r="F291" s="143">
        <v>984727</v>
      </c>
    </row>
    <row r="292" spans="1:6" ht="127.5">
      <c r="A292" s="218" t="s">
        <v>1580</v>
      </c>
      <c r="B292" s="142" t="s">
        <v>1581</v>
      </c>
      <c r="C292" s="191" t="s">
        <v>1564</v>
      </c>
      <c r="D292" s="191" t="s">
        <v>1564</v>
      </c>
      <c r="E292" s="223">
        <v>5669500</v>
      </c>
      <c r="F292" s="143">
        <v>4252100</v>
      </c>
    </row>
    <row r="293" spans="1:6" ht="38.25">
      <c r="A293" s="55" t="s">
        <v>1909</v>
      </c>
      <c r="B293" s="157" t="s">
        <v>1581</v>
      </c>
      <c r="C293" s="55" t="s">
        <v>1910</v>
      </c>
      <c r="D293" s="55" t="s">
        <v>1564</v>
      </c>
      <c r="E293" s="223">
        <v>5669500</v>
      </c>
      <c r="F293" s="143">
        <v>4252100</v>
      </c>
    </row>
    <row r="294" spans="1:6">
      <c r="A294" s="55" t="s">
        <v>1614</v>
      </c>
      <c r="B294" s="157" t="s">
        <v>1581</v>
      </c>
      <c r="C294" s="55" t="s">
        <v>101</v>
      </c>
      <c r="D294" s="55" t="s">
        <v>1564</v>
      </c>
      <c r="E294" s="223">
        <v>5669500</v>
      </c>
      <c r="F294" s="143">
        <v>4252100</v>
      </c>
    </row>
    <row r="295" spans="1:6">
      <c r="A295" s="55" t="s">
        <v>174</v>
      </c>
      <c r="B295" s="157" t="s">
        <v>1581</v>
      </c>
      <c r="C295" s="55" t="s">
        <v>101</v>
      </c>
      <c r="D295" s="55" t="s">
        <v>1431</v>
      </c>
      <c r="E295" s="223">
        <v>5669500</v>
      </c>
      <c r="F295" s="143">
        <v>4252100</v>
      </c>
    </row>
    <row r="296" spans="1:6">
      <c r="A296" s="55" t="s">
        <v>26</v>
      </c>
      <c r="B296" s="157" t="s">
        <v>1581</v>
      </c>
      <c r="C296" s="55" t="s">
        <v>101</v>
      </c>
      <c r="D296" s="55" t="s">
        <v>514</v>
      </c>
      <c r="E296" s="223">
        <v>5669500</v>
      </c>
      <c r="F296" s="143">
        <v>4252100</v>
      </c>
    </row>
    <row r="297" spans="1:6" ht="38.25">
      <c r="A297" s="55" t="s">
        <v>739</v>
      </c>
      <c r="B297" s="157" t="s">
        <v>1128</v>
      </c>
      <c r="C297" s="55" t="s">
        <v>1564</v>
      </c>
      <c r="D297" s="55" t="s">
        <v>1564</v>
      </c>
      <c r="E297" s="223">
        <v>66486861</v>
      </c>
      <c r="F297" s="143">
        <v>66486861</v>
      </c>
    </row>
    <row r="298" spans="1:6" ht="102">
      <c r="A298" s="218" t="s">
        <v>733</v>
      </c>
      <c r="B298" s="157" t="s">
        <v>1414</v>
      </c>
      <c r="C298" s="55" t="s">
        <v>1564</v>
      </c>
      <c r="D298" s="55" t="s">
        <v>1564</v>
      </c>
      <c r="E298" s="223">
        <v>45546296</v>
      </c>
      <c r="F298" s="143">
        <v>45546296</v>
      </c>
    </row>
    <row r="299" spans="1:6" ht="76.5">
      <c r="A299" s="55" t="s">
        <v>1902</v>
      </c>
      <c r="B299" s="157" t="s">
        <v>1414</v>
      </c>
      <c r="C299" s="55" t="s">
        <v>324</v>
      </c>
      <c r="D299" s="55" t="s">
        <v>1564</v>
      </c>
      <c r="E299" s="223">
        <v>40601296</v>
      </c>
      <c r="F299" s="143">
        <v>40601296</v>
      </c>
    </row>
    <row r="300" spans="1:6" ht="25.5">
      <c r="A300" s="55" t="s">
        <v>1584</v>
      </c>
      <c r="B300" s="157" t="s">
        <v>1414</v>
      </c>
      <c r="C300" s="55" t="s">
        <v>165</v>
      </c>
      <c r="D300" s="55" t="s">
        <v>1564</v>
      </c>
      <c r="E300" s="223">
        <v>40601296</v>
      </c>
      <c r="F300" s="143">
        <v>40601296</v>
      </c>
    </row>
    <row r="301" spans="1:6">
      <c r="A301" s="55" t="s">
        <v>173</v>
      </c>
      <c r="B301" s="157" t="s">
        <v>1414</v>
      </c>
      <c r="C301" s="55" t="s">
        <v>165</v>
      </c>
      <c r="D301" s="55" t="s">
        <v>1430</v>
      </c>
      <c r="E301" s="223">
        <v>40601296</v>
      </c>
      <c r="F301" s="143">
        <v>40601296</v>
      </c>
    </row>
    <row r="302" spans="1:6">
      <c r="A302" s="55" t="s">
        <v>4</v>
      </c>
      <c r="B302" s="157" t="s">
        <v>1414</v>
      </c>
      <c r="C302" s="55" t="s">
        <v>165</v>
      </c>
      <c r="D302" s="55" t="s">
        <v>511</v>
      </c>
      <c r="E302" s="223">
        <v>40601296</v>
      </c>
      <c r="F302" s="143">
        <v>40601296</v>
      </c>
    </row>
    <row r="303" spans="1:6" ht="38.25">
      <c r="A303" s="55" t="s">
        <v>1903</v>
      </c>
      <c r="B303" s="157" t="s">
        <v>1414</v>
      </c>
      <c r="C303" s="55" t="s">
        <v>1904</v>
      </c>
      <c r="D303" s="55" t="s">
        <v>1564</v>
      </c>
      <c r="E303" s="223">
        <v>4945000</v>
      </c>
      <c r="F303" s="143">
        <v>4945000</v>
      </c>
    </row>
    <row r="304" spans="1:6" ht="38.25">
      <c r="A304" s="218" t="s">
        <v>1603</v>
      </c>
      <c r="B304" s="157" t="s">
        <v>1414</v>
      </c>
      <c r="C304" s="55" t="s">
        <v>1604</v>
      </c>
      <c r="D304" s="55" t="s">
        <v>1564</v>
      </c>
      <c r="E304" s="223">
        <v>4945000</v>
      </c>
      <c r="F304" s="143">
        <v>4945000</v>
      </c>
    </row>
    <row r="305" spans="1:6">
      <c r="A305" s="55" t="s">
        <v>173</v>
      </c>
      <c r="B305" s="157" t="s">
        <v>1414</v>
      </c>
      <c r="C305" s="55" t="s">
        <v>1604</v>
      </c>
      <c r="D305" s="55" t="s">
        <v>1430</v>
      </c>
      <c r="E305" s="223">
        <v>4945000</v>
      </c>
      <c r="F305" s="143">
        <v>4945000</v>
      </c>
    </row>
    <row r="306" spans="1:6">
      <c r="A306" s="55" t="s">
        <v>4</v>
      </c>
      <c r="B306" s="157" t="s">
        <v>1414</v>
      </c>
      <c r="C306" s="55" t="s">
        <v>1604</v>
      </c>
      <c r="D306" s="55" t="s">
        <v>511</v>
      </c>
      <c r="E306" s="223">
        <v>4945000</v>
      </c>
      <c r="F306" s="143">
        <v>4945000</v>
      </c>
    </row>
    <row r="307" spans="1:6" ht="114.75">
      <c r="A307" s="55" t="s">
        <v>734</v>
      </c>
      <c r="B307" s="157" t="s">
        <v>1420</v>
      </c>
      <c r="C307" s="55" t="s">
        <v>1564</v>
      </c>
      <c r="D307" s="55" t="s">
        <v>1564</v>
      </c>
      <c r="E307" s="223">
        <v>974891</v>
      </c>
      <c r="F307" s="143">
        <v>974891</v>
      </c>
    </row>
    <row r="308" spans="1:6" ht="76.5">
      <c r="A308" s="55" t="s">
        <v>1902</v>
      </c>
      <c r="B308" s="157" t="s">
        <v>1420</v>
      </c>
      <c r="C308" s="55" t="s">
        <v>324</v>
      </c>
      <c r="D308" s="55" t="s">
        <v>1564</v>
      </c>
      <c r="E308" s="223">
        <v>974891</v>
      </c>
      <c r="F308" s="143">
        <v>974891</v>
      </c>
    </row>
    <row r="309" spans="1:6" ht="25.5">
      <c r="A309" s="55" t="s">
        <v>1584</v>
      </c>
      <c r="B309" s="157" t="s">
        <v>1420</v>
      </c>
      <c r="C309" s="55" t="s">
        <v>165</v>
      </c>
      <c r="D309" s="55" t="s">
        <v>1564</v>
      </c>
      <c r="E309" s="223">
        <v>974891</v>
      </c>
      <c r="F309" s="143">
        <v>974891</v>
      </c>
    </row>
    <row r="310" spans="1:6">
      <c r="A310" s="55" t="s">
        <v>173</v>
      </c>
      <c r="B310" s="157" t="s">
        <v>1420</v>
      </c>
      <c r="C310" s="55" t="s">
        <v>165</v>
      </c>
      <c r="D310" s="55" t="s">
        <v>1430</v>
      </c>
      <c r="E310" s="223">
        <v>974891</v>
      </c>
      <c r="F310" s="143">
        <v>974891</v>
      </c>
    </row>
    <row r="311" spans="1:6">
      <c r="A311" s="55" t="s">
        <v>4</v>
      </c>
      <c r="B311" s="157" t="s">
        <v>1420</v>
      </c>
      <c r="C311" s="55" t="s">
        <v>165</v>
      </c>
      <c r="D311" s="55" t="s">
        <v>511</v>
      </c>
      <c r="E311" s="223">
        <v>974891</v>
      </c>
      <c r="F311" s="143">
        <v>974891</v>
      </c>
    </row>
    <row r="312" spans="1:6" ht="140.25">
      <c r="A312" s="55" t="s">
        <v>746</v>
      </c>
      <c r="B312" s="157" t="s">
        <v>1415</v>
      </c>
      <c r="C312" s="55" t="s">
        <v>1564</v>
      </c>
      <c r="D312" s="55" t="s">
        <v>1564</v>
      </c>
      <c r="E312" s="223">
        <v>11718000</v>
      </c>
      <c r="F312" s="143">
        <v>11718000</v>
      </c>
    </row>
    <row r="313" spans="1:6" ht="76.5">
      <c r="A313" s="55" t="s">
        <v>1902</v>
      </c>
      <c r="B313" s="157" t="s">
        <v>1415</v>
      </c>
      <c r="C313" s="55" t="s">
        <v>324</v>
      </c>
      <c r="D313" s="55" t="s">
        <v>1564</v>
      </c>
      <c r="E313" s="223">
        <v>11718000</v>
      </c>
      <c r="F313" s="143">
        <v>11718000</v>
      </c>
    </row>
    <row r="314" spans="1:6" ht="25.5">
      <c r="A314" s="55" t="s">
        <v>1584</v>
      </c>
      <c r="B314" s="157" t="s">
        <v>1415</v>
      </c>
      <c r="C314" s="55" t="s">
        <v>165</v>
      </c>
      <c r="D314" s="55" t="s">
        <v>1564</v>
      </c>
      <c r="E314" s="223">
        <v>11718000</v>
      </c>
      <c r="F314" s="143">
        <v>11718000</v>
      </c>
    </row>
    <row r="315" spans="1:6">
      <c r="A315" s="55" t="s">
        <v>173</v>
      </c>
      <c r="B315" s="157" t="s">
        <v>1415</v>
      </c>
      <c r="C315" s="55" t="s">
        <v>165</v>
      </c>
      <c r="D315" s="55" t="s">
        <v>1430</v>
      </c>
      <c r="E315" s="223">
        <v>11718000</v>
      </c>
      <c r="F315" s="143">
        <v>11718000</v>
      </c>
    </row>
    <row r="316" spans="1:6">
      <c r="A316" s="218" t="s">
        <v>4</v>
      </c>
      <c r="B316" s="157" t="s">
        <v>1415</v>
      </c>
      <c r="C316" s="55" t="s">
        <v>165</v>
      </c>
      <c r="D316" s="55" t="s">
        <v>511</v>
      </c>
      <c r="E316" s="223">
        <v>11718000</v>
      </c>
      <c r="F316" s="143">
        <v>11718000</v>
      </c>
    </row>
    <row r="317" spans="1:6" ht="114.75">
      <c r="A317" s="55" t="s">
        <v>735</v>
      </c>
      <c r="B317" s="157" t="s">
        <v>1416</v>
      </c>
      <c r="C317" s="55" t="s">
        <v>1564</v>
      </c>
      <c r="D317" s="55" t="s">
        <v>1564</v>
      </c>
      <c r="E317" s="223">
        <v>445000</v>
      </c>
      <c r="F317" s="143">
        <v>445000</v>
      </c>
    </row>
    <row r="318" spans="1:6" ht="76.5">
      <c r="A318" s="55" t="s">
        <v>1902</v>
      </c>
      <c r="B318" s="157" t="s">
        <v>1416</v>
      </c>
      <c r="C318" s="55" t="s">
        <v>324</v>
      </c>
      <c r="D318" s="55" t="s">
        <v>1564</v>
      </c>
      <c r="E318" s="223">
        <v>445000</v>
      </c>
      <c r="F318" s="143">
        <v>445000</v>
      </c>
    </row>
    <row r="319" spans="1:6" ht="25.5">
      <c r="A319" s="218" t="s">
        <v>1584</v>
      </c>
      <c r="B319" s="157" t="s">
        <v>1416</v>
      </c>
      <c r="C319" s="55" t="s">
        <v>165</v>
      </c>
      <c r="D319" s="55" t="s">
        <v>1564</v>
      </c>
      <c r="E319" s="223">
        <v>445000</v>
      </c>
      <c r="F319" s="143">
        <v>445000</v>
      </c>
    </row>
    <row r="320" spans="1:6">
      <c r="A320" s="55" t="s">
        <v>173</v>
      </c>
      <c r="B320" s="157" t="s">
        <v>1416</v>
      </c>
      <c r="C320" s="55" t="s">
        <v>165</v>
      </c>
      <c r="D320" s="55" t="s">
        <v>1430</v>
      </c>
      <c r="E320" s="223">
        <v>445000</v>
      </c>
      <c r="F320" s="143">
        <v>445000</v>
      </c>
    </row>
    <row r="321" spans="1:6">
      <c r="A321" s="55" t="s">
        <v>4</v>
      </c>
      <c r="B321" s="157" t="s">
        <v>1416</v>
      </c>
      <c r="C321" s="55" t="s">
        <v>165</v>
      </c>
      <c r="D321" s="55" t="s">
        <v>511</v>
      </c>
      <c r="E321" s="223">
        <v>445000</v>
      </c>
      <c r="F321" s="143">
        <v>445000</v>
      </c>
    </row>
    <row r="322" spans="1:6" ht="89.25">
      <c r="A322" s="55" t="s">
        <v>736</v>
      </c>
      <c r="B322" s="142" t="s">
        <v>1417</v>
      </c>
      <c r="C322" s="55" t="s">
        <v>1564</v>
      </c>
      <c r="D322" s="55" t="s">
        <v>1564</v>
      </c>
      <c r="E322" s="223">
        <v>160000</v>
      </c>
      <c r="F322" s="143">
        <v>160000</v>
      </c>
    </row>
    <row r="323" spans="1:6" ht="38.25">
      <c r="A323" s="55" t="s">
        <v>1903</v>
      </c>
      <c r="B323" s="157" t="s">
        <v>1417</v>
      </c>
      <c r="C323" s="55" t="s">
        <v>1904</v>
      </c>
      <c r="D323" s="55" t="s">
        <v>1564</v>
      </c>
      <c r="E323" s="223">
        <v>160000</v>
      </c>
      <c r="F323" s="143">
        <v>160000</v>
      </c>
    </row>
    <row r="324" spans="1:6" ht="38.25">
      <c r="A324" s="55" t="s">
        <v>1603</v>
      </c>
      <c r="B324" s="157" t="s">
        <v>1417</v>
      </c>
      <c r="C324" s="55" t="s">
        <v>1604</v>
      </c>
      <c r="D324" s="55" t="s">
        <v>1564</v>
      </c>
      <c r="E324" s="223">
        <v>160000</v>
      </c>
      <c r="F324" s="143">
        <v>160000</v>
      </c>
    </row>
    <row r="325" spans="1:6">
      <c r="A325" s="55" t="s">
        <v>173</v>
      </c>
      <c r="B325" s="157" t="s">
        <v>1417</v>
      </c>
      <c r="C325" s="55" t="s">
        <v>1604</v>
      </c>
      <c r="D325" s="55" t="s">
        <v>1430</v>
      </c>
      <c r="E325" s="223">
        <v>160000</v>
      </c>
      <c r="F325" s="143">
        <v>160000</v>
      </c>
    </row>
    <row r="326" spans="1:6">
      <c r="A326" s="55" t="s">
        <v>4</v>
      </c>
      <c r="B326" s="157" t="s">
        <v>1417</v>
      </c>
      <c r="C326" s="55" t="s">
        <v>1604</v>
      </c>
      <c r="D326" s="55" t="s">
        <v>511</v>
      </c>
      <c r="E326" s="223">
        <v>160000</v>
      </c>
      <c r="F326" s="143">
        <v>160000</v>
      </c>
    </row>
    <row r="327" spans="1:6" ht="76.5">
      <c r="A327" s="55" t="s">
        <v>1123</v>
      </c>
      <c r="B327" s="157" t="s">
        <v>1442</v>
      </c>
      <c r="C327" s="55" t="s">
        <v>1564</v>
      </c>
      <c r="D327" s="55" t="s">
        <v>1564</v>
      </c>
      <c r="E327" s="223">
        <v>1663324</v>
      </c>
      <c r="F327" s="143">
        <v>1663324</v>
      </c>
    </row>
    <row r="328" spans="1:6" ht="38.25">
      <c r="A328" s="55" t="s">
        <v>1903</v>
      </c>
      <c r="B328" s="157" t="s">
        <v>1442</v>
      </c>
      <c r="C328" s="55" t="s">
        <v>1904</v>
      </c>
      <c r="D328" s="55" t="s">
        <v>1564</v>
      </c>
      <c r="E328" s="223">
        <v>1663324</v>
      </c>
      <c r="F328" s="143">
        <v>1663324</v>
      </c>
    </row>
    <row r="329" spans="1:6" ht="38.25">
      <c r="A329" s="218" t="s">
        <v>1603</v>
      </c>
      <c r="B329" s="157" t="s">
        <v>1442</v>
      </c>
      <c r="C329" s="55" t="s">
        <v>1604</v>
      </c>
      <c r="D329" s="55" t="s">
        <v>1564</v>
      </c>
      <c r="E329" s="223">
        <v>1663324</v>
      </c>
      <c r="F329" s="143">
        <v>1663324</v>
      </c>
    </row>
    <row r="330" spans="1:6">
      <c r="A330" s="55" t="s">
        <v>173</v>
      </c>
      <c r="B330" s="157" t="s">
        <v>1442</v>
      </c>
      <c r="C330" s="55" t="s">
        <v>1604</v>
      </c>
      <c r="D330" s="55" t="s">
        <v>1430</v>
      </c>
      <c r="E330" s="223">
        <v>1663324</v>
      </c>
      <c r="F330" s="143">
        <v>1663324</v>
      </c>
    </row>
    <row r="331" spans="1:6">
      <c r="A331" s="55" t="s">
        <v>4</v>
      </c>
      <c r="B331" s="157" t="s">
        <v>1442</v>
      </c>
      <c r="C331" s="55" t="s">
        <v>1604</v>
      </c>
      <c r="D331" s="55" t="s">
        <v>511</v>
      </c>
      <c r="E331" s="223">
        <v>1663324</v>
      </c>
      <c r="F331" s="143">
        <v>1663324</v>
      </c>
    </row>
    <row r="332" spans="1:6" ht="102">
      <c r="A332" s="218" t="s">
        <v>737</v>
      </c>
      <c r="B332" s="157" t="s">
        <v>1418</v>
      </c>
      <c r="C332" s="55" t="s">
        <v>1564</v>
      </c>
      <c r="D332" s="55" t="s">
        <v>1564</v>
      </c>
      <c r="E332" s="223">
        <v>5466900</v>
      </c>
      <c r="F332" s="143">
        <v>5466900</v>
      </c>
    </row>
    <row r="333" spans="1:6" ht="76.5">
      <c r="A333" s="55" t="s">
        <v>1902</v>
      </c>
      <c r="B333" s="157" t="s">
        <v>1418</v>
      </c>
      <c r="C333" s="55" t="s">
        <v>324</v>
      </c>
      <c r="D333" s="55" t="s">
        <v>1564</v>
      </c>
      <c r="E333" s="223">
        <v>5406900</v>
      </c>
      <c r="F333" s="143">
        <v>5406900</v>
      </c>
    </row>
    <row r="334" spans="1:6" ht="38.25">
      <c r="A334" s="55" t="s">
        <v>1610</v>
      </c>
      <c r="B334" s="157" t="s">
        <v>1418</v>
      </c>
      <c r="C334" s="55" t="s">
        <v>37</v>
      </c>
      <c r="D334" s="55" t="s">
        <v>1564</v>
      </c>
      <c r="E334" s="223">
        <v>5406900</v>
      </c>
      <c r="F334" s="143">
        <v>5406900</v>
      </c>
    </row>
    <row r="335" spans="1:6">
      <c r="A335" s="55" t="s">
        <v>173</v>
      </c>
      <c r="B335" s="157" t="s">
        <v>1418</v>
      </c>
      <c r="C335" s="55" t="s">
        <v>37</v>
      </c>
      <c r="D335" s="55" t="s">
        <v>1430</v>
      </c>
      <c r="E335" s="223">
        <v>5406900</v>
      </c>
      <c r="F335" s="143">
        <v>5406900</v>
      </c>
    </row>
    <row r="336" spans="1:6">
      <c r="A336" s="55" t="s">
        <v>4</v>
      </c>
      <c r="B336" s="157" t="s">
        <v>1418</v>
      </c>
      <c r="C336" s="55" t="s">
        <v>37</v>
      </c>
      <c r="D336" s="55" t="s">
        <v>511</v>
      </c>
      <c r="E336" s="223">
        <v>5406900</v>
      </c>
      <c r="F336" s="143">
        <v>5406900</v>
      </c>
    </row>
    <row r="337" spans="1:6" ht="38.25">
      <c r="A337" s="55" t="s">
        <v>1903</v>
      </c>
      <c r="B337" s="157" t="s">
        <v>1418</v>
      </c>
      <c r="C337" s="55" t="s">
        <v>1904</v>
      </c>
      <c r="D337" s="55" t="s">
        <v>1564</v>
      </c>
      <c r="E337" s="223">
        <v>60000</v>
      </c>
      <c r="F337" s="143">
        <v>60000</v>
      </c>
    </row>
    <row r="338" spans="1:6" ht="38.25">
      <c r="A338" s="55" t="s">
        <v>1603</v>
      </c>
      <c r="B338" s="157" t="s">
        <v>1418</v>
      </c>
      <c r="C338" s="55" t="s">
        <v>1604</v>
      </c>
      <c r="D338" s="55" t="s">
        <v>1564</v>
      </c>
      <c r="E338" s="223">
        <v>60000</v>
      </c>
      <c r="F338" s="143">
        <v>60000</v>
      </c>
    </row>
    <row r="339" spans="1:6">
      <c r="A339" s="55" t="s">
        <v>173</v>
      </c>
      <c r="B339" s="157" t="s">
        <v>1418</v>
      </c>
      <c r="C339" s="55" t="s">
        <v>1604</v>
      </c>
      <c r="D339" s="55" t="s">
        <v>1430</v>
      </c>
      <c r="E339" s="223">
        <v>60000</v>
      </c>
      <c r="F339" s="143">
        <v>60000</v>
      </c>
    </row>
    <row r="340" spans="1:6">
      <c r="A340" s="55" t="s">
        <v>4</v>
      </c>
      <c r="B340" s="157" t="s">
        <v>1418</v>
      </c>
      <c r="C340" s="55" t="s">
        <v>1604</v>
      </c>
      <c r="D340" s="55" t="s">
        <v>511</v>
      </c>
      <c r="E340" s="223">
        <v>60000</v>
      </c>
      <c r="F340" s="143">
        <v>60000</v>
      </c>
    </row>
    <row r="341" spans="1:6" ht="127.5">
      <c r="A341" s="55" t="s">
        <v>738</v>
      </c>
      <c r="B341" s="157" t="s">
        <v>1419</v>
      </c>
      <c r="C341" s="55" t="s">
        <v>1564</v>
      </c>
      <c r="D341" s="55" t="s">
        <v>1564</v>
      </c>
      <c r="E341" s="223">
        <v>250000</v>
      </c>
      <c r="F341" s="143">
        <v>250000</v>
      </c>
    </row>
    <row r="342" spans="1:6" ht="76.5">
      <c r="A342" s="55" t="s">
        <v>1902</v>
      </c>
      <c r="B342" s="157" t="s">
        <v>1419</v>
      </c>
      <c r="C342" s="55" t="s">
        <v>324</v>
      </c>
      <c r="D342" s="55" t="s">
        <v>1564</v>
      </c>
      <c r="E342" s="223">
        <v>250000</v>
      </c>
      <c r="F342" s="143">
        <v>250000</v>
      </c>
    </row>
    <row r="343" spans="1:6" ht="38.25">
      <c r="A343" s="55" t="s">
        <v>1610</v>
      </c>
      <c r="B343" s="157" t="s">
        <v>1419</v>
      </c>
      <c r="C343" s="55" t="s">
        <v>37</v>
      </c>
      <c r="D343" s="55" t="s">
        <v>1564</v>
      </c>
      <c r="E343" s="223">
        <v>250000</v>
      </c>
      <c r="F343" s="143">
        <v>250000</v>
      </c>
    </row>
    <row r="344" spans="1:6">
      <c r="A344" s="55" t="s">
        <v>173</v>
      </c>
      <c r="B344" s="157" t="s">
        <v>1419</v>
      </c>
      <c r="C344" s="55" t="s">
        <v>37</v>
      </c>
      <c r="D344" s="55" t="s">
        <v>1430</v>
      </c>
      <c r="E344" s="223">
        <v>250000</v>
      </c>
      <c r="F344" s="143">
        <v>250000</v>
      </c>
    </row>
    <row r="345" spans="1:6">
      <c r="A345" s="55" t="s">
        <v>4</v>
      </c>
      <c r="B345" s="157" t="s">
        <v>1419</v>
      </c>
      <c r="C345" s="55" t="s">
        <v>37</v>
      </c>
      <c r="D345" s="55" t="s">
        <v>511</v>
      </c>
      <c r="E345" s="223">
        <v>250000</v>
      </c>
      <c r="F345" s="143">
        <v>250000</v>
      </c>
    </row>
    <row r="346" spans="1:6" ht="89.25">
      <c r="A346" s="55" t="s">
        <v>731</v>
      </c>
      <c r="B346" s="157" t="s">
        <v>1412</v>
      </c>
      <c r="C346" s="55" t="s">
        <v>1564</v>
      </c>
      <c r="D346" s="55" t="s">
        <v>1564</v>
      </c>
      <c r="E346" s="223">
        <v>62450</v>
      </c>
      <c r="F346" s="143">
        <v>62450</v>
      </c>
    </row>
    <row r="347" spans="1:6" ht="76.5">
      <c r="A347" s="218" t="s">
        <v>1902</v>
      </c>
      <c r="B347" s="157" t="s">
        <v>1412</v>
      </c>
      <c r="C347" s="55" t="s">
        <v>324</v>
      </c>
      <c r="D347" s="55" t="s">
        <v>1564</v>
      </c>
      <c r="E347" s="223">
        <v>59000</v>
      </c>
      <c r="F347" s="143">
        <v>59000</v>
      </c>
    </row>
    <row r="348" spans="1:6" ht="25.5">
      <c r="A348" s="55" t="s">
        <v>1584</v>
      </c>
      <c r="B348" s="157" t="s">
        <v>1412</v>
      </c>
      <c r="C348" s="55" t="s">
        <v>165</v>
      </c>
      <c r="D348" s="55" t="s">
        <v>1564</v>
      </c>
      <c r="E348" s="223">
        <v>59000</v>
      </c>
      <c r="F348" s="143">
        <v>59000</v>
      </c>
    </row>
    <row r="349" spans="1:6">
      <c r="A349" s="55" t="s">
        <v>173</v>
      </c>
      <c r="B349" s="157" t="s">
        <v>1412</v>
      </c>
      <c r="C349" s="55" t="s">
        <v>165</v>
      </c>
      <c r="D349" s="55" t="s">
        <v>1430</v>
      </c>
      <c r="E349" s="223">
        <v>59000</v>
      </c>
      <c r="F349" s="143">
        <v>59000</v>
      </c>
    </row>
    <row r="350" spans="1:6">
      <c r="A350" s="218" t="s">
        <v>1296</v>
      </c>
      <c r="B350" s="157" t="s">
        <v>1412</v>
      </c>
      <c r="C350" s="55" t="s">
        <v>165</v>
      </c>
      <c r="D350" s="55" t="s">
        <v>455</v>
      </c>
      <c r="E350" s="223">
        <v>59000</v>
      </c>
      <c r="F350" s="143">
        <v>59000</v>
      </c>
    </row>
    <row r="351" spans="1:6" ht="38.25">
      <c r="A351" s="55" t="s">
        <v>1903</v>
      </c>
      <c r="B351" s="157" t="s">
        <v>1412</v>
      </c>
      <c r="C351" s="55" t="s">
        <v>1904</v>
      </c>
      <c r="D351" s="55" t="s">
        <v>1564</v>
      </c>
      <c r="E351" s="223">
        <v>3450</v>
      </c>
      <c r="F351" s="143">
        <v>3450</v>
      </c>
    </row>
    <row r="352" spans="1:6" ht="38.25">
      <c r="A352" s="55" t="s">
        <v>1603</v>
      </c>
      <c r="B352" s="157" t="s">
        <v>1412</v>
      </c>
      <c r="C352" s="55" t="s">
        <v>1604</v>
      </c>
      <c r="D352" s="55" t="s">
        <v>1564</v>
      </c>
      <c r="E352" s="223">
        <v>3450</v>
      </c>
      <c r="F352" s="143">
        <v>3450</v>
      </c>
    </row>
    <row r="353" spans="1:6">
      <c r="A353" s="218" t="s">
        <v>173</v>
      </c>
      <c r="B353" s="157" t="s">
        <v>1412</v>
      </c>
      <c r="C353" s="55" t="s">
        <v>1604</v>
      </c>
      <c r="D353" s="55" t="s">
        <v>1430</v>
      </c>
      <c r="E353" s="223">
        <v>3450</v>
      </c>
      <c r="F353" s="143">
        <v>3450</v>
      </c>
    </row>
    <row r="354" spans="1:6">
      <c r="A354" s="55" t="s">
        <v>1296</v>
      </c>
      <c r="B354" s="157" t="s">
        <v>1412</v>
      </c>
      <c r="C354" s="55" t="s">
        <v>1604</v>
      </c>
      <c r="D354" s="55" t="s">
        <v>455</v>
      </c>
      <c r="E354" s="223">
        <v>3450</v>
      </c>
      <c r="F354" s="143">
        <v>3450</v>
      </c>
    </row>
    <row r="355" spans="1:6" ht="114.75">
      <c r="A355" s="55" t="s">
        <v>732</v>
      </c>
      <c r="B355" s="157" t="s">
        <v>1413</v>
      </c>
      <c r="C355" s="55" t="s">
        <v>1564</v>
      </c>
      <c r="D355" s="55" t="s">
        <v>1564</v>
      </c>
      <c r="E355" s="223">
        <v>200000</v>
      </c>
      <c r="F355" s="143">
        <v>200000</v>
      </c>
    </row>
    <row r="356" spans="1:6" ht="38.25">
      <c r="A356" s="55" t="s">
        <v>1903</v>
      </c>
      <c r="B356" s="157" t="s">
        <v>1413</v>
      </c>
      <c r="C356" s="55" t="s">
        <v>1904</v>
      </c>
      <c r="D356" s="55" t="s">
        <v>1564</v>
      </c>
      <c r="E356" s="223">
        <v>200000</v>
      </c>
      <c r="F356" s="143">
        <v>200000</v>
      </c>
    </row>
    <row r="357" spans="1:6" ht="38.25">
      <c r="A357" s="55" t="s">
        <v>1603</v>
      </c>
      <c r="B357" s="157" t="s">
        <v>1413</v>
      </c>
      <c r="C357" s="55" t="s">
        <v>1604</v>
      </c>
      <c r="D357" s="55" t="s">
        <v>1564</v>
      </c>
      <c r="E357" s="223">
        <v>200000</v>
      </c>
      <c r="F357" s="143">
        <v>200000</v>
      </c>
    </row>
    <row r="358" spans="1:6">
      <c r="A358" s="55" t="s">
        <v>173</v>
      </c>
      <c r="B358" s="157" t="s">
        <v>1413</v>
      </c>
      <c r="C358" s="55" t="s">
        <v>1604</v>
      </c>
      <c r="D358" s="55" t="s">
        <v>1430</v>
      </c>
      <c r="E358" s="223">
        <v>200000</v>
      </c>
      <c r="F358" s="143">
        <v>200000</v>
      </c>
    </row>
    <row r="359" spans="1:6">
      <c r="A359" s="55" t="s">
        <v>1296</v>
      </c>
      <c r="B359" s="142" t="s">
        <v>1413</v>
      </c>
      <c r="C359" s="55" t="s">
        <v>1604</v>
      </c>
      <c r="D359" s="55" t="s">
        <v>455</v>
      </c>
      <c r="E359" s="223">
        <v>200000</v>
      </c>
      <c r="F359" s="143">
        <v>200000</v>
      </c>
    </row>
    <row r="360" spans="1:6" ht="38.25">
      <c r="A360" s="55" t="s">
        <v>709</v>
      </c>
      <c r="B360" s="157" t="s">
        <v>1129</v>
      </c>
      <c r="C360" s="55" t="s">
        <v>1564</v>
      </c>
      <c r="D360" s="55" t="s">
        <v>1564</v>
      </c>
      <c r="E360" s="223">
        <v>86377118</v>
      </c>
      <c r="F360" s="143">
        <v>86377118</v>
      </c>
    </row>
    <row r="361" spans="1:6" ht="51">
      <c r="A361" s="55" t="s">
        <v>710</v>
      </c>
      <c r="B361" s="157" t="s">
        <v>1130</v>
      </c>
      <c r="C361" s="55" t="s">
        <v>1564</v>
      </c>
      <c r="D361" s="55" t="s">
        <v>1564</v>
      </c>
      <c r="E361" s="223">
        <v>1555318</v>
      </c>
      <c r="F361" s="143">
        <v>1555318</v>
      </c>
    </row>
    <row r="362" spans="1:6" ht="127.5">
      <c r="A362" s="55" t="s">
        <v>601</v>
      </c>
      <c r="B362" s="157" t="s">
        <v>836</v>
      </c>
      <c r="C362" s="55" t="s">
        <v>1564</v>
      </c>
      <c r="D362" s="55" t="s">
        <v>1564</v>
      </c>
      <c r="E362" s="223">
        <v>1555318</v>
      </c>
      <c r="F362" s="143">
        <v>1555318</v>
      </c>
    </row>
    <row r="363" spans="1:6" ht="25.5">
      <c r="A363" s="55" t="s">
        <v>1907</v>
      </c>
      <c r="B363" s="157" t="s">
        <v>836</v>
      </c>
      <c r="C363" s="55" t="s">
        <v>1908</v>
      </c>
      <c r="D363" s="55" t="s">
        <v>1564</v>
      </c>
      <c r="E363" s="223">
        <v>1555318</v>
      </c>
      <c r="F363" s="143">
        <v>1555318</v>
      </c>
    </row>
    <row r="364" spans="1:6" ht="25.5">
      <c r="A364" s="55" t="s">
        <v>1611</v>
      </c>
      <c r="B364" s="157" t="s">
        <v>836</v>
      </c>
      <c r="C364" s="55" t="s">
        <v>1612</v>
      </c>
      <c r="D364" s="55" t="s">
        <v>1564</v>
      </c>
      <c r="E364" s="223">
        <v>1555318</v>
      </c>
      <c r="F364" s="143">
        <v>1555318</v>
      </c>
    </row>
    <row r="365" spans="1:6">
      <c r="A365" s="55" t="s">
        <v>174</v>
      </c>
      <c r="B365" s="157" t="s">
        <v>836</v>
      </c>
      <c r="C365" s="55" t="s">
        <v>1612</v>
      </c>
      <c r="D365" s="55" t="s">
        <v>1431</v>
      </c>
      <c r="E365" s="223">
        <v>1555318</v>
      </c>
      <c r="F365" s="143">
        <v>1555318</v>
      </c>
    </row>
    <row r="366" spans="1:6">
      <c r="A366" s="55" t="s">
        <v>126</v>
      </c>
      <c r="B366" s="157" t="s">
        <v>836</v>
      </c>
      <c r="C366" s="55" t="s">
        <v>1612</v>
      </c>
      <c r="D366" s="55" t="s">
        <v>465</v>
      </c>
      <c r="E366" s="223">
        <v>1555318</v>
      </c>
      <c r="F366" s="143">
        <v>1555318</v>
      </c>
    </row>
    <row r="367" spans="1:6" ht="25.5">
      <c r="A367" s="55" t="s">
        <v>711</v>
      </c>
      <c r="B367" s="157" t="s">
        <v>1131</v>
      </c>
      <c r="C367" s="55" t="s">
        <v>1564</v>
      </c>
      <c r="D367" s="55" t="s">
        <v>1564</v>
      </c>
      <c r="E367" s="223">
        <v>192100</v>
      </c>
      <c r="F367" s="143">
        <v>192100</v>
      </c>
    </row>
    <row r="368" spans="1:6" ht="114.75">
      <c r="A368" s="55" t="s">
        <v>1233</v>
      </c>
      <c r="B368" s="157" t="s">
        <v>1234</v>
      </c>
      <c r="C368" s="55" t="s">
        <v>1564</v>
      </c>
      <c r="D368" s="55" t="s">
        <v>1564</v>
      </c>
      <c r="E368" s="223">
        <v>192100</v>
      </c>
      <c r="F368" s="143">
        <v>192100</v>
      </c>
    </row>
    <row r="369" spans="1:6" ht="38.25">
      <c r="A369" s="55" t="s">
        <v>1903</v>
      </c>
      <c r="B369" s="157" t="s">
        <v>1234</v>
      </c>
      <c r="C369" s="55" t="s">
        <v>1904</v>
      </c>
      <c r="D369" s="55" t="s">
        <v>1564</v>
      </c>
      <c r="E369" s="223">
        <v>192100</v>
      </c>
      <c r="F369" s="143">
        <v>192100</v>
      </c>
    </row>
    <row r="370" spans="1:6" ht="38.25">
      <c r="A370" s="55" t="s">
        <v>1603</v>
      </c>
      <c r="B370" s="157" t="s">
        <v>1234</v>
      </c>
      <c r="C370" s="55" t="s">
        <v>1604</v>
      </c>
      <c r="D370" s="55" t="s">
        <v>1564</v>
      </c>
      <c r="E370" s="223">
        <v>192100</v>
      </c>
      <c r="F370" s="143">
        <v>192100</v>
      </c>
    </row>
    <row r="371" spans="1:6">
      <c r="A371" s="55" t="s">
        <v>174</v>
      </c>
      <c r="B371" s="157" t="s">
        <v>1234</v>
      </c>
      <c r="C371" s="55" t="s">
        <v>1604</v>
      </c>
      <c r="D371" s="55" t="s">
        <v>1431</v>
      </c>
      <c r="E371" s="223">
        <v>192100</v>
      </c>
      <c r="F371" s="143">
        <v>192100</v>
      </c>
    </row>
    <row r="372" spans="1:6">
      <c r="A372" s="55" t="s">
        <v>127</v>
      </c>
      <c r="B372" s="157" t="s">
        <v>1234</v>
      </c>
      <c r="C372" s="55" t="s">
        <v>1604</v>
      </c>
      <c r="D372" s="55" t="s">
        <v>468</v>
      </c>
      <c r="E372" s="223">
        <v>192100</v>
      </c>
      <c r="F372" s="143">
        <v>192100</v>
      </c>
    </row>
    <row r="373" spans="1:6" ht="38.25">
      <c r="A373" s="55" t="s">
        <v>547</v>
      </c>
      <c r="B373" s="157" t="s">
        <v>1132</v>
      </c>
      <c r="C373" s="55" t="s">
        <v>1564</v>
      </c>
      <c r="D373" s="55" t="s">
        <v>1564</v>
      </c>
      <c r="E373" s="223">
        <v>63202800</v>
      </c>
      <c r="F373" s="143">
        <v>63202800</v>
      </c>
    </row>
    <row r="374" spans="1:6" ht="102">
      <c r="A374" s="55" t="s">
        <v>605</v>
      </c>
      <c r="B374" s="157" t="s">
        <v>848</v>
      </c>
      <c r="C374" s="55" t="s">
        <v>1564</v>
      </c>
      <c r="D374" s="55" t="s">
        <v>1564</v>
      </c>
      <c r="E374" s="223">
        <v>63202800</v>
      </c>
      <c r="F374" s="143">
        <v>63202800</v>
      </c>
    </row>
    <row r="375" spans="1:6" ht="38.25">
      <c r="A375" s="55" t="s">
        <v>1911</v>
      </c>
      <c r="B375" s="157" t="s">
        <v>848</v>
      </c>
      <c r="C375" s="55" t="s">
        <v>1912</v>
      </c>
      <c r="D375" s="55" t="s">
        <v>1564</v>
      </c>
      <c r="E375" s="223">
        <v>63202800</v>
      </c>
      <c r="F375" s="143">
        <v>63202800</v>
      </c>
    </row>
    <row r="376" spans="1:6">
      <c r="A376" s="55" t="s">
        <v>1605</v>
      </c>
      <c r="B376" s="157" t="s">
        <v>848</v>
      </c>
      <c r="C376" s="55" t="s">
        <v>1606</v>
      </c>
      <c r="D376" s="55" t="s">
        <v>1564</v>
      </c>
      <c r="E376" s="223">
        <v>63202800</v>
      </c>
      <c r="F376" s="143">
        <v>63202800</v>
      </c>
    </row>
    <row r="377" spans="1:6">
      <c r="A377" s="55" t="s">
        <v>174</v>
      </c>
      <c r="B377" s="157" t="s">
        <v>848</v>
      </c>
      <c r="C377" s="55" t="s">
        <v>1606</v>
      </c>
      <c r="D377" s="55" t="s">
        <v>1431</v>
      </c>
      <c r="E377" s="223">
        <v>63202800</v>
      </c>
      <c r="F377" s="143">
        <v>63202800</v>
      </c>
    </row>
    <row r="378" spans="1:6">
      <c r="A378" s="55" t="s">
        <v>1701</v>
      </c>
      <c r="B378" s="157" t="s">
        <v>848</v>
      </c>
      <c r="C378" s="55" t="s">
        <v>1606</v>
      </c>
      <c r="D378" s="55" t="s">
        <v>1702</v>
      </c>
      <c r="E378" s="223">
        <v>63202800</v>
      </c>
      <c r="F378" s="143">
        <v>63202800</v>
      </c>
    </row>
    <row r="379" spans="1:6" ht="102">
      <c r="A379" s="55" t="s">
        <v>712</v>
      </c>
      <c r="B379" s="157" t="s">
        <v>1133</v>
      </c>
      <c r="C379" s="55" t="s">
        <v>1564</v>
      </c>
      <c r="D379" s="55" t="s">
        <v>1564</v>
      </c>
      <c r="E379" s="223">
        <v>21426900</v>
      </c>
      <c r="F379" s="143">
        <v>21426900</v>
      </c>
    </row>
    <row r="380" spans="1:6" ht="178.5">
      <c r="A380" s="55" t="s">
        <v>687</v>
      </c>
      <c r="B380" s="157" t="s">
        <v>850</v>
      </c>
      <c r="C380" s="55" t="s">
        <v>1564</v>
      </c>
      <c r="D380" s="55" t="s">
        <v>1564</v>
      </c>
      <c r="E380" s="223">
        <v>21426900</v>
      </c>
      <c r="F380" s="143">
        <v>21426900</v>
      </c>
    </row>
    <row r="381" spans="1:6" ht="76.5">
      <c r="A381" s="55" t="s">
        <v>1902</v>
      </c>
      <c r="B381" s="157" t="s">
        <v>850</v>
      </c>
      <c r="C381" s="55" t="s">
        <v>324</v>
      </c>
      <c r="D381" s="55" t="s">
        <v>1564</v>
      </c>
      <c r="E381" s="223">
        <v>18971600</v>
      </c>
      <c r="F381" s="143">
        <v>18971600</v>
      </c>
    </row>
    <row r="382" spans="1:6" ht="38.25">
      <c r="A382" s="55" t="s">
        <v>1610</v>
      </c>
      <c r="B382" s="157" t="s">
        <v>850</v>
      </c>
      <c r="C382" s="55" t="s">
        <v>37</v>
      </c>
      <c r="D382" s="55" t="s">
        <v>1564</v>
      </c>
      <c r="E382" s="223">
        <v>18971600</v>
      </c>
      <c r="F382" s="143">
        <v>18971600</v>
      </c>
    </row>
    <row r="383" spans="1:6">
      <c r="A383" s="55" t="s">
        <v>174</v>
      </c>
      <c r="B383" s="157" t="s">
        <v>850</v>
      </c>
      <c r="C383" s="55" t="s">
        <v>37</v>
      </c>
      <c r="D383" s="55" t="s">
        <v>1431</v>
      </c>
      <c r="E383" s="223">
        <v>18971600</v>
      </c>
      <c r="F383" s="143">
        <v>18971600</v>
      </c>
    </row>
    <row r="384" spans="1:6" ht="25.5">
      <c r="A384" s="218" t="s">
        <v>82</v>
      </c>
      <c r="B384" s="157" t="s">
        <v>850</v>
      </c>
      <c r="C384" s="55" t="s">
        <v>37</v>
      </c>
      <c r="D384" s="55" t="s">
        <v>485</v>
      </c>
      <c r="E384" s="223">
        <v>18971600</v>
      </c>
      <c r="F384" s="143">
        <v>18971600</v>
      </c>
    </row>
    <row r="385" spans="1:6" ht="38.25">
      <c r="A385" s="55" t="s">
        <v>1903</v>
      </c>
      <c r="B385" s="157" t="s">
        <v>850</v>
      </c>
      <c r="C385" s="55" t="s">
        <v>1904</v>
      </c>
      <c r="D385" s="55" t="s">
        <v>1564</v>
      </c>
      <c r="E385" s="223">
        <v>2455300</v>
      </c>
      <c r="F385" s="143">
        <v>2455300</v>
      </c>
    </row>
    <row r="386" spans="1:6" ht="38.25">
      <c r="A386" s="55" t="s">
        <v>1603</v>
      </c>
      <c r="B386" s="157" t="s">
        <v>850</v>
      </c>
      <c r="C386" s="55" t="s">
        <v>1604</v>
      </c>
      <c r="D386" s="55" t="s">
        <v>1564</v>
      </c>
      <c r="E386" s="223">
        <v>2455300</v>
      </c>
      <c r="F386" s="143">
        <v>2455300</v>
      </c>
    </row>
    <row r="387" spans="1:6">
      <c r="A387" s="55" t="s">
        <v>174</v>
      </c>
      <c r="B387" s="157" t="s">
        <v>850</v>
      </c>
      <c r="C387" s="55" t="s">
        <v>1604</v>
      </c>
      <c r="D387" s="55" t="s">
        <v>1431</v>
      </c>
      <c r="E387" s="223">
        <v>2455300</v>
      </c>
      <c r="F387" s="143">
        <v>2455300</v>
      </c>
    </row>
    <row r="388" spans="1:6" ht="25.5">
      <c r="A388" s="55" t="s">
        <v>82</v>
      </c>
      <c r="B388" s="157" t="s">
        <v>850</v>
      </c>
      <c r="C388" s="55" t="s">
        <v>1604</v>
      </c>
      <c r="D388" s="55" t="s">
        <v>485</v>
      </c>
      <c r="E388" s="140">
        <v>2455300</v>
      </c>
      <c r="F388" s="143">
        <v>2455300</v>
      </c>
    </row>
    <row r="389" spans="1:6" ht="63.75">
      <c r="A389" s="55" t="s">
        <v>549</v>
      </c>
      <c r="B389" s="157" t="s">
        <v>1134</v>
      </c>
      <c r="C389" s="55" t="s">
        <v>1564</v>
      </c>
      <c r="D389" s="55" t="s">
        <v>1564</v>
      </c>
      <c r="E389" s="140">
        <v>204504900</v>
      </c>
      <c r="F389" s="143">
        <v>204504900</v>
      </c>
    </row>
    <row r="390" spans="1:6" ht="51">
      <c r="A390" s="55" t="s">
        <v>713</v>
      </c>
      <c r="B390" s="157" t="s">
        <v>1135</v>
      </c>
      <c r="C390" s="55" t="s">
        <v>1564</v>
      </c>
      <c r="D390" s="55" t="s">
        <v>1564</v>
      </c>
      <c r="E390" s="140">
        <v>203119900</v>
      </c>
      <c r="F390" s="143">
        <v>203119900</v>
      </c>
    </row>
    <row r="391" spans="1:6" ht="140.25">
      <c r="A391" s="55" t="s">
        <v>1499</v>
      </c>
      <c r="B391" s="157" t="s">
        <v>828</v>
      </c>
      <c r="C391" s="55" t="s">
        <v>1564</v>
      </c>
      <c r="D391" s="55" t="s">
        <v>1564</v>
      </c>
      <c r="E391" s="140">
        <v>183257500</v>
      </c>
      <c r="F391" s="143">
        <v>183257500</v>
      </c>
    </row>
    <row r="392" spans="1:6" ht="76.5">
      <c r="A392" s="55" t="s">
        <v>1902</v>
      </c>
      <c r="B392" s="157" t="s">
        <v>828</v>
      </c>
      <c r="C392" s="55" t="s">
        <v>324</v>
      </c>
      <c r="D392" s="55" t="s">
        <v>1564</v>
      </c>
      <c r="E392" s="140">
        <v>1432200</v>
      </c>
      <c r="F392" s="143">
        <v>1432200</v>
      </c>
    </row>
    <row r="393" spans="1:6" ht="25.5">
      <c r="A393" s="55" t="s">
        <v>1584</v>
      </c>
      <c r="B393" s="142" t="s">
        <v>828</v>
      </c>
      <c r="C393" s="55" t="s">
        <v>165</v>
      </c>
      <c r="D393" s="55" t="s">
        <v>1564</v>
      </c>
      <c r="E393" s="140">
        <v>1432200</v>
      </c>
      <c r="F393" s="143">
        <v>1432200</v>
      </c>
    </row>
    <row r="394" spans="1:6" ht="25.5">
      <c r="A394" s="55" t="s">
        <v>283</v>
      </c>
      <c r="B394" s="142" t="s">
        <v>828</v>
      </c>
      <c r="C394" s="55" t="s">
        <v>165</v>
      </c>
      <c r="D394" s="55" t="s">
        <v>1429</v>
      </c>
      <c r="E394" s="140">
        <v>1432200</v>
      </c>
      <c r="F394" s="143">
        <v>1432200</v>
      </c>
    </row>
    <row r="395" spans="1:6">
      <c r="A395" s="55" t="s">
        <v>180</v>
      </c>
      <c r="B395" s="157" t="s">
        <v>828</v>
      </c>
      <c r="C395" s="55" t="s">
        <v>165</v>
      </c>
      <c r="D395" s="55" t="s">
        <v>454</v>
      </c>
      <c r="E395" s="140">
        <v>1432200</v>
      </c>
      <c r="F395" s="143">
        <v>1432200</v>
      </c>
    </row>
    <row r="396" spans="1:6" ht="38.25">
      <c r="A396" s="55" t="s">
        <v>1903</v>
      </c>
      <c r="B396" s="157" t="s">
        <v>828</v>
      </c>
      <c r="C396" s="55" t="s">
        <v>1904</v>
      </c>
      <c r="D396" s="55" t="s">
        <v>1564</v>
      </c>
      <c r="E396" s="140">
        <v>147800</v>
      </c>
      <c r="F396" s="143">
        <v>147800</v>
      </c>
    </row>
    <row r="397" spans="1:6" ht="38.25">
      <c r="A397" s="55" t="s">
        <v>1603</v>
      </c>
      <c r="B397" s="157" t="s">
        <v>828</v>
      </c>
      <c r="C397" s="55" t="s">
        <v>1604</v>
      </c>
      <c r="D397" s="55" t="s">
        <v>1564</v>
      </c>
      <c r="E397" s="140">
        <v>147800</v>
      </c>
      <c r="F397" s="143">
        <v>147800</v>
      </c>
    </row>
    <row r="398" spans="1:6" ht="25.5">
      <c r="A398" s="218" t="s">
        <v>283</v>
      </c>
      <c r="B398" s="157" t="s">
        <v>828</v>
      </c>
      <c r="C398" s="55" t="s">
        <v>1604</v>
      </c>
      <c r="D398" s="55" t="s">
        <v>1429</v>
      </c>
      <c r="E398" s="140">
        <v>147800</v>
      </c>
      <c r="F398" s="143">
        <v>147800</v>
      </c>
    </row>
    <row r="399" spans="1:6">
      <c r="A399" s="55" t="s">
        <v>180</v>
      </c>
      <c r="B399" s="157" t="s">
        <v>828</v>
      </c>
      <c r="C399" s="55" t="s">
        <v>1604</v>
      </c>
      <c r="D399" s="55" t="s">
        <v>454</v>
      </c>
      <c r="E399" s="140">
        <v>147800</v>
      </c>
      <c r="F399" s="143">
        <v>147800</v>
      </c>
    </row>
    <row r="400" spans="1:6">
      <c r="A400" s="55" t="s">
        <v>1905</v>
      </c>
      <c r="B400" s="157" t="s">
        <v>828</v>
      </c>
      <c r="C400" s="55" t="s">
        <v>1906</v>
      </c>
      <c r="D400" s="55" t="s">
        <v>1564</v>
      </c>
      <c r="E400" s="140">
        <v>181677500</v>
      </c>
      <c r="F400" s="143">
        <v>181677500</v>
      </c>
    </row>
    <row r="401" spans="1:6" ht="63.75">
      <c r="A401" s="218" t="s">
        <v>1613</v>
      </c>
      <c r="B401" s="142" t="s">
        <v>828</v>
      </c>
      <c r="C401" s="55" t="s">
        <v>444</v>
      </c>
      <c r="D401" s="55" t="s">
        <v>1564</v>
      </c>
      <c r="E401" s="140">
        <v>181677500</v>
      </c>
      <c r="F401" s="143">
        <v>181677500</v>
      </c>
    </row>
    <row r="402" spans="1:6" ht="25.5">
      <c r="A402" s="218" t="s">
        <v>283</v>
      </c>
      <c r="B402" s="157" t="s">
        <v>828</v>
      </c>
      <c r="C402" s="55" t="s">
        <v>444</v>
      </c>
      <c r="D402" s="55" t="s">
        <v>1429</v>
      </c>
      <c r="E402" s="140">
        <v>181677500</v>
      </c>
      <c r="F402" s="143">
        <v>181677500</v>
      </c>
    </row>
    <row r="403" spans="1:6">
      <c r="A403" s="55" t="s">
        <v>180</v>
      </c>
      <c r="B403" s="157" t="s">
        <v>828</v>
      </c>
      <c r="C403" s="55" t="s">
        <v>444</v>
      </c>
      <c r="D403" s="55" t="s">
        <v>454</v>
      </c>
      <c r="E403" s="140">
        <v>181677500</v>
      </c>
      <c r="F403" s="143">
        <v>181677500</v>
      </c>
    </row>
    <row r="404" spans="1:6" ht="216.75">
      <c r="A404" s="155" t="s">
        <v>1500</v>
      </c>
      <c r="B404" s="157" t="s">
        <v>827</v>
      </c>
      <c r="C404" s="155" t="s">
        <v>1564</v>
      </c>
      <c r="D404" s="155" t="s">
        <v>1564</v>
      </c>
      <c r="E404" s="140">
        <v>15316700</v>
      </c>
      <c r="F404" s="143">
        <v>15316700</v>
      </c>
    </row>
    <row r="405" spans="1:6">
      <c r="A405" s="155" t="s">
        <v>1905</v>
      </c>
      <c r="B405" s="142" t="s">
        <v>827</v>
      </c>
      <c r="C405" s="155" t="s">
        <v>1906</v>
      </c>
      <c r="D405" s="155" t="s">
        <v>1564</v>
      </c>
      <c r="E405" s="140">
        <v>15316700</v>
      </c>
      <c r="F405" s="143">
        <v>15316700</v>
      </c>
    </row>
    <row r="406" spans="1:6" ht="63.75">
      <c r="A406" s="218" t="s">
        <v>1613</v>
      </c>
      <c r="B406" s="157" t="s">
        <v>827</v>
      </c>
      <c r="C406" s="155" t="s">
        <v>444</v>
      </c>
      <c r="D406" s="155" t="s">
        <v>1564</v>
      </c>
      <c r="E406" s="140">
        <v>15316700</v>
      </c>
      <c r="F406" s="143">
        <v>15316700</v>
      </c>
    </row>
    <row r="407" spans="1:6" ht="25.5">
      <c r="A407" s="155" t="s">
        <v>283</v>
      </c>
      <c r="B407" s="157" t="s">
        <v>827</v>
      </c>
      <c r="C407" s="155" t="s">
        <v>444</v>
      </c>
      <c r="D407" s="155" t="s">
        <v>1429</v>
      </c>
      <c r="E407" s="140">
        <v>15316700</v>
      </c>
      <c r="F407" s="143">
        <v>15316700</v>
      </c>
    </row>
    <row r="408" spans="1:6">
      <c r="A408" s="155" t="s">
        <v>180</v>
      </c>
      <c r="B408" s="157" t="s">
        <v>827</v>
      </c>
      <c r="C408" s="155" t="s">
        <v>444</v>
      </c>
      <c r="D408" s="155" t="s">
        <v>454</v>
      </c>
      <c r="E408" s="140">
        <v>15316700</v>
      </c>
      <c r="F408" s="143">
        <v>15316700</v>
      </c>
    </row>
    <row r="409" spans="1:6" ht="153">
      <c r="A409" s="155" t="s">
        <v>1895</v>
      </c>
      <c r="B409" s="142" t="s">
        <v>1896</v>
      </c>
      <c r="C409" s="155" t="s">
        <v>1564</v>
      </c>
      <c r="D409" s="155" t="s">
        <v>1564</v>
      </c>
      <c r="E409" s="140">
        <v>3858100</v>
      </c>
      <c r="F409" s="143">
        <v>3858100</v>
      </c>
    </row>
    <row r="410" spans="1:6" ht="76.5">
      <c r="A410" s="155" t="s">
        <v>1902</v>
      </c>
      <c r="B410" s="157" t="s">
        <v>1896</v>
      </c>
      <c r="C410" s="155" t="s">
        <v>324</v>
      </c>
      <c r="D410" s="155" t="s">
        <v>1564</v>
      </c>
      <c r="E410" s="140">
        <v>2121870</v>
      </c>
      <c r="F410" s="143">
        <v>2121870</v>
      </c>
    </row>
    <row r="411" spans="1:6" ht="25.5">
      <c r="A411" s="155" t="s">
        <v>1584</v>
      </c>
      <c r="B411" s="157" t="s">
        <v>1896</v>
      </c>
      <c r="C411" s="155" t="s">
        <v>165</v>
      </c>
      <c r="D411" s="155" t="s">
        <v>1564</v>
      </c>
      <c r="E411" s="140">
        <v>2121870</v>
      </c>
      <c r="F411" s="143">
        <v>2121870</v>
      </c>
    </row>
    <row r="412" spans="1:6" ht="25.5">
      <c r="A412" s="155" t="s">
        <v>283</v>
      </c>
      <c r="B412" s="157" t="s">
        <v>1896</v>
      </c>
      <c r="C412" s="155" t="s">
        <v>165</v>
      </c>
      <c r="D412" s="155" t="s">
        <v>1429</v>
      </c>
      <c r="E412" s="140">
        <v>2121870</v>
      </c>
      <c r="F412" s="143">
        <v>2121870</v>
      </c>
    </row>
    <row r="413" spans="1:6">
      <c r="A413" s="155" t="s">
        <v>180</v>
      </c>
      <c r="B413" s="157" t="s">
        <v>1896</v>
      </c>
      <c r="C413" s="155" t="s">
        <v>165</v>
      </c>
      <c r="D413" s="155" t="s">
        <v>454</v>
      </c>
      <c r="E413" s="140">
        <v>2121870</v>
      </c>
      <c r="F413" s="143">
        <v>2121870</v>
      </c>
    </row>
    <row r="414" spans="1:6" ht="38.25">
      <c r="A414" s="155" t="s">
        <v>1903</v>
      </c>
      <c r="B414" s="157" t="s">
        <v>1896</v>
      </c>
      <c r="C414" s="155" t="s">
        <v>1904</v>
      </c>
      <c r="D414" s="155" t="s">
        <v>1564</v>
      </c>
      <c r="E414" s="140">
        <v>1736230</v>
      </c>
      <c r="F414" s="143">
        <v>1736230</v>
      </c>
    </row>
    <row r="415" spans="1:6" ht="38.25">
      <c r="A415" s="155" t="s">
        <v>1603</v>
      </c>
      <c r="B415" s="157" t="s">
        <v>1896</v>
      </c>
      <c r="C415" s="155" t="s">
        <v>1604</v>
      </c>
      <c r="D415" s="155" t="s">
        <v>1564</v>
      </c>
      <c r="E415" s="140">
        <v>1736230</v>
      </c>
      <c r="F415" s="143">
        <v>1736230</v>
      </c>
    </row>
    <row r="416" spans="1:6" ht="25.5">
      <c r="A416" s="155" t="s">
        <v>283</v>
      </c>
      <c r="B416" s="157" t="s">
        <v>1896</v>
      </c>
      <c r="C416" s="155" t="s">
        <v>1604</v>
      </c>
      <c r="D416" s="155" t="s">
        <v>1429</v>
      </c>
      <c r="E416" s="140">
        <v>1736230</v>
      </c>
      <c r="F416" s="143">
        <v>1736230</v>
      </c>
    </row>
    <row r="417" spans="1:6">
      <c r="A417" s="55" t="s">
        <v>180</v>
      </c>
      <c r="B417" s="157" t="s">
        <v>1896</v>
      </c>
      <c r="C417" s="55" t="s">
        <v>1604</v>
      </c>
      <c r="D417" s="55" t="s">
        <v>454</v>
      </c>
      <c r="E417" s="140">
        <v>1736230</v>
      </c>
      <c r="F417" s="143">
        <v>1736230</v>
      </c>
    </row>
    <row r="418" spans="1:6" ht="178.5">
      <c r="A418" s="218" t="s">
        <v>1897</v>
      </c>
      <c r="B418" s="157" t="s">
        <v>1898</v>
      </c>
      <c r="C418" s="55" t="s">
        <v>1564</v>
      </c>
      <c r="D418" s="55" t="s">
        <v>1564</v>
      </c>
      <c r="E418" s="140">
        <v>50000</v>
      </c>
      <c r="F418" s="143">
        <v>50000</v>
      </c>
    </row>
    <row r="419" spans="1:6" ht="76.5">
      <c r="A419" s="55" t="s">
        <v>1902</v>
      </c>
      <c r="B419" s="157" t="s">
        <v>1898</v>
      </c>
      <c r="C419" s="55" t="s">
        <v>324</v>
      </c>
      <c r="D419" s="55" t="s">
        <v>1564</v>
      </c>
      <c r="E419" s="140">
        <v>50000</v>
      </c>
      <c r="F419" s="143">
        <v>50000</v>
      </c>
    </row>
    <row r="420" spans="1:6" ht="25.5">
      <c r="A420" s="55" t="s">
        <v>1584</v>
      </c>
      <c r="B420" s="157" t="s">
        <v>1898</v>
      </c>
      <c r="C420" s="55" t="s">
        <v>165</v>
      </c>
      <c r="D420" s="55" t="s">
        <v>1564</v>
      </c>
      <c r="E420" s="140">
        <v>50000</v>
      </c>
      <c r="F420" s="143">
        <v>50000</v>
      </c>
    </row>
    <row r="421" spans="1:6" ht="25.5">
      <c r="A421" s="218" t="s">
        <v>283</v>
      </c>
      <c r="B421" s="142" t="s">
        <v>1898</v>
      </c>
      <c r="C421" s="55" t="s">
        <v>165</v>
      </c>
      <c r="D421" s="55" t="s">
        <v>1429</v>
      </c>
      <c r="E421" s="140">
        <v>50000</v>
      </c>
      <c r="F421" s="143">
        <v>50000</v>
      </c>
    </row>
    <row r="422" spans="1:6">
      <c r="A422" s="218" t="s">
        <v>180</v>
      </c>
      <c r="B422" s="142" t="s">
        <v>1898</v>
      </c>
      <c r="C422" s="55" t="s">
        <v>165</v>
      </c>
      <c r="D422" s="55" t="s">
        <v>454</v>
      </c>
      <c r="E422" s="140">
        <v>50000</v>
      </c>
      <c r="F422" s="143">
        <v>50000</v>
      </c>
    </row>
    <row r="423" spans="1:6" ht="165.75">
      <c r="A423" s="55" t="s">
        <v>1899</v>
      </c>
      <c r="B423" s="157" t="s">
        <v>1900</v>
      </c>
      <c r="C423" s="55" t="s">
        <v>1564</v>
      </c>
      <c r="D423" s="55" t="s">
        <v>1564</v>
      </c>
      <c r="E423" s="140">
        <v>637600</v>
      </c>
      <c r="F423" s="143">
        <v>637600</v>
      </c>
    </row>
    <row r="424" spans="1:6" ht="38.25">
      <c r="A424" s="55" t="s">
        <v>1903</v>
      </c>
      <c r="B424" s="157" t="s">
        <v>1900</v>
      </c>
      <c r="C424" s="55" t="s">
        <v>1904</v>
      </c>
      <c r="D424" s="55" t="s">
        <v>1564</v>
      </c>
      <c r="E424" s="140">
        <v>637600</v>
      </c>
      <c r="F424" s="143">
        <v>637600</v>
      </c>
    </row>
    <row r="425" spans="1:6" ht="38.25">
      <c r="A425" s="55" t="s">
        <v>1603</v>
      </c>
      <c r="B425" s="157" t="s">
        <v>1900</v>
      </c>
      <c r="C425" s="55" t="s">
        <v>1604</v>
      </c>
      <c r="D425" s="55" t="s">
        <v>1564</v>
      </c>
      <c r="E425" s="140">
        <v>637600</v>
      </c>
      <c r="F425" s="143">
        <v>637600</v>
      </c>
    </row>
    <row r="426" spans="1:6" ht="25.5">
      <c r="A426" s="55" t="s">
        <v>283</v>
      </c>
      <c r="B426" s="157" t="s">
        <v>1900</v>
      </c>
      <c r="C426" s="55" t="s">
        <v>1604</v>
      </c>
      <c r="D426" s="55" t="s">
        <v>1429</v>
      </c>
      <c r="E426" s="140">
        <v>637600</v>
      </c>
      <c r="F426" s="143">
        <v>637600</v>
      </c>
    </row>
    <row r="427" spans="1:6">
      <c r="A427" s="55" t="s">
        <v>180</v>
      </c>
      <c r="B427" s="157" t="s">
        <v>1900</v>
      </c>
      <c r="C427" s="55" t="s">
        <v>1604</v>
      </c>
      <c r="D427" s="55" t="s">
        <v>454</v>
      </c>
      <c r="E427" s="140">
        <v>637600</v>
      </c>
      <c r="F427" s="143">
        <v>637600</v>
      </c>
    </row>
    <row r="428" spans="1:6" ht="63.75">
      <c r="A428" s="55" t="s">
        <v>714</v>
      </c>
      <c r="B428" s="157" t="s">
        <v>1136</v>
      </c>
      <c r="C428" s="55" t="s">
        <v>1564</v>
      </c>
      <c r="D428" s="55" t="s">
        <v>1564</v>
      </c>
      <c r="E428" s="140">
        <v>185000</v>
      </c>
      <c r="F428" s="143">
        <v>185000</v>
      </c>
    </row>
    <row r="429" spans="1:6" ht="127.5">
      <c r="A429" s="55" t="s">
        <v>627</v>
      </c>
      <c r="B429" s="157" t="s">
        <v>886</v>
      </c>
      <c r="C429" s="191" t="s">
        <v>1564</v>
      </c>
      <c r="D429" s="191" t="s">
        <v>1564</v>
      </c>
      <c r="E429" s="140">
        <v>185000</v>
      </c>
      <c r="F429" s="140">
        <v>185000</v>
      </c>
    </row>
    <row r="430" spans="1:6" ht="38.25">
      <c r="A430" s="55" t="s">
        <v>1903</v>
      </c>
      <c r="B430" s="157" t="s">
        <v>886</v>
      </c>
      <c r="C430" s="191" t="s">
        <v>1904</v>
      </c>
      <c r="D430" s="191" t="s">
        <v>1564</v>
      </c>
      <c r="E430" s="140">
        <v>185000</v>
      </c>
      <c r="F430" s="143">
        <v>185000</v>
      </c>
    </row>
    <row r="431" spans="1:6" ht="38.25">
      <c r="A431" s="218" t="s">
        <v>1603</v>
      </c>
      <c r="B431" s="142" t="s">
        <v>886</v>
      </c>
      <c r="C431" s="55" t="s">
        <v>1604</v>
      </c>
      <c r="D431" s="55" t="s">
        <v>1564</v>
      </c>
      <c r="E431" s="140">
        <v>185000</v>
      </c>
      <c r="F431" s="143">
        <v>185000</v>
      </c>
    </row>
    <row r="432" spans="1:6" ht="25.5">
      <c r="A432" s="218" t="s">
        <v>283</v>
      </c>
      <c r="B432" s="157" t="s">
        <v>886</v>
      </c>
      <c r="C432" s="55" t="s">
        <v>1604</v>
      </c>
      <c r="D432" s="55" t="s">
        <v>1429</v>
      </c>
      <c r="E432" s="140">
        <v>185000</v>
      </c>
      <c r="F432" s="143">
        <v>185000</v>
      </c>
    </row>
    <row r="433" spans="1:6">
      <c r="A433" s="55" t="s">
        <v>3</v>
      </c>
      <c r="B433" s="157" t="s">
        <v>886</v>
      </c>
      <c r="C433" s="55" t="s">
        <v>1604</v>
      </c>
      <c r="D433" s="55" t="s">
        <v>476</v>
      </c>
      <c r="E433" s="140">
        <v>185000</v>
      </c>
      <c r="F433" s="143">
        <v>185000</v>
      </c>
    </row>
    <row r="434" spans="1:6" ht="25.5">
      <c r="A434" s="55" t="s">
        <v>971</v>
      </c>
      <c r="B434" s="157" t="s">
        <v>1223</v>
      </c>
      <c r="C434" s="55" t="s">
        <v>1564</v>
      </c>
      <c r="D434" s="55" t="s">
        <v>1564</v>
      </c>
      <c r="E434" s="140">
        <v>1200000</v>
      </c>
      <c r="F434" s="143">
        <v>1200000</v>
      </c>
    </row>
    <row r="435" spans="1:6" ht="102">
      <c r="A435" s="218" t="s">
        <v>1096</v>
      </c>
      <c r="B435" s="157" t="s">
        <v>954</v>
      </c>
      <c r="C435" s="55" t="s">
        <v>1564</v>
      </c>
      <c r="D435" s="55" t="s">
        <v>1564</v>
      </c>
      <c r="E435" s="140">
        <v>1200000</v>
      </c>
      <c r="F435" s="143">
        <v>1200000</v>
      </c>
    </row>
    <row r="436" spans="1:6" ht="38.25">
      <c r="A436" s="55" t="s">
        <v>1903</v>
      </c>
      <c r="B436" s="157" t="s">
        <v>954</v>
      </c>
      <c r="C436" s="55" t="s">
        <v>1904</v>
      </c>
      <c r="D436" s="55" t="s">
        <v>1564</v>
      </c>
      <c r="E436" s="140">
        <v>1200000</v>
      </c>
      <c r="F436" s="143">
        <v>1200000</v>
      </c>
    </row>
    <row r="437" spans="1:6" ht="38.25">
      <c r="A437" s="55" t="s">
        <v>1603</v>
      </c>
      <c r="B437" s="157" t="s">
        <v>954</v>
      </c>
      <c r="C437" s="55" t="s">
        <v>1604</v>
      </c>
      <c r="D437" s="55" t="s">
        <v>1564</v>
      </c>
      <c r="E437" s="140">
        <v>1200000</v>
      </c>
      <c r="F437" s="143">
        <v>1200000</v>
      </c>
    </row>
    <row r="438" spans="1:6" ht="25.5">
      <c r="A438" s="218" t="s">
        <v>283</v>
      </c>
      <c r="B438" s="157" t="s">
        <v>954</v>
      </c>
      <c r="C438" s="55" t="s">
        <v>1604</v>
      </c>
      <c r="D438" s="55" t="s">
        <v>1429</v>
      </c>
      <c r="E438" s="140">
        <v>1200000</v>
      </c>
      <c r="F438" s="143">
        <v>1200000</v>
      </c>
    </row>
    <row r="439" spans="1:6">
      <c r="A439" s="55" t="s">
        <v>46</v>
      </c>
      <c r="B439" s="157" t="s">
        <v>954</v>
      </c>
      <c r="C439" s="55" t="s">
        <v>1604</v>
      </c>
      <c r="D439" s="55" t="s">
        <v>478</v>
      </c>
      <c r="E439" s="140">
        <v>1200000</v>
      </c>
      <c r="F439" s="143">
        <v>1200000</v>
      </c>
    </row>
    <row r="440" spans="1:6" ht="51">
      <c r="A440" s="55" t="s">
        <v>553</v>
      </c>
      <c r="B440" s="157" t="s">
        <v>1138</v>
      </c>
      <c r="C440" s="55" t="s">
        <v>1564</v>
      </c>
      <c r="D440" s="55" t="s">
        <v>1564</v>
      </c>
      <c r="E440" s="140">
        <v>23248924</v>
      </c>
      <c r="F440" s="143">
        <v>23248924</v>
      </c>
    </row>
    <row r="441" spans="1:6" ht="89.25">
      <c r="A441" s="55" t="s">
        <v>554</v>
      </c>
      <c r="B441" s="142" t="s">
        <v>1139</v>
      </c>
      <c r="C441" s="55" t="s">
        <v>1564</v>
      </c>
      <c r="D441" s="55" t="s">
        <v>1564</v>
      </c>
      <c r="E441" s="140">
        <v>2901942</v>
      </c>
      <c r="F441" s="143">
        <v>2901942</v>
      </c>
    </row>
    <row r="442" spans="1:6" ht="165.75">
      <c r="A442" s="55" t="s">
        <v>431</v>
      </c>
      <c r="B442" s="142" t="s">
        <v>805</v>
      </c>
      <c r="C442" s="55" t="s">
        <v>1564</v>
      </c>
      <c r="D442" s="55" t="s">
        <v>1564</v>
      </c>
      <c r="E442" s="140">
        <v>2803032</v>
      </c>
      <c r="F442" s="143">
        <v>2803032</v>
      </c>
    </row>
    <row r="443" spans="1:6" ht="76.5">
      <c r="A443" s="55" t="s">
        <v>1902</v>
      </c>
      <c r="B443" s="157" t="s">
        <v>805</v>
      </c>
      <c r="C443" s="55" t="s">
        <v>324</v>
      </c>
      <c r="D443" s="55" t="s">
        <v>1564</v>
      </c>
      <c r="E443" s="140">
        <v>2803032</v>
      </c>
      <c r="F443" s="143">
        <v>2803032</v>
      </c>
    </row>
    <row r="444" spans="1:6" ht="25.5">
      <c r="A444" s="55" t="s">
        <v>1584</v>
      </c>
      <c r="B444" s="157" t="s">
        <v>805</v>
      </c>
      <c r="C444" s="55" t="s">
        <v>165</v>
      </c>
      <c r="D444" s="55" t="s">
        <v>1564</v>
      </c>
      <c r="E444" s="140">
        <v>2803032</v>
      </c>
      <c r="F444" s="143">
        <v>2803032</v>
      </c>
    </row>
    <row r="445" spans="1:6" ht="38.25">
      <c r="A445" s="55" t="s">
        <v>282</v>
      </c>
      <c r="B445" s="157" t="s">
        <v>805</v>
      </c>
      <c r="C445" s="55" t="s">
        <v>165</v>
      </c>
      <c r="D445" s="55" t="s">
        <v>1425</v>
      </c>
      <c r="E445" s="140">
        <v>2803032</v>
      </c>
      <c r="F445" s="143">
        <v>2803032</v>
      </c>
    </row>
    <row r="446" spans="1:6" ht="51">
      <c r="A446" s="55" t="s">
        <v>307</v>
      </c>
      <c r="B446" s="157" t="s">
        <v>805</v>
      </c>
      <c r="C446" s="55" t="s">
        <v>165</v>
      </c>
      <c r="D446" s="55" t="s">
        <v>430</v>
      </c>
      <c r="E446" s="140">
        <v>2803032</v>
      </c>
      <c r="F446" s="143">
        <v>2803032</v>
      </c>
    </row>
    <row r="447" spans="1:6" ht="204">
      <c r="A447" s="55" t="s">
        <v>751</v>
      </c>
      <c r="B447" s="157" t="s">
        <v>806</v>
      </c>
      <c r="C447" s="55" t="s">
        <v>1564</v>
      </c>
      <c r="D447" s="55" t="s">
        <v>1564</v>
      </c>
      <c r="E447" s="140">
        <v>98910</v>
      </c>
      <c r="F447" s="143">
        <v>98910</v>
      </c>
    </row>
    <row r="448" spans="1:6" ht="76.5">
      <c r="A448" s="218" t="s">
        <v>1902</v>
      </c>
      <c r="B448" s="142" t="s">
        <v>806</v>
      </c>
      <c r="C448" s="55" t="s">
        <v>324</v>
      </c>
      <c r="D448" s="55" t="s">
        <v>1564</v>
      </c>
      <c r="E448" s="140">
        <v>98910</v>
      </c>
      <c r="F448" s="143">
        <v>98910</v>
      </c>
    </row>
    <row r="449" spans="1:6" ht="25.5">
      <c r="A449" s="218" t="s">
        <v>1584</v>
      </c>
      <c r="B449" s="142" t="s">
        <v>806</v>
      </c>
      <c r="C449" s="55" t="s">
        <v>165</v>
      </c>
      <c r="D449" s="55" t="s">
        <v>1564</v>
      </c>
      <c r="E449" s="140">
        <v>98910</v>
      </c>
      <c r="F449" s="143">
        <v>98910</v>
      </c>
    </row>
    <row r="450" spans="1:6" ht="38.25">
      <c r="A450" s="55" t="s">
        <v>282</v>
      </c>
      <c r="B450" s="142" t="s">
        <v>806</v>
      </c>
      <c r="C450" s="55" t="s">
        <v>165</v>
      </c>
      <c r="D450" s="55" t="s">
        <v>1425</v>
      </c>
      <c r="E450" s="140">
        <v>98910</v>
      </c>
      <c r="F450" s="143">
        <v>98910</v>
      </c>
    </row>
    <row r="451" spans="1:6" ht="51">
      <c r="A451" s="55" t="s">
        <v>307</v>
      </c>
      <c r="B451" s="142" t="s">
        <v>806</v>
      </c>
      <c r="C451" s="55" t="s">
        <v>165</v>
      </c>
      <c r="D451" s="55" t="s">
        <v>430</v>
      </c>
      <c r="E451" s="140">
        <v>98910</v>
      </c>
      <c r="F451" s="143">
        <v>98910</v>
      </c>
    </row>
    <row r="452" spans="1:6" ht="38.25">
      <c r="A452" s="218" t="s">
        <v>556</v>
      </c>
      <c r="B452" s="142" t="s">
        <v>1140</v>
      </c>
      <c r="C452" s="55" t="s">
        <v>1564</v>
      </c>
      <c r="D452" s="55" t="s">
        <v>1564</v>
      </c>
      <c r="E452" s="140">
        <v>20131982</v>
      </c>
      <c r="F452" s="143">
        <v>20131982</v>
      </c>
    </row>
    <row r="453" spans="1:6" ht="127.5">
      <c r="A453" s="218" t="s">
        <v>439</v>
      </c>
      <c r="B453" s="157" t="s">
        <v>810</v>
      </c>
      <c r="C453" s="55" t="s">
        <v>1564</v>
      </c>
      <c r="D453" s="55" t="s">
        <v>1564</v>
      </c>
      <c r="E453" s="140">
        <v>100000</v>
      </c>
      <c r="F453" s="143">
        <v>100000</v>
      </c>
    </row>
    <row r="454" spans="1:6" ht="38.25">
      <c r="A454" s="55" t="s">
        <v>1903</v>
      </c>
      <c r="B454" s="157" t="s">
        <v>810</v>
      </c>
      <c r="C454" s="55" t="s">
        <v>1904</v>
      </c>
      <c r="D454" s="55" t="s">
        <v>1564</v>
      </c>
      <c r="E454" s="140">
        <v>100000</v>
      </c>
      <c r="F454" s="143">
        <v>100000</v>
      </c>
    </row>
    <row r="455" spans="1:6" ht="38.25">
      <c r="A455" s="55" t="s">
        <v>1603</v>
      </c>
      <c r="B455" s="157" t="s">
        <v>810</v>
      </c>
      <c r="C455" s="55" t="s">
        <v>1604</v>
      </c>
      <c r="D455" s="55" t="s">
        <v>1564</v>
      </c>
      <c r="E455" s="140">
        <v>100000</v>
      </c>
      <c r="F455" s="143">
        <v>100000</v>
      </c>
    </row>
    <row r="456" spans="1:6" ht="38.25">
      <c r="A456" s="55" t="s">
        <v>282</v>
      </c>
      <c r="B456" s="157" t="s">
        <v>810</v>
      </c>
      <c r="C456" s="55" t="s">
        <v>1604</v>
      </c>
      <c r="D456" s="55" t="s">
        <v>1425</v>
      </c>
      <c r="E456" s="140">
        <v>100000</v>
      </c>
      <c r="F456" s="143">
        <v>100000</v>
      </c>
    </row>
    <row r="457" spans="1:6">
      <c r="A457" s="55" t="s">
        <v>133</v>
      </c>
      <c r="B457" s="157" t="s">
        <v>810</v>
      </c>
      <c r="C457" s="55" t="s">
        <v>1604</v>
      </c>
      <c r="D457" s="55" t="s">
        <v>435</v>
      </c>
      <c r="E457" s="140">
        <v>100000</v>
      </c>
      <c r="F457" s="143">
        <v>100000</v>
      </c>
    </row>
    <row r="458" spans="1:6" ht="127.5">
      <c r="A458" s="55" t="s">
        <v>440</v>
      </c>
      <c r="B458" s="142" t="s">
        <v>811</v>
      </c>
      <c r="C458" s="55" t="s">
        <v>1564</v>
      </c>
      <c r="D458" s="55" t="s">
        <v>1564</v>
      </c>
      <c r="E458" s="140">
        <v>18500</v>
      </c>
      <c r="F458" s="143">
        <v>18500</v>
      </c>
    </row>
    <row r="459" spans="1:6" ht="38.25">
      <c r="A459" s="55" t="s">
        <v>1903</v>
      </c>
      <c r="B459" s="157" t="s">
        <v>811</v>
      </c>
      <c r="C459" s="55" t="s">
        <v>1904</v>
      </c>
      <c r="D459" s="55" t="s">
        <v>1564</v>
      </c>
      <c r="E459" s="140">
        <v>18500</v>
      </c>
      <c r="F459" s="143">
        <v>18500</v>
      </c>
    </row>
    <row r="460" spans="1:6" ht="38.25">
      <c r="A460" s="55" t="s">
        <v>1603</v>
      </c>
      <c r="B460" s="157" t="s">
        <v>811</v>
      </c>
      <c r="C460" s="55" t="s">
        <v>1604</v>
      </c>
      <c r="D460" s="55" t="s">
        <v>1564</v>
      </c>
      <c r="E460" s="140">
        <v>18500</v>
      </c>
      <c r="F460" s="143">
        <v>18500</v>
      </c>
    </row>
    <row r="461" spans="1:6" ht="38.25">
      <c r="A461" s="55" t="s">
        <v>282</v>
      </c>
      <c r="B461" s="157" t="s">
        <v>811</v>
      </c>
      <c r="C461" s="55" t="s">
        <v>1604</v>
      </c>
      <c r="D461" s="55" t="s">
        <v>1425</v>
      </c>
      <c r="E461" s="140">
        <v>18500</v>
      </c>
      <c r="F461" s="143">
        <v>18500</v>
      </c>
    </row>
    <row r="462" spans="1:6">
      <c r="A462" s="55" t="s">
        <v>133</v>
      </c>
      <c r="B462" s="139" t="s">
        <v>811</v>
      </c>
      <c r="C462" s="55" t="s">
        <v>1604</v>
      </c>
      <c r="D462" s="55" t="s">
        <v>435</v>
      </c>
      <c r="E462" s="140">
        <v>18500</v>
      </c>
      <c r="F462" s="143">
        <v>18500</v>
      </c>
    </row>
    <row r="463" spans="1:6" ht="114.75">
      <c r="A463" s="55" t="s">
        <v>423</v>
      </c>
      <c r="B463" s="139" t="s">
        <v>794</v>
      </c>
      <c r="C463" s="55" t="s">
        <v>1564</v>
      </c>
      <c r="D463" s="55" t="s">
        <v>1564</v>
      </c>
      <c r="E463" s="140">
        <v>73395</v>
      </c>
      <c r="F463" s="143">
        <v>73395</v>
      </c>
    </row>
    <row r="464" spans="1:6" ht="38.25">
      <c r="A464" s="55" t="s">
        <v>1903</v>
      </c>
      <c r="B464" s="139" t="s">
        <v>794</v>
      </c>
      <c r="C464" s="55" t="s">
        <v>1904</v>
      </c>
      <c r="D464" s="55" t="s">
        <v>1564</v>
      </c>
      <c r="E464" s="140">
        <v>73395</v>
      </c>
      <c r="F464" s="143">
        <v>73395</v>
      </c>
    </row>
    <row r="465" spans="1:6" ht="38.25">
      <c r="A465" s="55" t="s">
        <v>1603</v>
      </c>
      <c r="B465" s="157" t="s">
        <v>794</v>
      </c>
      <c r="C465" s="55" t="s">
        <v>1604</v>
      </c>
      <c r="D465" s="55" t="s">
        <v>1564</v>
      </c>
      <c r="E465" s="140">
        <v>73395</v>
      </c>
      <c r="F465" s="143">
        <v>73395</v>
      </c>
    </row>
    <row r="466" spans="1:6">
      <c r="A466" s="55" t="s">
        <v>278</v>
      </c>
      <c r="B466" s="157" t="s">
        <v>794</v>
      </c>
      <c r="C466" s="55" t="s">
        <v>1604</v>
      </c>
      <c r="D466" s="55" t="s">
        <v>1422</v>
      </c>
      <c r="E466" s="140">
        <v>73395</v>
      </c>
      <c r="F466" s="143">
        <v>73395</v>
      </c>
    </row>
    <row r="467" spans="1:6" ht="76.5">
      <c r="A467" s="54" t="s">
        <v>280</v>
      </c>
      <c r="B467" s="157" t="s">
        <v>794</v>
      </c>
      <c r="C467" s="55" t="s">
        <v>1604</v>
      </c>
      <c r="D467" s="55" t="s">
        <v>422</v>
      </c>
      <c r="E467" s="140">
        <v>73395</v>
      </c>
      <c r="F467" s="143">
        <v>73395</v>
      </c>
    </row>
    <row r="468" spans="1:6" ht="127.5">
      <c r="A468" s="55" t="s">
        <v>1695</v>
      </c>
      <c r="B468" s="142" t="s">
        <v>1696</v>
      </c>
      <c r="C468" s="55" t="s">
        <v>1564</v>
      </c>
      <c r="D468" s="55" t="s">
        <v>1564</v>
      </c>
      <c r="E468" s="140">
        <v>122</v>
      </c>
      <c r="F468" s="143">
        <v>122</v>
      </c>
    </row>
    <row r="469" spans="1:6" ht="38.25">
      <c r="A469" s="55" t="s">
        <v>1903</v>
      </c>
      <c r="B469" s="157" t="s">
        <v>1696</v>
      </c>
      <c r="C469" s="55" t="s">
        <v>1904</v>
      </c>
      <c r="D469" s="55" t="s">
        <v>1564</v>
      </c>
      <c r="E469" s="140">
        <v>122</v>
      </c>
      <c r="F469" s="143">
        <v>122</v>
      </c>
    </row>
    <row r="470" spans="1:6" ht="38.25">
      <c r="A470" s="55" t="s">
        <v>1603</v>
      </c>
      <c r="B470" s="157" t="s">
        <v>1696</v>
      </c>
      <c r="C470" s="55" t="s">
        <v>1604</v>
      </c>
      <c r="D470" s="55" t="s">
        <v>1564</v>
      </c>
      <c r="E470" s="140">
        <v>122</v>
      </c>
      <c r="F470" s="143">
        <v>122</v>
      </c>
    </row>
    <row r="471" spans="1:6" ht="38.25">
      <c r="A471" s="55" t="s">
        <v>282</v>
      </c>
      <c r="B471" s="157" t="s">
        <v>1696</v>
      </c>
      <c r="C471" s="55" t="s">
        <v>1604</v>
      </c>
      <c r="D471" s="55" t="s">
        <v>1425</v>
      </c>
      <c r="E471" s="140">
        <v>122</v>
      </c>
      <c r="F471" s="143">
        <v>122</v>
      </c>
    </row>
    <row r="472" spans="1:6">
      <c r="A472" s="55" t="s">
        <v>133</v>
      </c>
      <c r="B472" s="157" t="s">
        <v>1696</v>
      </c>
      <c r="C472" s="55" t="s">
        <v>1604</v>
      </c>
      <c r="D472" s="55" t="s">
        <v>435</v>
      </c>
      <c r="E472" s="140">
        <v>122</v>
      </c>
      <c r="F472" s="143">
        <v>122</v>
      </c>
    </row>
    <row r="473" spans="1:6" ht="127.5">
      <c r="A473" s="55" t="s">
        <v>1885</v>
      </c>
      <c r="B473" s="157" t="s">
        <v>1886</v>
      </c>
      <c r="C473" s="55" t="s">
        <v>1564</v>
      </c>
      <c r="D473" s="55" t="s">
        <v>1564</v>
      </c>
      <c r="E473" s="140">
        <v>17352360</v>
      </c>
      <c r="F473" s="143">
        <v>17352360</v>
      </c>
    </row>
    <row r="474" spans="1:6" ht="76.5">
      <c r="A474" s="55" t="s">
        <v>1902</v>
      </c>
      <c r="B474" s="157" t="s">
        <v>1886</v>
      </c>
      <c r="C474" s="55" t="s">
        <v>324</v>
      </c>
      <c r="D474" s="55" t="s">
        <v>1564</v>
      </c>
      <c r="E474" s="140">
        <v>15259010</v>
      </c>
      <c r="F474" s="143">
        <v>15259010</v>
      </c>
    </row>
    <row r="475" spans="1:6" ht="25.5">
      <c r="A475" s="229" t="s">
        <v>1584</v>
      </c>
      <c r="B475" s="271" t="s">
        <v>1886</v>
      </c>
      <c r="C475" s="55" t="s">
        <v>165</v>
      </c>
      <c r="D475" s="55" t="s">
        <v>1564</v>
      </c>
      <c r="E475" s="98">
        <v>15259010</v>
      </c>
      <c r="F475" s="143">
        <v>15259010</v>
      </c>
    </row>
    <row r="476" spans="1:6" ht="38.25">
      <c r="A476" s="229" t="s">
        <v>282</v>
      </c>
      <c r="B476" s="271" t="s">
        <v>1886</v>
      </c>
      <c r="C476" s="271" t="s">
        <v>165</v>
      </c>
      <c r="D476" s="271" t="s">
        <v>1425</v>
      </c>
      <c r="E476" s="219">
        <v>15259010</v>
      </c>
      <c r="F476" s="143">
        <v>15259010</v>
      </c>
    </row>
    <row r="477" spans="1:6">
      <c r="A477" s="229" t="s">
        <v>133</v>
      </c>
      <c r="B477" s="271" t="s">
        <v>1886</v>
      </c>
      <c r="C477" s="271" t="s">
        <v>165</v>
      </c>
      <c r="D477" s="271" t="s">
        <v>435</v>
      </c>
      <c r="E477" s="219">
        <v>15259010</v>
      </c>
      <c r="F477" s="143">
        <v>15259010</v>
      </c>
    </row>
    <row r="478" spans="1:6" ht="38.25">
      <c r="A478" s="55" t="s">
        <v>1903</v>
      </c>
      <c r="B478" s="157" t="s">
        <v>1886</v>
      </c>
      <c r="C478" s="55" t="s">
        <v>1904</v>
      </c>
      <c r="D478" s="55" t="s">
        <v>1564</v>
      </c>
      <c r="E478" s="140">
        <v>2093350</v>
      </c>
      <c r="F478" s="143">
        <v>2093350</v>
      </c>
    </row>
    <row r="479" spans="1:6" ht="38.25">
      <c r="A479" s="55" t="s">
        <v>1603</v>
      </c>
      <c r="B479" s="157" t="s">
        <v>1886</v>
      </c>
      <c r="C479" s="55" t="s">
        <v>1604</v>
      </c>
      <c r="D479" s="55" t="s">
        <v>1564</v>
      </c>
      <c r="E479" s="140">
        <v>2093350</v>
      </c>
      <c r="F479" s="143">
        <v>2093350</v>
      </c>
    </row>
    <row r="480" spans="1:6" ht="38.25">
      <c r="A480" s="55" t="s">
        <v>282</v>
      </c>
      <c r="B480" s="157" t="s">
        <v>1886</v>
      </c>
      <c r="C480" s="55" t="s">
        <v>1604</v>
      </c>
      <c r="D480" s="55" t="s">
        <v>1425</v>
      </c>
      <c r="E480" s="140">
        <v>2093350</v>
      </c>
      <c r="F480" s="143">
        <v>2093350</v>
      </c>
    </row>
    <row r="481" spans="1:6">
      <c r="A481" s="55" t="s">
        <v>133</v>
      </c>
      <c r="B481" s="157" t="s">
        <v>1886</v>
      </c>
      <c r="C481" s="55" t="s">
        <v>1604</v>
      </c>
      <c r="D481" s="55" t="s">
        <v>435</v>
      </c>
      <c r="E481" s="140">
        <v>2093350</v>
      </c>
      <c r="F481" s="143">
        <v>2093350</v>
      </c>
    </row>
    <row r="482" spans="1:6" ht="153">
      <c r="A482" s="55" t="s">
        <v>1887</v>
      </c>
      <c r="B482" s="157" t="s">
        <v>1888</v>
      </c>
      <c r="C482" s="55" t="s">
        <v>1564</v>
      </c>
      <c r="D482" s="55" t="s">
        <v>1564</v>
      </c>
      <c r="E482" s="140">
        <v>180000</v>
      </c>
      <c r="F482" s="143">
        <v>180000</v>
      </c>
    </row>
    <row r="483" spans="1:6" ht="76.5">
      <c r="A483" s="55" t="s">
        <v>1902</v>
      </c>
      <c r="B483" s="157" t="s">
        <v>1888</v>
      </c>
      <c r="C483" s="55" t="s">
        <v>324</v>
      </c>
      <c r="D483" s="55" t="s">
        <v>1564</v>
      </c>
      <c r="E483" s="140">
        <v>180000</v>
      </c>
      <c r="F483" s="143">
        <v>180000</v>
      </c>
    </row>
    <row r="484" spans="1:6" ht="25.5">
      <c r="A484" s="55" t="s">
        <v>1584</v>
      </c>
      <c r="B484" s="157" t="s">
        <v>1888</v>
      </c>
      <c r="C484" s="55" t="s">
        <v>165</v>
      </c>
      <c r="D484" s="55" t="s">
        <v>1564</v>
      </c>
      <c r="E484" s="140">
        <v>180000</v>
      </c>
      <c r="F484" s="143">
        <v>180000</v>
      </c>
    </row>
    <row r="485" spans="1:6" ht="38.25">
      <c r="A485" s="55" t="s">
        <v>282</v>
      </c>
      <c r="B485" s="157" t="s">
        <v>1888</v>
      </c>
      <c r="C485" s="55" t="s">
        <v>165</v>
      </c>
      <c r="D485" s="55" t="s">
        <v>1425</v>
      </c>
      <c r="E485" s="140">
        <v>180000</v>
      </c>
      <c r="F485" s="143">
        <v>180000</v>
      </c>
    </row>
    <row r="486" spans="1:6">
      <c r="A486" s="55" t="s">
        <v>133</v>
      </c>
      <c r="B486" s="157" t="s">
        <v>1888</v>
      </c>
      <c r="C486" s="55" t="s">
        <v>165</v>
      </c>
      <c r="D486" s="55" t="s">
        <v>435</v>
      </c>
      <c r="E486" s="140">
        <v>180000</v>
      </c>
      <c r="F486" s="143">
        <v>180000</v>
      </c>
    </row>
    <row r="487" spans="1:6" ht="153">
      <c r="A487" s="55" t="s">
        <v>1889</v>
      </c>
      <c r="B487" s="157" t="s">
        <v>1890</v>
      </c>
      <c r="C487" s="55" t="s">
        <v>1564</v>
      </c>
      <c r="D487" s="55" t="s">
        <v>1564</v>
      </c>
      <c r="E487" s="140">
        <v>1629975</v>
      </c>
      <c r="F487" s="143">
        <v>1629975</v>
      </c>
    </row>
    <row r="488" spans="1:6" ht="38.25">
      <c r="A488" s="55" t="s">
        <v>1903</v>
      </c>
      <c r="B488" s="157" t="s">
        <v>1890</v>
      </c>
      <c r="C488" s="191" t="s">
        <v>1904</v>
      </c>
      <c r="D488" s="55" t="s">
        <v>1564</v>
      </c>
      <c r="E488" s="140">
        <v>1629975</v>
      </c>
      <c r="F488" s="143">
        <v>1629975</v>
      </c>
    </row>
    <row r="489" spans="1:6" ht="38.25">
      <c r="A489" s="55" t="s">
        <v>1603</v>
      </c>
      <c r="B489" s="157" t="s">
        <v>1890</v>
      </c>
      <c r="C489" s="191" t="s">
        <v>1604</v>
      </c>
      <c r="D489" s="55" t="s">
        <v>1564</v>
      </c>
      <c r="E489" s="140">
        <v>1629975</v>
      </c>
      <c r="F489" s="143">
        <v>1629975</v>
      </c>
    </row>
    <row r="490" spans="1:6" ht="38.25">
      <c r="A490" s="218" t="s">
        <v>282</v>
      </c>
      <c r="B490" s="157" t="s">
        <v>1890</v>
      </c>
      <c r="C490" s="55" t="s">
        <v>1604</v>
      </c>
      <c r="D490" s="55" t="s">
        <v>1425</v>
      </c>
      <c r="E490" s="140">
        <v>1629975</v>
      </c>
      <c r="F490" s="143">
        <v>1629975</v>
      </c>
    </row>
    <row r="491" spans="1:6">
      <c r="A491" s="55" t="s">
        <v>133</v>
      </c>
      <c r="B491" s="157" t="s">
        <v>1890</v>
      </c>
      <c r="C491" s="55" t="s">
        <v>1604</v>
      </c>
      <c r="D491" s="55" t="s">
        <v>435</v>
      </c>
      <c r="E491" s="140">
        <v>1629975</v>
      </c>
      <c r="F491" s="143">
        <v>1629975</v>
      </c>
    </row>
    <row r="492" spans="1:6" ht="153">
      <c r="A492" s="55" t="s">
        <v>1891</v>
      </c>
      <c r="B492" s="157" t="s">
        <v>1892</v>
      </c>
      <c r="C492" s="55" t="s">
        <v>1564</v>
      </c>
      <c r="D492" s="55" t="s">
        <v>1564</v>
      </c>
      <c r="E492" s="140">
        <v>200000</v>
      </c>
      <c r="F492" s="143">
        <v>200000</v>
      </c>
    </row>
    <row r="493" spans="1:6" ht="38.25">
      <c r="A493" s="55" t="s">
        <v>1903</v>
      </c>
      <c r="B493" s="157" t="s">
        <v>1892</v>
      </c>
      <c r="C493" s="55" t="s">
        <v>1904</v>
      </c>
      <c r="D493" s="55" t="s">
        <v>1564</v>
      </c>
      <c r="E493" s="140">
        <v>200000</v>
      </c>
      <c r="F493" s="143">
        <v>200000</v>
      </c>
    </row>
    <row r="494" spans="1:6" ht="38.25">
      <c r="A494" s="55" t="s">
        <v>1603</v>
      </c>
      <c r="B494" s="157" t="s">
        <v>1892</v>
      </c>
      <c r="C494" s="55" t="s">
        <v>1604</v>
      </c>
      <c r="D494" s="55" t="s">
        <v>1564</v>
      </c>
      <c r="E494" s="224">
        <v>200000</v>
      </c>
      <c r="F494" s="225">
        <v>200000</v>
      </c>
    </row>
    <row r="495" spans="1:6" ht="38.25">
      <c r="A495" s="55" t="s">
        <v>282</v>
      </c>
      <c r="B495" s="157" t="s">
        <v>1892</v>
      </c>
      <c r="C495" s="55" t="s">
        <v>1604</v>
      </c>
      <c r="D495" s="55" t="s">
        <v>1425</v>
      </c>
      <c r="E495" s="224">
        <v>200000</v>
      </c>
      <c r="F495" s="225">
        <v>200000</v>
      </c>
    </row>
    <row r="496" spans="1:6" ht="25.5">
      <c r="A496" s="218" t="s">
        <v>133</v>
      </c>
      <c r="B496" s="157" t="s">
        <v>1892</v>
      </c>
      <c r="C496" s="55" t="s">
        <v>1604</v>
      </c>
      <c r="D496" s="55" t="s">
        <v>435</v>
      </c>
      <c r="E496" s="224">
        <v>200000</v>
      </c>
      <c r="F496" s="225">
        <v>200000</v>
      </c>
    </row>
    <row r="497" spans="1:6" ht="153">
      <c r="A497" s="55" t="s">
        <v>1893</v>
      </c>
      <c r="B497" s="157" t="s">
        <v>1894</v>
      </c>
      <c r="C497" s="55" t="s">
        <v>1564</v>
      </c>
      <c r="D497" s="55" t="s">
        <v>1564</v>
      </c>
      <c r="E497" s="224">
        <v>577630</v>
      </c>
      <c r="F497" s="225">
        <v>577630</v>
      </c>
    </row>
    <row r="498" spans="1:6" ht="38.25">
      <c r="A498" s="55" t="s">
        <v>1903</v>
      </c>
      <c r="B498" s="157" t="s">
        <v>1894</v>
      </c>
      <c r="C498" s="55" t="s">
        <v>1904</v>
      </c>
      <c r="D498" s="55" t="s">
        <v>1564</v>
      </c>
      <c r="E498" s="224">
        <v>577630</v>
      </c>
      <c r="F498" s="225">
        <v>577630</v>
      </c>
    </row>
    <row r="499" spans="1:6" ht="38.25">
      <c r="A499" s="55" t="s">
        <v>1603</v>
      </c>
      <c r="B499" s="157" t="s">
        <v>1894</v>
      </c>
      <c r="C499" s="55" t="s">
        <v>1604</v>
      </c>
      <c r="D499" s="55" t="s">
        <v>1564</v>
      </c>
      <c r="E499" s="224">
        <v>577630</v>
      </c>
      <c r="F499" s="225">
        <v>577630</v>
      </c>
    </row>
    <row r="500" spans="1:6" ht="38.25">
      <c r="A500" s="55" t="s">
        <v>282</v>
      </c>
      <c r="B500" s="157" t="s">
        <v>1894</v>
      </c>
      <c r="C500" s="55" t="s">
        <v>1604</v>
      </c>
      <c r="D500" s="55" t="s">
        <v>1425</v>
      </c>
      <c r="E500" s="224">
        <v>577630</v>
      </c>
      <c r="F500" s="225">
        <v>577630</v>
      </c>
    </row>
    <row r="501" spans="1:6">
      <c r="A501" s="55" t="s">
        <v>133</v>
      </c>
      <c r="B501" s="157" t="s">
        <v>1894</v>
      </c>
      <c r="C501" s="55" t="s">
        <v>1604</v>
      </c>
      <c r="D501" s="55" t="s">
        <v>435</v>
      </c>
      <c r="E501" s="224">
        <v>577630</v>
      </c>
      <c r="F501" s="225">
        <v>577630</v>
      </c>
    </row>
    <row r="502" spans="1:6" ht="63.75">
      <c r="A502" s="55" t="s">
        <v>1520</v>
      </c>
      <c r="B502" s="157" t="s">
        <v>1502</v>
      </c>
      <c r="C502" s="55" t="s">
        <v>1564</v>
      </c>
      <c r="D502" s="55" t="s">
        <v>1564</v>
      </c>
      <c r="E502" s="224">
        <v>215000</v>
      </c>
      <c r="F502" s="225">
        <v>215000</v>
      </c>
    </row>
    <row r="503" spans="1:6" ht="127.5">
      <c r="A503" s="55" t="s">
        <v>1518</v>
      </c>
      <c r="B503" s="157" t="s">
        <v>1496</v>
      </c>
      <c r="C503" s="55" t="s">
        <v>1564</v>
      </c>
      <c r="D503" s="55" t="s">
        <v>1564</v>
      </c>
      <c r="E503" s="224">
        <v>215000</v>
      </c>
      <c r="F503" s="225">
        <v>215000</v>
      </c>
    </row>
    <row r="504" spans="1:6" ht="38.25">
      <c r="A504" s="55" t="s">
        <v>1903</v>
      </c>
      <c r="B504" s="157" t="s">
        <v>1496</v>
      </c>
      <c r="C504" s="55" t="s">
        <v>1904</v>
      </c>
      <c r="D504" s="55" t="s">
        <v>1564</v>
      </c>
      <c r="E504" s="224">
        <v>215000</v>
      </c>
      <c r="F504" s="225">
        <v>215000</v>
      </c>
    </row>
    <row r="505" spans="1:6" ht="38.25">
      <c r="A505" s="55" t="s">
        <v>1603</v>
      </c>
      <c r="B505" s="157" t="s">
        <v>1496</v>
      </c>
      <c r="C505" s="55" t="s">
        <v>1604</v>
      </c>
      <c r="D505" s="55" t="s">
        <v>1564</v>
      </c>
      <c r="E505" s="224">
        <v>215000</v>
      </c>
      <c r="F505" s="225">
        <v>215000</v>
      </c>
    </row>
    <row r="506" spans="1:6">
      <c r="A506" s="55" t="s">
        <v>278</v>
      </c>
      <c r="B506" s="157" t="s">
        <v>1496</v>
      </c>
      <c r="C506" s="55" t="s">
        <v>1604</v>
      </c>
      <c r="D506" s="55" t="s">
        <v>1422</v>
      </c>
      <c r="E506" s="224">
        <v>215000</v>
      </c>
      <c r="F506" s="225">
        <v>215000</v>
      </c>
    </row>
    <row r="507" spans="1:6">
      <c r="A507" s="55" t="s">
        <v>261</v>
      </c>
      <c r="B507" s="157" t="s">
        <v>1496</v>
      </c>
      <c r="C507" s="55" t="s">
        <v>1604</v>
      </c>
      <c r="D507" s="55" t="s">
        <v>426</v>
      </c>
      <c r="E507" s="224">
        <v>215000</v>
      </c>
      <c r="F507" s="225">
        <v>215000</v>
      </c>
    </row>
    <row r="508" spans="1:6" ht="25.5">
      <c r="A508" s="55" t="s">
        <v>558</v>
      </c>
      <c r="B508" s="157" t="s">
        <v>1141</v>
      </c>
      <c r="C508" s="55" t="s">
        <v>1564</v>
      </c>
      <c r="D508" s="55" t="s">
        <v>1564</v>
      </c>
      <c r="E508" s="224">
        <v>208525899</v>
      </c>
      <c r="F508" s="225">
        <v>208525899</v>
      </c>
    </row>
    <row r="509" spans="1:6">
      <c r="A509" s="55" t="s">
        <v>559</v>
      </c>
      <c r="B509" s="157" t="s">
        <v>1142</v>
      </c>
      <c r="C509" s="55" t="s">
        <v>1564</v>
      </c>
      <c r="D509" s="55" t="s">
        <v>1564</v>
      </c>
      <c r="E509" s="224">
        <v>29538879</v>
      </c>
      <c r="F509" s="225">
        <v>29538879</v>
      </c>
    </row>
    <row r="510" spans="1:6" ht="114.75">
      <c r="A510" s="55" t="s">
        <v>488</v>
      </c>
      <c r="B510" s="157" t="s">
        <v>857</v>
      </c>
      <c r="C510" s="55" t="s">
        <v>1564</v>
      </c>
      <c r="D510" s="55" t="s">
        <v>1564</v>
      </c>
      <c r="E510" s="224">
        <v>24153798</v>
      </c>
      <c r="F510" s="225">
        <v>24153798</v>
      </c>
    </row>
    <row r="511" spans="1:6" ht="38.25">
      <c r="A511" s="55" t="s">
        <v>1911</v>
      </c>
      <c r="B511" s="157" t="s">
        <v>857</v>
      </c>
      <c r="C511" s="55" t="s">
        <v>1912</v>
      </c>
      <c r="D511" s="55" t="s">
        <v>1564</v>
      </c>
      <c r="E511" s="224">
        <v>24153798</v>
      </c>
      <c r="F511" s="225">
        <v>24153798</v>
      </c>
    </row>
    <row r="512" spans="1:6">
      <c r="A512" s="55" t="s">
        <v>1605</v>
      </c>
      <c r="B512" s="157" t="s">
        <v>857</v>
      </c>
      <c r="C512" s="55" t="s">
        <v>1606</v>
      </c>
      <c r="D512" s="55" t="s">
        <v>1564</v>
      </c>
      <c r="E512" s="224">
        <v>24153798</v>
      </c>
      <c r="F512" s="225">
        <v>24153798</v>
      </c>
    </row>
    <row r="513" spans="1:6">
      <c r="A513" s="55" t="s">
        <v>294</v>
      </c>
      <c r="B513" s="157" t="s">
        <v>857</v>
      </c>
      <c r="C513" s="55" t="s">
        <v>1606</v>
      </c>
      <c r="D513" s="55" t="s">
        <v>1436</v>
      </c>
      <c r="E513" s="224">
        <v>24153798</v>
      </c>
      <c r="F513" s="225">
        <v>24153798</v>
      </c>
    </row>
    <row r="514" spans="1:6">
      <c r="A514" s="55" t="s">
        <v>250</v>
      </c>
      <c r="B514" s="157" t="s">
        <v>857</v>
      </c>
      <c r="C514" s="55" t="s">
        <v>1606</v>
      </c>
      <c r="D514" s="55" t="s">
        <v>482</v>
      </c>
      <c r="E514" s="224">
        <v>24153798</v>
      </c>
      <c r="F514" s="225">
        <v>24153798</v>
      </c>
    </row>
    <row r="515" spans="1:6" ht="165.75">
      <c r="A515" s="55" t="s">
        <v>489</v>
      </c>
      <c r="B515" s="157" t="s">
        <v>858</v>
      </c>
      <c r="C515" s="55" t="s">
        <v>1564</v>
      </c>
      <c r="D515" s="55" t="s">
        <v>1564</v>
      </c>
      <c r="E515" s="224">
        <v>61000</v>
      </c>
      <c r="F515" s="225">
        <v>61000</v>
      </c>
    </row>
    <row r="516" spans="1:6" ht="38.25">
      <c r="A516" s="55" t="s">
        <v>1911</v>
      </c>
      <c r="B516" s="157" t="s">
        <v>858</v>
      </c>
      <c r="C516" s="55" t="s">
        <v>1912</v>
      </c>
      <c r="D516" s="55" t="s">
        <v>1564</v>
      </c>
      <c r="E516" s="224">
        <v>61000</v>
      </c>
      <c r="F516" s="225">
        <v>61000</v>
      </c>
    </row>
    <row r="517" spans="1:6">
      <c r="A517" s="55" t="s">
        <v>1605</v>
      </c>
      <c r="B517" s="157" t="s">
        <v>858</v>
      </c>
      <c r="C517" s="55" t="s">
        <v>1606</v>
      </c>
      <c r="D517" s="55" t="s">
        <v>1564</v>
      </c>
      <c r="E517" s="224">
        <v>61000</v>
      </c>
      <c r="F517" s="225">
        <v>61000</v>
      </c>
    </row>
    <row r="518" spans="1:6">
      <c r="A518" s="55" t="s">
        <v>294</v>
      </c>
      <c r="B518" s="157" t="s">
        <v>858</v>
      </c>
      <c r="C518" s="55" t="s">
        <v>1606</v>
      </c>
      <c r="D518" s="55" t="s">
        <v>1436</v>
      </c>
      <c r="E518" s="224">
        <v>61000</v>
      </c>
      <c r="F518" s="225">
        <v>61000</v>
      </c>
    </row>
    <row r="519" spans="1:6">
      <c r="A519" s="55" t="s">
        <v>250</v>
      </c>
      <c r="B519" s="157" t="s">
        <v>858</v>
      </c>
      <c r="C519" s="55" t="s">
        <v>1606</v>
      </c>
      <c r="D519" s="55" t="s">
        <v>482</v>
      </c>
      <c r="E519" s="224">
        <v>61000</v>
      </c>
      <c r="F519" s="225">
        <v>61000</v>
      </c>
    </row>
    <row r="520" spans="1:6" ht="127.5">
      <c r="A520" s="55" t="s">
        <v>1230</v>
      </c>
      <c r="B520" s="157" t="s">
        <v>1231</v>
      </c>
      <c r="C520" s="55" t="s">
        <v>1564</v>
      </c>
      <c r="D520" s="55" t="s">
        <v>1564</v>
      </c>
      <c r="E520" s="224">
        <v>50000</v>
      </c>
      <c r="F520" s="225">
        <v>50000</v>
      </c>
    </row>
    <row r="521" spans="1:6" ht="38.25">
      <c r="A521" s="55" t="s">
        <v>1911</v>
      </c>
      <c r="B521" s="157" t="s">
        <v>1231</v>
      </c>
      <c r="C521" s="55" t="s">
        <v>1912</v>
      </c>
      <c r="D521" s="55" t="s">
        <v>1564</v>
      </c>
      <c r="E521" s="224">
        <v>50000</v>
      </c>
      <c r="F521" s="225">
        <v>50000</v>
      </c>
    </row>
    <row r="522" spans="1:6">
      <c r="A522" s="55" t="s">
        <v>1605</v>
      </c>
      <c r="B522" s="157" t="s">
        <v>1231</v>
      </c>
      <c r="C522" s="55" t="s">
        <v>1606</v>
      </c>
      <c r="D522" s="55" t="s">
        <v>1564</v>
      </c>
      <c r="E522" s="224">
        <v>50000</v>
      </c>
      <c r="F522" s="225">
        <v>50000</v>
      </c>
    </row>
    <row r="523" spans="1:6">
      <c r="A523" s="55" t="s">
        <v>294</v>
      </c>
      <c r="B523" s="157" t="s">
        <v>1231</v>
      </c>
      <c r="C523" s="55" t="s">
        <v>1606</v>
      </c>
      <c r="D523" s="55" t="s">
        <v>1436</v>
      </c>
      <c r="E523" s="224">
        <v>50000</v>
      </c>
      <c r="F523" s="225">
        <v>50000</v>
      </c>
    </row>
    <row r="524" spans="1:6">
      <c r="A524" s="55" t="s">
        <v>250</v>
      </c>
      <c r="B524" s="157" t="s">
        <v>1231</v>
      </c>
      <c r="C524" s="55" t="s">
        <v>1606</v>
      </c>
      <c r="D524" s="55" t="s">
        <v>482</v>
      </c>
      <c r="E524" s="224">
        <v>50000</v>
      </c>
      <c r="F524" s="225">
        <v>50000</v>
      </c>
    </row>
    <row r="525" spans="1:6" ht="114.75">
      <c r="A525" s="55" t="s">
        <v>611</v>
      </c>
      <c r="B525" s="157" t="s">
        <v>859</v>
      </c>
      <c r="C525" s="55" t="s">
        <v>1564</v>
      </c>
      <c r="D525" s="55" t="s">
        <v>1564</v>
      </c>
      <c r="E525" s="224">
        <v>212181</v>
      </c>
      <c r="F525" s="225">
        <v>212181</v>
      </c>
    </row>
    <row r="526" spans="1:6" ht="38.25">
      <c r="A526" s="55" t="s">
        <v>1911</v>
      </c>
      <c r="B526" s="157" t="s">
        <v>859</v>
      </c>
      <c r="C526" s="55" t="s">
        <v>1912</v>
      </c>
      <c r="D526" s="55" t="s">
        <v>1564</v>
      </c>
      <c r="E526" s="224">
        <v>212181</v>
      </c>
      <c r="F526" s="225">
        <v>212181</v>
      </c>
    </row>
    <row r="527" spans="1:6">
      <c r="A527" s="218" t="s">
        <v>1605</v>
      </c>
      <c r="B527" s="157" t="s">
        <v>859</v>
      </c>
      <c r="C527" s="55" t="s">
        <v>1606</v>
      </c>
      <c r="D527" s="55" t="s">
        <v>1564</v>
      </c>
      <c r="E527" s="224">
        <v>212181</v>
      </c>
      <c r="F527" s="225">
        <v>212181</v>
      </c>
    </row>
    <row r="528" spans="1:6">
      <c r="A528" s="55" t="s">
        <v>294</v>
      </c>
      <c r="B528" s="157" t="s">
        <v>859</v>
      </c>
      <c r="C528" s="55" t="s">
        <v>1606</v>
      </c>
      <c r="D528" s="55" t="s">
        <v>1436</v>
      </c>
      <c r="E528" s="224">
        <v>212181</v>
      </c>
      <c r="F528" s="225">
        <v>212181</v>
      </c>
    </row>
    <row r="529" spans="1:6">
      <c r="A529" s="55" t="s">
        <v>250</v>
      </c>
      <c r="B529" s="157" t="s">
        <v>859</v>
      </c>
      <c r="C529" s="55" t="s">
        <v>1606</v>
      </c>
      <c r="D529" s="55" t="s">
        <v>482</v>
      </c>
      <c r="E529" s="224">
        <v>212181</v>
      </c>
      <c r="F529" s="225">
        <v>212181</v>
      </c>
    </row>
    <row r="530" spans="1:6" ht="114.75">
      <c r="A530" s="55" t="s">
        <v>690</v>
      </c>
      <c r="B530" s="157" t="s">
        <v>860</v>
      </c>
      <c r="C530" s="55" t="s">
        <v>1564</v>
      </c>
      <c r="D530" s="55" t="s">
        <v>1564</v>
      </c>
      <c r="E530" s="224">
        <v>3781900</v>
      </c>
      <c r="F530" s="225">
        <v>3781900</v>
      </c>
    </row>
    <row r="531" spans="1:6" ht="38.25">
      <c r="A531" s="55" t="s">
        <v>1911</v>
      </c>
      <c r="B531" s="157" t="s">
        <v>860</v>
      </c>
      <c r="C531" s="55" t="s">
        <v>1912</v>
      </c>
      <c r="D531" s="55" t="s">
        <v>1564</v>
      </c>
      <c r="E531" s="224">
        <v>3781900</v>
      </c>
      <c r="F531" s="225">
        <v>3781900</v>
      </c>
    </row>
    <row r="532" spans="1:6">
      <c r="A532" s="55" t="s">
        <v>1605</v>
      </c>
      <c r="B532" s="157" t="s">
        <v>860</v>
      </c>
      <c r="C532" s="55" t="s">
        <v>1606</v>
      </c>
      <c r="D532" s="55" t="s">
        <v>1564</v>
      </c>
      <c r="E532" s="224">
        <v>3781900</v>
      </c>
      <c r="F532" s="225">
        <v>3781900</v>
      </c>
    </row>
    <row r="533" spans="1:6">
      <c r="A533" s="55" t="s">
        <v>294</v>
      </c>
      <c r="B533" s="157" t="s">
        <v>860</v>
      </c>
      <c r="C533" s="55" t="s">
        <v>1606</v>
      </c>
      <c r="D533" s="55" t="s">
        <v>1436</v>
      </c>
      <c r="E533" s="224">
        <v>3781900</v>
      </c>
      <c r="F533" s="225">
        <v>3781900</v>
      </c>
    </row>
    <row r="534" spans="1:6">
      <c r="A534" s="55" t="s">
        <v>250</v>
      </c>
      <c r="B534" s="157" t="s">
        <v>860</v>
      </c>
      <c r="C534" s="55" t="s">
        <v>1606</v>
      </c>
      <c r="D534" s="55" t="s">
        <v>482</v>
      </c>
      <c r="E534" s="224">
        <v>3781900</v>
      </c>
      <c r="F534" s="225">
        <v>3781900</v>
      </c>
    </row>
    <row r="535" spans="1:6" ht="102">
      <c r="A535" s="55" t="s">
        <v>1110</v>
      </c>
      <c r="B535" s="157" t="s">
        <v>1111</v>
      </c>
      <c r="C535" s="55" t="s">
        <v>1564</v>
      </c>
      <c r="D535" s="55" t="s">
        <v>1564</v>
      </c>
      <c r="E535" s="224">
        <v>1040000</v>
      </c>
      <c r="F535" s="225">
        <v>1040000</v>
      </c>
    </row>
    <row r="536" spans="1:6" ht="38.25">
      <c r="A536" s="55" t="s">
        <v>1911</v>
      </c>
      <c r="B536" s="157" t="s">
        <v>1111</v>
      </c>
      <c r="C536" s="55" t="s">
        <v>1912</v>
      </c>
      <c r="D536" s="55" t="s">
        <v>1564</v>
      </c>
      <c r="E536" s="224">
        <v>1040000</v>
      </c>
      <c r="F536" s="225">
        <v>1040000</v>
      </c>
    </row>
    <row r="537" spans="1:6">
      <c r="A537" s="55" t="s">
        <v>1605</v>
      </c>
      <c r="B537" s="157" t="s">
        <v>1111</v>
      </c>
      <c r="C537" s="55" t="s">
        <v>1606</v>
      </c>
      <c r="D537" s="55" t="s">
        <v>1564</v>
      </c>
      <c r="E537" s="224">
        <v>1040000</v>
      </c>
      <c r="F537" s="225">
        <v>1040000</v>
      </c>
    </row>
    <row r="538" spans="1:6">
      <c r="A538" s="55" t="s">
        <v>294</v>
      </c>
      <c r="B538" s="157" t="s">
        <v>1111</v>
      </c>
      <c r="C538" s="55" t="s">
        <v>1606</v>
      </c>
      <c r="D538" s="55" t="s">
        <v>1436</v>
      </c>
      <c r="E538" s="224">
        <v>1040000</v>
      </c>
      <c r="F538" s="225">
        <v>1040000</v>
      </c>
    </row>
    <row r="539" spans="1:6">
      <c r="A539" s="55" t="s">
        <v>250</v>
      </c>
      <c r="B539" s="157" t="s">
        <v>1111</v>
      </c>
      <c r="C539" s="55" t="s">
        <v>1606</v>
      </c>
      <c r="D539" s="55" t="s">
        <v>482</v>
      </c>
      <c r="E539" s="224">
        <v>1040000</v>
      </c>
      <c r="F539" s="225">
        <v>1040000</v>
      </c>
    </row>
    <row r="540" spans="1:6" ht="63.75">
      <c r="A540" s="55" t="s">
        <v>491</v>
      </c>
      <c r="B540" s="157" t="s">
        <v>866</v>
      </c>
      <c r="C540" s="55" t="s">
        <v>1564</v>
      </c>
      <c r="D540" s="55" t="s">
        <v>1564</v>
      </c>
      <c r="E540" s="224">
        <v>240000</v>
      </c>
      <c r="F540" s="225">
        <v>240000</v>
      </c>
    </row>
    <row r="541" spans="1:6" ht="38.25">
      <c r="A541" s="55" t="s">
        <v>1911</v>
      </c>
      <c r="B541" s="157" t="s">
        <v>866</v>
      </c>
      <c r="C541" s="55" t="s">
        <v>1912</v>
      </c>
      <c r="D541" s="55" t="s">
        <v>1564</v>
      </c>
      <c r="E541" s="224">
        <v>240000</v>
      </c>
      <c r="F541" s="225">
        <v>240000</v>
      </c>
    </row>
    <row r="542" spans="1:6">
      <c r="A542" s="55" t="s">
        <v>1605</v>
      </c>
      <c r="B542" s="157" t="s">
        <v>866</v>
      </c>
      <c r="C542" s="55" t="s">
        <v>1606</v>
      </c>
      <c r="D542" s="55" t="s">
        <v>1564</v>
      </c>
      <c r="E542" s="224">
        <v>240000</v>
      </c>
      <c r="F542" s="225">
        <v>240000</v>
      </c>
    </row>
    <row r="543" spans="1:6">
      <c r="A543" s="55" t="s">
        <v>294</v>
      </c>
      <c r="B543" s="157" t="s">
        <v>866</v>
      </c>
      <c r="C543" s="55" t="s">
        <v>1606</v>
      </c>
      <c r="D543" s="55" t="s">
        <v>1436</v>
      </c>
      <c r="E543" s="224">
        <v>240000</v>
      </c>
      <c r="F543" s="225">
        <v>240000</v>
      </c>
    </row>
    <row r="544" spans="1:6">
      <c r="A544" s="55" t="s">
        <v>250</v>
      </c>
      <c r="B544" s="157" t="s">
        <v>866</v>
      </c>
      <c r="C544" s="55" t="s">
        <v>1606</v>
      </c>
      <c r="D544" s="55" t="s">
        <v>482</v>
      </c>
      <c r="E544" s="224">
        <v>240000</v>
      </c>
      <c r="F544" s="225">
        <v>240000</v>
      </c>
    </row>
    <row r="545" spans="1:6" ht="25.5">
      <c r="A545" s="55" t="s">
        <v>716</v>
      </c>
      <c r="B545" s="157" t="s">
        <v>1143</v>
      </c>
      <c r="C545" s="55" t="s">
        <v>1564</v>
      </c>
      <c r="D545" s="55" t="s">
        <v>1564</v>
      </c>
      <c r="E545" s="224">
        <v>75167531</v>
      </c>
      <c r="F545" s="225">
        <v>75167531</v>
      </c>
    </row>
    <row r="546" spans="1:6" ht="127.5">
      <c r="A546" s="55" t="s">
        <v>614</v>
      </c>
      <c r="B546" s="157" t="s">
        <v>869</v>
      </c>
      <c r="C546" s="55" t="s">
        <v>1564</v>
      </c>
      <c r="D546" s="55" t="s">
        <v>1564</v>
      </c>
      <c r="E546" s="224">
        <v>47644324</v>
      </c>
      <c r="F546" s="225">
        <v>47644324</v>
      </c>
    </row>
    <row r="547" spans="1:6" ht="38.25">
      <c r="A547" s="55" t="s">
        <v>1911</v>
      </c>
      <c r="B547" s="157" t="s">
        <v>869</v>
      </c>
      <c r="C547" s="55" t="s">
        <v>1912</v>
      </c>
      <c r="D547" s="55" t="s">
        <v>1564</v>
      </c>
      <c r="E547" s="224">
        <v>47644324</v>
      </c>
      <c r="F547" s="225">
        <v>47644324</v>
      </c>
    </row>
    <row r="548" spans="1:6">
      <c r="A548" s="55" t="s">
        <v>1605</v>
      </c>
      <c r="B548" s="157" t="s">
        <v>869</v>
      </c>
      <c r="C548" s="55" t="s">
        <v>1606</v>
      </c>
      <c r="D548" s="55" t="s">
        <v>1564</v>
      </c>
      <c r="E548" s="224">
        <v>47644324</v>
      </c>
      <c r="F548" s="225">
        <v>47644324</v>
      </c>
    </row>
    <row r="549" spans="1:6">
      <c r="A549" s="55" t="s">
        <v>294</v>
      </c>
      <c r="B549" s="157" t="s">
        <v>869</v>
      </c>
      <c r="C549" s="55" t="s">
        <v>1606</v>
      </c>
      <c r="D549" s="55" t="s">
        <v>1436</v>
      </c>
      <c r="E549" s="224">
        <v>47644324</v>
      </c>
      <c r="F549" s="225">
        <v>47644324</v>
      </c>
    </row>
    <row r="550" spans="1:6">
      <c r="A550" s="55" t="s">
        <v>250</v>
      </c>
      <c r="B550" s="157" t="s">
        <v>869</v>
      </c>
      <c r="C550" s="55" t="s">
        <v>1606</v>
      </c>
      <c r="D550" s="55" t="s">
        <v>482</v>
      </c>
      <c r="E550" s="224">
        <v>47644324</v>
      </c>
      <c r="F550" s="225">
        <v>47644324</v>
      </c>
    </row>
    <row r="551" spans="1:6" ht="178.5">
      <c r="A551" s="55" t="s">
        <v>615</v>
      </c>
      <c r="B551" s="157" t="s">
        <v>870</v>
      </c>
      <c r="C551" s="55" t="s">
        <v>1564</v>
      </c>
      <c r="D551" s="55" t="s">
        <v>1564</v>
      </c>
      <c r="E551" s="224">
        <v>92000</v>
      </c>
      <c r="F551" s="225">
        <v>92000</v>
      </c>
    </row>
    <row r="552" spans="1:6" ht="38.25">
      <c r="A552" s="55" t="s">
        <v>1911</v>
      </c>
      <c r="B552" s="157" t="s">
        <v>870</v>
      </c>
      <c r="C552" s="55" t="s">
        <v>1912</v>
      </c>
      <c r="D552" s="55" t="s">
        <v>1564</v>
      </c>
      <c r="E552" s="224">
        <v>92000</v>
      </c>
      <c r="F552" s="225">
        <v>92000</v>
      </c>
    </row>
    <row r="553" spans="1:6">
      <c r="A553" s="55" t="s">
        <v>1605</v>
      </c>
      <c r="B553" s="157" t="s">
        <v>870</v>
      </c>
      <c r="C553" s="55" t="s">
        <v>1606</v>
      </c>
      <c r="D553" s="55" t="s">
        <v>1564</v>
      </c>
      <c r="E553" s="224">
        <v>92000</v>
      </c>
      <c r="F553" s="225">
        <v>92000</v>
      </c>
    </row>
    <row r="554" spans="1:6">
      <c r="A554" s="55" t="s">
        <v>294</v>
      </c>
      <c r="B554" s="157" t="s">
        <v>870</v>
      </c>
      <c r="C554" s="55" t="s">
        <v>1606</v>
      </c>
      <c r="D554" s="55" t="s">
        <v>1436</v>
      </c>
      <c r="E554" s="224">
        <v>92000</v>
      </c>
      <c r="F554" s="225">
        <v>92000</v>
      </c>
    </row>
    <row r="555" spans="1:6">
      <c r="A555" s="55" t="s">
        <v>250</v>
      </c>
      <c r="B555" s="157" t="s">
        <v>870</v>
      </c>
      <c r="C555" s="55" t="s">
        <v>1606</v>
      </c>
      <c r="D555" s="55" t="s">
        <v>482</v>
      </c>
      <c r="E555" s="224">
        <v>92000</v>
      </c>
      <c r="F555" s="225">
        <v>92000</v>
      </c>
    </row>
    <row r="556" spans="1:6" ht="140.25">
      <c r="A556" s="55" t="s">
        <v>616</v>
      </c>
      <c r="B556" s="157" t="s">
        <v>871</v>
      </c>
      <c r="C556" s="55" t="s">
        <v>1564</v>
      </c>
      <c r="D556" s="55" t="s">
        <v>1564</v>
      </c>
      <c r="E556" s="224">
        <v>150000</v>
      </c>
      <c r="F556" s="225">
        <v>150000</v>
      </c>
    </row>
    <row r="557" spans="1:6" ht="38.25">
      <c r="A557" s="55" t="s">
        <v>1911</v>
      </c>
      <c r="B557" s="157" t="s">
        <v>871</v>
      </c>
      <c r="C557" s="55" t="s">
        <v>1912</v>
      </c>
      <c r="D557" s="55" t="s">
        <v>1564</v>
      </c>
      <c r="E557" s="224">
        <v>150000</v>
      </c>
      <c r="F557" s="225">
        <v>150000</v>
      </c>
    </row>
    <row r="558" spans="1:6">
      <c r="A558" s="55" t="s">
        <v>1605</v>
      </c>
      <c r="B558" s="157" t="s">
        <v>871</v>
      </c>
      <c r="C558" s="55" t="s">
        <v>1606</v>
      </c>
      <c r="D558" s="55" t="s">
        <v>1564</v>
      </c>
      <c r="E558" s="224">
        <v>150000</v>
      </c>
      <c r="F558" s="225">
        <v>150000</v>
      </c>
    </row>
    <row r="559" spans="1:6">
      <c r="A559" s="55" t="s">
        <v>294</v>
      </c>
      <c r="B559" s="157" t="s">
        <v>871</v>
      </c>
      <c r="C559" s="55" t="s">
        <v>1606</v>
      </c>
      <c r="D559" s="55" t="s">
        <v>1436</v>
      </c>
      <c r="E559" s="224">
        <v>150000</v>
      </c>
      <c r="F559" s="225">
        <v>150000</v>
      </c>
    </row>
    <row r="560" spans="1:6">
      <c r="A560" s="55" t="s">
        <v>250</v>
      </c>
      <c r="B560" s="157" t="s">
        <v>871</v>
      </c>
      <c r="C560" s="55" t="s">
        <v>1606</v>
      </c>
      <c r="D560" s="55" t="s">
        <v>482</v>
      </c>
      <c r="E560" s="224">
        <v>150000</v>
      </c>
      <c r="F560" s="225">
        <v>150000</v>
      </c>
    </row>
    <row r="561" spans="1:6" ht="127.5">
      <c r="A561" s="55" t="s">
        <v>617</v>
      </c>
      <c r="B561" s="157" t="s">
        <v>872</v>
      </c>
      <c r="C561" s="55" t="s">
        <v>1564</v>
      </c>
      <c r="D561" s="55" t="s">
        <v>1564</v>
      </c>
      <c r="E561" s="224">
        <v>332771</v>
      </c>
      <c r="F561" s="225">
        <v>332771</v>
      </c>
    </row>
    <row r="562" spans="1:6" ht="38.25">
      <c r="A562" s="55" t="s">
        <v>1911</v>
      </c>
      <c r="B562" s="157" t="s">
        <v>872</v>
      </c>
      <c r="C562" s="55" t="s">
        <v>1912</v>
      </c>
      <c r="D562" s="55" t="s">
        <v>1564</v>
      </c>
      <c r="E562" s="224">
        <v>332771</v>
      </c>
      <c r="F562" s="225">
        <v>332771</v>
      </c>
    </row>
    <row r="563" spans="1:6">
      <c r="A563" s="55" t="s">
        <v>1605</v>
      </c>
      <c r="B563" s="157" t="s">
        <v>872</v>
      </c>
      <c r="C563" s="55" t="s">
        <v>1606</v>
      </c>
      <c r="D563" s="55" t="s">
        <v>1564</v>
      </c>
      <c r="E563" s="224">
        <v>332771</v>
      </c>
      <c r="F563" s="225">
        <v>332771</v>
      </c>
    </row>
    <row r="564" spans="1:6">
      <c r="A564" s="55" t="s">
        <v>294</v>
      </c>
      <c r="B564" s="157" t="s">
        <v>872</v>
      </c>
      <c r="C564" s="55" t="s">
        <v>1606</v>
      </c>
      <c r="D564" s="55" t="s">
        <v>1436</v>
      </c>
      <c r="E564" s="224">
        <v>332771</v>
      </c>
      <c r="F564" s="225">
        <v>332771</v>
      </c>
    </row>
    <row r="565" spans="1:6">
      <c r="A565" s="55" t="s">
        <v>250</v>
      </c>
      <c r="B565" s="157" t="s">
        <v>872</v>
      </c>
      <c r="C565" s="55" t="s">
        <v>1606</v>
      </c>
      <c r="D565" s="55" t="s">
        <v>482</v>
      </c>
      <c r="E565" s="224">
        <v>332771</v>
      </c>
      <c r="F565" s="225">
        <v>332771</v>
      </c>
    </row>
    <row r="566" spans="1:6" ht="127.5">
      <c r="A566" s="55" t="s">
        <v>692</v>
      </c>
      <c r="B566" s="157" t="s">
        <v>873</v>
      </c>
      <c r="C566" s="55" t="s">
        <v>1564</v>
      </c>
      <c r="D566" s="55" t="s">
        <v>1564</v>
      </c>
      <c r="E566" s="224">
        <v>21000000</v>
      </c>
      <c r="F566" s="225">
        <v>21000000</v>
      </c>
    </row>
    <row r="567" spans="1:6" ht="38.25">
      <c r="A567" s="55" t="s">
        <v>1911</v>
      </c>
      <c r="B567" s="157" t="s">
        <v>873</v>
      </c>
      <c r="C567" s="55" t="s">
        <v>1912</v>
      </c>
      <c r="D567" s="55" t="s">
        <v>1564</v>
      </c>
      <c r="E567" s="224">
        <v>21000000</v>
      </c>
      <c r="F567" s="225">
        <v>21000000</v>
      </c>
    </row>
    <row r="568" spans="1:6">
      <c r="A568" s="55" t="s">
        <v>1605</v>
      </c>
      <c r="B568" s="157" t="s">
        <v>873</v>
      </c>
      <c r="C568" s="55" t="s">
        <v>1606</v>
      </c>
      <c r="D568" s="55" t="s">
        <v>1564</v>
      </c>
      <c r="E568" s="224">
        <v>21000000</v>
      </c>
      <c r="F568" s="225">
        <v>21000000</v>
      </c>
    </row>
    <row r="569" spans="1:6">
      <c r="A569" s="55" t="s">
        <v>294</v>
      </c>
      <c r="B569" s="157" t="s">
        <v>873</v>
      </c>
      <c r="C569" s="55" t="s">
        <v>1606</v>
      </c>
      <c r="D569" s="55" t="s">
        <v>1436</v>
      </c>
      <c r="E569" s="224">
        <v>21000000</v>
      </c>
      <c r="F569" s="225">
        <v>21000000</v>
      </c>
    </row>
    <row r="570" spans="1:6">
      <c r="A570" s="55" t="s">
        <v>250</v>
      </c>
      <c r="B570" s="157" t="s">
        <v>873</v>
      </c>
      <c r="C570" s="55" t="s">
        <v>1606</v>
      </c>
      <c r="D570" s="55" t="s">
        <v>482</v>
      </c>
      <c r="E570" s="224">
        <v>21000000</v>
      </c>
      <c r="F570" s="225">
        <v>21000000</v>
      </c>
    </row>
    <row r="571" spans="1:6" ht="114.75">
      <c r="A571" s="55" t="s">
        <v>1112</v>
      </c>
      <c r="B571" s="157" t="s">
        <v>1113</v>
      </c>
      <c r="C571" s="55" t="s">
        <v>1564</v>
      </c>
      <c r="D571" s="55" t="s">
        <v>1564</v>
      </c>
      <c r="E571" s="224">
        <v>3200000</v>
      </c>
      <c r="F571" s="225">
        <v>3200000</v>
      </c>
    </row>
    <row r="572" spans="1:6" ht="38.25">
      <c r="A572" s="55" t="s">
        <v>1911</v>
      </c>
      <c r="B572" s="157" t="s">
        <v>1113</v>
      </c>
      <c r="C572" s="55" t="s">
        <v>1912</v>
      </c>
      <c r="D572" s="55" t="s">
        <v>1564</v>
      </c>
      <c r="E572" s="224">
        <v>3200000</v>
      </c>
      <c r="F572" s="225">
        <v>3200000</v>
      </c>
    </row>
    <row r="573" spans="1:6">
      <c r="A573" s="55" t="s">
        <v>1605</v>
      </c>
      <c r="B573" s="157" t="s">
        <v>1113</v>
      </c>
      <c r="C573" s="55" t="s">
        <v>1606</v>
      </c>
      <c r="D573" s="55" t="s">
        <v>1564</v>
      </c>
      <c r="E573" s="224">
        <v>3200000</v>
      </c>
      <c r="F573" s="225">
        <v>3200000</v>
      </c>
    </row>
    <row r="574" spans="1:6">
      <c r="A574" s="55" t="s">
        <v>294</v>
      </c>
      <c r="B574" s="157" t="s">
        <v>1113</v>
      </c>
      <c r="C574" s="55" t="s">
        <v>1606</v>
      </c>
      <c r="D574" s="55" t="s">
        <v>1436</v>
      </c>
      <c r="E574" s="224">
        <v>3200000</v>
      </c>
      <c r="F574" s="225">
        <v>3200000</v>
      </c>
    </row>
    <row r="575" spans="1:6">
      <c r="A575" s="55" t="s">
        <v>250</v>
      </c>
      <c r="B575" s="157" t="s">
        <v>1113</v>
      </c>
      <c r="C575" s="55" t="s">
        <v>1606</v>
      </c>
      <c r="D575" s="55" t="s">
        <v>482</v>
      </c>
      <c r="E575" s="224">
        <v>3200000</v>
      </c>
      <c r="F575" s="225">
        <v>3200000</v>
      </c>
    </row>
    <row r="576" spans="1:6" ht="76.5">
      <c r="A576" s="55" t="s">
        <v>606</v>
      </c>
      <c r="B576" s="157" t="s">
        <v>851</v>
      </c>
      <c r="C576" s="55" t="s">
        <v>1564</v>
      </c>
      <c r="D576" s="55" t="s">
        <v>1564</v>
      </c>
      <c r="E576" s="224">
        <v>2748436</v>
      </c>
      <c r="F576" s="225">
        <v>2748436</v>
      </c>
    </row>
    <row r="577" spans="1:6" ht="38.25">
      <c r="A577" s="55" t="s">
        <v>1911</v>
      </c>
      <c r="B577" s="157" t="s">
        <v>851</v>
      </c>
      <c r="C577" s="55" t="s">
        <v>1912</v>
      </c>
      <c r="D577" s="55" t="s">
        <v>1564</v>
      </c>
      <c r="E577" s="224">
        <v>2748436</v>
      </c>
      <c r="F577" s="225">
        <v>2748436</v>
      </c>
    </row>
    <row r="578" spans="1:6">
      <c r="A578" s="55" t="s">
        <v>1605</v>
      </c>
      <c r="B578" s="157" t="s">
        <v>851</v>
      </c>
      <c r="C578" s="55" t="s">
        <v>1606</v>
      </c>
      <c r="D578" s="55" t="s">
        <v>1564</v>
      </c>
      <c r="E578" s="224">
        <v>2748436</v>
      </c>
      <c r="F578" s="225">
        <v>2748436</v>
      </c>
    </row>
    <row r="579" spans="1:6">
      <c r="A579" s="55" t="s">
        <v>173</v>
      </c>
      <c r="B579" s="157" t="s">
        <v>851</v>
      </c>
      <c r="C579" s="55" t="s">
        <v>1606</v>
      </c>
      <c r="D579" s="55" t="s">
        <v>1430</v>
      </c>
      <c r="E579" s="224">
        <v>200000</v>
      </c>
      <c r="F579" s="225">
        <v>200000</v>
      </c>
    </row>
    <row r="580" spans="1:6">
      <c r="A580" s="55" t="s">
        <v>1298</v>
      </c>
      <c r="B580" s="157" t="s">
        <v>851</v>
      </c>
      <c r="C580" s="55" t="s">
        <v>1606</v>
      </c>
      <c r="D580" s="55" t="s">
        <v>1299</v>
      </c>
      <c r="E580" s="224">
        <v>200000</v>
      </c>
      <c r="F580" s="225">
        <v>200000</v>
      </c>
    </row>
    <row r="581" spans="1:6">
      <c r="A581" s="55" t="s">
        <v>294</v>
      </c>
      <c r="B581" s="157" t="s">
        <v>851</v>
      </c>
      <c r="C581" s="55" t="s">
        <v>1606</v>
      </c>
      <c r="D581" s="55" t="s">
        <v>1436</v>
      </c>
      <c r="E581" s="224">
        <v>2548436</v>
      </c>
      <c r="F581" s="225">
        <v>2548436</v>
      </c>
    </row>
    <row r="582" spans="1:6">
      <c r="A582" s="55" t="s">
        <v>250</v>
      </c>
      <c r="B582" s="157" t="s">
        <v>851</v>
      </c>
      <c r="C582" s="55" t="s">
        <v>1606</v>
      </c>
      <c r="D582" s="55" t="s">
        <v>482</v>
      </c>
      <c r="E582" s="224">
        <v>2548436</v>
      </c>
      <c r="F582" s="225">
        <v>2548436</v>
      </c>
    </row>
    <row r="583" spans="1:6" ht="38.25">
      <c r="A583" s="55" t="s">
        <v>717</v>
      </c>
      <c r="B583" s="157" t="s">
        <v>1144</v>
      </c>
      <c r="C583" s="55" t="s">
        <v>1564</v>
      </c>
      <c r="D583" s="55" t="s">
        <v>1564</v>
      </c>
      <c r="E583" s="224">
        <v>103819489</v>
      </c>
      <c r="F583" s="225">
        <v>103819489</v>
      </c>
    </row>
    <row r="584" spans="1:6" ht="140.25">
      <c r="A584" s="55" t="s">
        <v>607</v>
      </c>
      <c r="B584" s="157" t="s">
        <v>852</v>
      </c>
      <c r="C584" s="55" t="s">
        <v>1564</v>
      </c>
      <c r="D584" s="55" t="s">
        <v>1564</v>
      </c>
      <c r="E584" s="224">
        <v>70382807</v>
      </c>
      <c r="F584" s="225">
        <v>70382807</v>
      </c>
    </row>
    <row r="585" spans="1:6" ht="76.5">
      <c r="A585" s="55" t="s">
        <v>1902</v>
      </c>
      <c r="B585" s="157" t="s">
        <v>852</v>
      </c>
      <c r="C585" s="55" t="s">
        <v>324</v>
      </c>
      <c r="D585" s="55" t="s">
        <v>1564</v>
      </c>
      <c r="E585" s="224">
        <v>36150842</v>
      </c>
      <c r="F585" s="225">
        <v>36150842</v>
      </c>
    </row>
    <row r="586" spans="1:6" ht="25.5">
      <c r="A586" s="55" t="s">
        <v>1584</v>
      </c>
      <c r="B586" s="157" t="s">
        <v>852</v>
      </c>
      <c r="C586" s="55" t="s">
        <v>165</v>
      </c>
      <c r="D586" s="55" t="s">
        <v>1564</v>
      </c>
      <c r="E586" s="224">
        <v>36150842</v>
      </c>
      <c r="F586" s="225">
        <v>36150842</v>
      </c>
    </row>
    <row r="587" spans="1:6">
      <c r="A587" s="55" t="s">
        <v>294</v>
      </c>
      <c r="B587" s="157" t="s">
        <v>852</v>
      </c>
      <c r="C587" s="55" t="s">
        <v>165</v>
      </c>
      <c r="D587" s="55" t="s">
        <v>1436</v>
      </c>
      <c r="E587" s="224">
        <v>36150842</v>
      </c>
      <c r="F587" s="225">
        <v>36150842</v>
      </c>
    </row>
    <row r="588" spans="1:6" ht="25.5">
      <c r="A588" s="55" t="s">
        <v>0</v>
      </c>
      <c r="B588" s="157" t="s">
        <v>852</v>
      </c>
      <c r="C588" s="55" t="s">
        <v>165</v>
      </c>
      <c r="D588" s="55" t="s">
        <v>493</v>
      </c>
      <c r="E588" s="224">
        <v>36150842</v>
      </c>
      <c r="F588" s="225">
        <v>36150842</v>
      </c>
    </row>
    <row r="589" spans="1:6" ht="38.25">
      <c r="A589" s="55" t="s">
        <v>1903</v>
      </c>
      <c r="B589" s="157" t="s">
        <v>852</v>
      </c>
      <c r="C589" s="55" t="s">
        <v>1904</v>
      </c>
      <c r="D589" s="55" t="s">
        <v>1564</v>
      </c>
      <c r="E589" s="224">
        <v>2067000</v>
      </c>
      <c r="F589" s="225">
        <v>2067000</v>
      </c>
    </row>
    <row r="590" spans="1:6" ht="38.25">
      <c r="A590" s="55" t="s">
        <v>1603</v>
      </c>
      <c r="B590" s="157" t="s">
        <v>852</v>
      </c>
      <c r="C590" s="55" t="s">
        <v>1604</v>
      </c>
      <c r="D590" s="55" t="s">
        <v>1564</v>
      </c>
      <c r="E590" s="224">
        <v>2067000</v>
      </c>
      <c r="F590" s="225">
        <v>2067000</v>
      </c>
    </row>
    <row r="591" spans="1:6">
      <c r="A591" s="55" t="s">
        <v>294</v>
      </c>
      <c r="B591" s="157" t="s">
        <v>852</v>
      </c>
      <c r="C591" s="55" t="s">
        <v>1604</v>
      </c>
      <c r="D591" s="55" t="s">
        <v>1436</v>
      </c>
      <c r="E591" s="224">
        <v>2067000</v>
      </c>
      <c r="F591" s="225">
        <v>2067000</v>
      </c>
    </row>
    <row r="592" spans="1:6" ht="25.5">
      <c r="A592" s="55" t="s">
        <v>0</v>
      </c>
      <c r="B592" s="157" t="s">
        <v>852</v>
      </c>
      <c r="C592" s="55" t="s">
        <v>1604</v>
      </c>
      <c r="D592" s="55" t="s">
        <v>493</v>
      </c>
      <c r="E592" s="224">
        <v>2067000</v>
      </c>
      <c r="F592" s="225">
        <v>2067000</v>
      </c>
    </row>
    <row r="593" spans="1:6" ht="38.25">
      <c r="A593" s="55" t="s">
        <v>1911</v>
      </c>
      <c r="B593" s="157" t="s">
        <v>852</v>
      </c>
      <c r="C593" s="55" t="s">
        <v>1912</v>
      </c>
      <c r="D593" s="55" t="s">
        <v>1564</v>
      </c>
      <c r="E593" s="224">
        <v>32164965</v>
      </c>
      <c r="F593" s="225">
        <v>32164965</v>
      </c>
    </row>
    <row r="594" spans="1:6">
      <c r="A594" s="55" t="s">
        <v>1605</v>
      </c>
      <c r="B594" s="157" t="s">
        <v>852</v>
      </c>
      <c r="C594" s="55" t="s">
        <v>1606</v>
      </c>
      <c r="D594" s="55" t="s">
        <v>1564</v>
      </c>
      <c r="E594" s="224">
        <v>32164965</v>
      </c>
      <c r="F594" s="225">
        <v>32164965</v>
      </c>
    </row>
    <row r="595" spans="1:6">
      <c r="A595" s="218" t="s">
        <v>173</v>
      </c>
      <c r="B595" s="157" t="s">
        <v>852</v>
      </c>
      <c r="C595" s="55" t="s">
        <v>1606</v>
      </c>
      <c r="D595" s="55" t="s">
        <v>1430</v>
      </c>
      <c r="E595" s="224">
        <v>32164965</v>
      </c>
      <c r="F595" s="225">
        <v>32164965</v>
      </c>
    </row>
    <row r="596" spans="1:6">
      <c r="A596" s="55" t="s">
        <v>1298</v>
      </c>
      <c r="B596" s="157" t="s">
        <v>852</v>
      </c>
      <c r="C596" s="55" t="s">
        <v>1606</v>
      </c>
      <c r="D596" s="55" t="s">
        <v>1299</v>
      </c>
      <c r="E596" s="224">
        <v>32164965</v>
      </c>
      <c r="F596" s="225">
        <v>32164965</v>
      </c>
    </row>
    <row r="597" spans="1:6" ht="191.25">
      <c r="A597" s="55" t="s">
        <v>608</v>
      </c>
      <c r="B597" s="157" t="s">
        <v>853</v>
      </c>
      <c r="C597" s="55" t="s">
        <v>1564</v>
      </c>
      <c r="D597" s="55" t="s">
        <v>1564</v>
      </c>
      <c r="E597" s="224">
        <v>27670900</v>
      </c>
      <c r="F597" s="225">
        <v>27670900</v>
      </c>
    </row>
    <row r="598" spans="1:6" ht="76.5">
      <c r="A598" s="55" t="s">
        <v>1902</v>
      </c>
      <c r="B598" s="157" t="s">
        <v>853</v>
      </c>
      <c r="C598" s="55" t="s">
        <v>324</v>
      </c>
      <c r="D598" s="55" t="s">
        <v>1564</v>
      </c>
      <c r="E598" s="224">
        <v>21878174</v>
      </c>
      <c r="F598" s="225">
        <v>21878174</v>
      </c>
    </row>
    <row r="599" spans="1:6" ht="25.5">
      <c r="A599" s="55" t="s">
        <v>1584</v>
      </c>
      <c r="B599" s="157" t="s">
        <v>853</v>
      </c>
      <c r="C599" s="55" t="s">
        <v>165</v>
      </c>
      <c r="D599" s="55" t="s">
        <v>1564</v>
      </c>
      <c r="E599" s="224">
        <v>21878174</v>
      </c>
      <c r="F599" s="225">
        <v>21878174</v>
      </c>
    </row>
    <row r="600" spans="1:6">
      <c r="A600" s="55" t="s">
        <v>294</v>
      </c>
      <c r="B600" s="157" t="s">
        <v>853</v>
      </c>
      <c r="C600" s="55" t="s">
        <v>165</v>
      </c>
      <c r="D600" s="55" t="s">
        <v>1436</v>
      </c>
      <c r="E600" s="224">
        <v>21878174</v>
      </c>
      <c r="F600" s="225">
        <v>21878174</v>
      </c>
    </row>
    <row r="601" spans="1:6" ht="25.5">
      <c r="A601" s="55" t="s">
        <v>0</v>
      </c>
      <c r="B601" s="157" t="s">
        <v>853</v>
      </c>
      <c r="C601" s="55" t="s">
        <v>165</v>
      </c>
      <c r="D601" s="55" t="s">
        <v>493</v>
      </c>
      <c r="E601" s="224">
        <v>21878174</v>
      </c>
      <c r="F601" s="225">
        <v>21878174</v>
      </c>
    </row>
    <row r="602" spans="1:6" ht="38.25">
      <c r="A602" s="55" t="s">
        <v>1911</v>
      </c>
      <c r="B602" s="157" t="s">
        <v>853</v>
      </c>
      <c r="C602" s="55" t="s">
        <v>1912</v>
      </c>
      <c r="D602" s="55" t="s">
        <v>1564</v>
      </c>
      <c r="E602" s="224">
        <v>5792726</v>
      </c>
      <c r="F602" s="225">
        <v>5792726</v>
      </c>
    </row>
    <row r="603" spans="1:6">
      <c r="A603" s="55" t="s">
        <v>1605</v>
      </c>
      <c r="B603" s="157" t="s">
        <v>853</v>
      </c>
      <c r="C603" s="55" t="s">
        <v>1606</v>
      </c>
      <c r="D603" s="55" t="s">
        <v>1564</v>
      </c>
      <c r="E603" s="224">
        <v>5792726</v>
      </c>
      <c r="F603" s="225">
        <v>5792726</v>
      </c>
    </row>
    <row r="604" spans="1:6">
      <c r="A604" s="55" t="s">
        <v>173</v>
      </c>
      <c r="B604" s="157" t="s">
        <v>853</v>
      </c>
      <c r="C604" s="55" t="s">
        <v>1606</v>
      </c>
      <c r="D604" s="55" t="s">
        <v>1430</v>
      </c>
      <c r="E604" s="224">
        <v>5792726</v>
      </c>
      <c r="F604" s="225">
        <v>5792726</v>
      </c>
    </row>
    <row r="605" spans="1:6">
      <c r="A605" s="55" t="s">
        <v>1298</v>
      </c>
      <c r="B605" s="157" t="s">
        <v>853</v>
      </c>
      <c r="C605" s="55" t="s">
        <v>1606</v>
      </c>
      <c r="D605" s="55" t="s">
        <v>1299</v>
      </c>
      <c r="E605" s="224">
        <v>5792726</v>
      </c>
      <c r="F605" s="225">
        <v>5792726</v>
      </c>
    </row>
    <row r="606" spans="1:6" ht="153">
      <c r="A606" s="55" t="s">
        <v>688</v>
      </c>
      <c r="B606" s="157" t="s">
        <v>854</v>
      </c>
      <c r="C606" s="55" t="s">
        <v>1564</v>
      </c>
      <c r="D606" s="55" t="s">
        <v>1564</v>
      </c>
      <c r="E606" s="224">
        <v>148161</v>
      </c>
      <c r="F606" s="225">
        <v>148161</v>
      </c>
    </row>
    <row r="607" spans="1:6" ht="38.25">
      <c r="A607" s="55" t="s">
        <v>1911</v>
      </c>
      <c r="B607" s="157" t="s">
        <v>854</v>
      </c>
      <c r="C607" s="55" t="s">
        <v>1912</v>
      </c>
      <c r="D607" s="55" t="s">
        <v>1564</v>
      </c>
      <c r="E607" s="224">
        <v>148161</v>
      </c>
      <c r="F607" s="225">
        <v>148161</v>
      </c>
    </row>
    <row r="608" spans="1:6">
      <c r="A608" s="55" t="s">
        <v>1605</v>
      </c>
      <c r="B608" s="157" t="s">
        <v>854</v>
      </c>
      <c r="C608" s="55" t="s">
        <v>1606</v>
      </c>
      <c r="D608" s="55" t="s">
        <v>1564</v>
      </c>
      <c r="E608" s="224">
        <v>148161</v>
      </c>
      <c r="F608" s="225">
        <v>148161</v>
      </c>
    </row>
    <row r="609" spans="1:6">
      <c r="A609" s="55" t="s">
        <v>173</v>
      </c>
      <c r="B609" s="157" t="s">
        <v>854</v>
      </c>
      <c r="C609" s="55" t="s">
        <v>1606</v>
      </c>
      <c r="D609" s="55" t="s">
        <v>1430</v>
      </c>
      <c r="E609" s="224">
        <v>148161</v>
      </c>
      <c r="F609" s="225">
        <v>148161</v>
      </c>
    </row>
    <row r="610" spans="1:6">
      <c r="A610" s="55" t="s">
        <v>1298</v>
      </c>
      <c r="B610" s="157" t="s">
        <v>854</v>
      </c>
      <c r="C610" s="55" t="s">
        <v>1606</v>
      </c>
      <c r="D610" s="55" t="s">
        <v>1299</v>
      </c>
      <c r="E610" s="224">
        <v>148161</v>
      </c>
      <c r="F610" s="225">
        <v>148161</v>
      </c>
    </row>
    <row r="611" spans="1:6" ht="127.5">
      <c r="A611" s="55" t="s">
        <v>609</v>
      </c>
      <c r="B611" s="157" t="s">
        <v>855</v>
      </c>
      <c r="C611" s="55" t="s">
        <v>1564</v>
      </c>
      <c r="D611" s="55" t="s">
        <v>1564</v>
      </c>
      <c r="E611" s="224">
        <v>1538321</v>
      </c>
      <c r="F611" s="225">
        <v>1538321</v>
      </c>
    </row>
    <row r="612" spans="1:6" ht="76.5">
      <c r="A612" s="55" t="s">
        <v>1902</v>
      </c>
      <c r="B612" s="157" t="s">
        <v>855</v>
      </c>
      <c r="C612" s="55" t="s">
        <v>324</v>
      </c>
      <c r="D612" s="55" t="s">
        <v>1564</v>
      </c>
      <c r="E612" s="224">
        <v>1064548</v>
      </c>
      <c r="F612" s="225">
        <v>1064548</v>
      </c>
    </row>
    <row r="613" spans="1:6" ht="25.5">
      <c r="A613" s="55" t="s">
        <v>1584</v>
      </c>
      <c r="B613" s="157" t="s">
        <v>855</v>
      </c>
      <c r="C613" s="55" t="s">
        <v>165</v>
      </c>
      <c r="D613" s="55" t="s">
        <v>1564</v>
      </c>
      <c r="E613" s="224">
        <v>1064548</v>
      </c>
      <c r="F613" s="225">
        <v>1064548</v>
      </c>
    </row>
    <row r="614" spans="1:6">
      <c r="A614" s="55" t="s">
        <v>294</v>
      </c>
      <c r="B614" s="157" t="s">
        <v>855</v>
      </c>
      <c r="C614" s="55" t="s">
        <v>165</v>
      </c>
      <c r="D614" s="55" t="s">
        <v>1436</v>
      </c>
      <c r="E614" s="224">
        <v>1064548</v>
      </c>
      <c r="F614" s="225">
        <v>1064548</v>
      </c>
    </row>
    <row r="615" spans="1:6" ht="25.5">
      <c r="A615" s="55" t="s">
        <v>0</v>
      </c>
      <c r="B615" s="157" t="s">
        <v>855</v>
      </c>
      <c r="C615" s="55" t="s">
        <v>165</v>
      </c>
      <c r="D615" s="55" t="s">
        <v>493</v>
      </c>
      <c r="E615" s="224">
        <v>1064548</v>
      </c>
      <c r="F615" s="225">
        <v>1064548</v>
      </c>
    </row>
    <row r="616" spans="1:6" ht="38.25">
      <c r="A616" s="55" t="s">
        <v>1911</v>
      </c>
      <c r="B616" s="157" t="s">
        <v>855</v>
      </c>
      <c r="C616" s="55" t="s">
        <v>1912</v>
      </c>
      <c r="D616" s="55" t="s">
        <v>1564</v>
      </c>
      <c r="E616" s="224">
        <v>473773</v>
      </c>
      <c r="F616" s="225">
        <v>473773</v>
      </c>
    </row>
    <row r="617" spans="1:6">
      <c r="A617" s="55" t="s">
        <v>1605</v>
      </c>
      <c r="B617" s="157" t="s">
        <v>855</v>
      </c>
      <c r="C617" s="55" t="s">
        <v>1606</v>
      </c>
      <c r="D617" s="55" t="s">
        <v>1564</v>
      </c>
      <c r="E617" s="224">
        <v>473773</v>
      </c>
      <c r="F617" s="225">
        <v>473773</v>
      </c>
    </row>
    <row r="618" spans="1:6">
      <c r="A618" s="55" t="s">
        <v>173</v>
      </c>
      <c r="B618" s="157" t="s">
        <v>855</v>
      </c>
      <c r="C618" s="55" t="s">
        <v>1606</v>
      </c>
      <c r="D618" s="55" t="s">
        <v>1430</v>
      </c>
      <c r="E618" s="224">
        <v>473773</v>
      </c>
      <c r="F618" s="225">
        <v>473773</v>
      </c>
    </row>
    <row r="619" spans="1:6">
      <c r="A619" s="55" t="s">
        <v>1298</v>
      </c>
      <c r="B619" s="157" t="s">
        <v>855</v>
      </c>
      <c r="C619" s="55" t="s">
        <v>1606</v>
      </c>
      <c r="D619" s="55" t="s">
        <v>1299</v>
      </c>
      <c r="E619" s="224">
        <v>473773</v>
      </c>
      <c r="F619" s="225">
        <v>473773</v>
      </c>
    </row>
    <row r="620" spans="1:6" ht="140.25">
      <c r="A620" s="55" t="s">
        <v>689</v>
      </c>
      <c r="B620" s="157" t="s">
        <v>856</v>
      </c>
      <c r="C620" s="55" t="s">
        <v>1564</v>
      </c>
      <c r="D620" s="55" t="s">
        <v>1564</v>
      </c>
      <c r="E620" s="224">
        <v>3417800</v>
      </c>
      <c r="F620" s="225">
        <v>3417800</v>
      </c>
    </row>
    <row r="621" spans="1:6" ht="38.25">
      <c r="A621" s="55" t="s">
        <v>1903</v>
      </c>
      <c r="B621" s="157" t="s">
        <v>856</v>
      </c>
      <c r="C621" s="55" t="s">
        <v>1904</v>
      </c>
      <c r="D621" s="55" t="s">
        <v>1564</v>
      </c>
      <c r="E621" s="224">
        <v>356000</v>
      </c>
      <c r="F621" s="225">
        <v>356000</v>
      </c>
    </row>
    <row r="622" spans="1:6" ht="38.25">
      <c r="A622" s="55" t="s">
        <v>1603</v>
      </c>
      <c r="B622" s="157" t="s">
        <v>856</v>
      </c>
      <c r="C622" s="55" t="s">
        <v>1604</v>
      </c>
      <c r="D622" s="55" t="s">
        <v>1564</v>
      </c>
      <c r="E622" s="224">
        <v>356000</v>
      </c>
      <c r="F622" s="225">
        <v>356000</v>
      </c>
    </row>
    <row r="623" spans="1:6">
      <c r="A623" s="55" t="s">
        <v>294</v>
      </c>
      <c r="B623" s="157" t="s">
        <v>856</v>
      </c>
      <c r="C623" s="55" t="s">
        <v>1604</v>
      </c>
      <c r="D623" s="55" t="s">
        <v>1436</v>
      </c>
      <c r="E623" s="224">
        <v>356000</v>
      </c>
      <c r="F623" s="225">
        <v>356000</v>
      </c>
    </row>
    <row r="624" spans="1:6" ht="25.5">
      <c r="A624" s="55" t="s">
        <v>0</v>
      </c>
      <c r="B624" s="157" t="s">
        <v>856</v>
      </c>
      <c r="C624" s="55" t="s">
        <v>1604</v>
      </c>
      <c r="D624" s="55" t="s">
        <v>493</v>
      </c>
      <c r="E624" s="224">
        <v>356000</v>
      </c>
      <c r="F624" s="225">
        <v>356000</v>
      </c>
    </row>
    <row r="625" spans="1:6" ht="38.25">
      <c r="A625" s="55" t="s">
        <v>1911</v>
      </c>
      <c r="B625" s="157" t="s">
        <v>856</v>
      </c>
      <c r="C625" s="55" t="s">
        <v>1912</v>
      </c>
      <c r="D625" s="55" t="s">
        <v>1564</v>
      </c>
      <c r="E625" s="224">
        <v>3061800</v>
      </c>
      <c r="F625" s="225">
        <v>3061800</v>
      </c>
    </row>
    <row r="626" spans="1:6">
      <c r="A626" s="55" t="s">
        <v>1605</v>
      </c>
      <c r="B626" s="157" t="s">
        <v>856</v>
      </c>
      <c r="C626" s="55" t="s">
        <v>1606</v>
      </c>
      <c r="D626" s="55" t="s">
        <v>1564</v>
      </c>
      <c r="E626" s="224">
        <v>3061800</v>
      </c>
      <c r="F626" s="225">
        <v>3061800</v>
      </c>
    </row>
    <row r="627" spans="1:6">
      <c r="A627" s="55" t="s">
        <v>173</v>
      </c>
      <c r="B627" s="157" t="s">
        <v>856</v>
      </c>
      <c r="C627" s="55" t="s">
        <v>1606</v>
      </c>
      <c r="D627" s="55" t="s">
        <v>1430</v>
      </c>
      <c r="E627" s="224">
        <v>3061800</v>
      </c>
      <c r="F627" s="225">
        <v>3061800</v>
      </c>
    </row>
    <row r="628" spans="1:6">
      <c r="A628" s="218" t="s">
        <v>1298</v>
      </c>
      <c r="B628" s="157" t="s">
        <v>856</v>
      </c>
      <c r="C628" s="55" t="s">
        <v>1606</v>
      </c>
      <c r="D628" s="55" t="s">
        <v>1299</v>
      </c>
      <c r="E628" s="224">
        <v>3061800</v>
      </c>
      <c r="F628" s="225">
        <v>3061800</v>
      </c>
    </row>
    <row r="629" spans="1:6" ht="89.25">
      <c r="A629" s="55" t="s">
        <v>1114</v>
      </c>
      <c r="B629" s="157" t="s">
        <v>1115</v>
      </c>
      <c r="C629" s="55" t="s">
        <v>1564</v>
      </c>
      <c r="D629" s="55" t="s">
        <v>1564</v>
      </c>
      <c r="E629" s="224">
        <v>120000</v>
      </c>
      <c r="F629" s="225">
        <v>120000</v>
      </c>
    </row>
    <row r="630" spans="1:6" ht="38.25">
      <c r="A630" s="55" t="s">
        <v>1903</v>
      </c>
      <c r="B630" s="157" t="s">
        <v>1115</v>
      </c>
      <c r="C630" s="55" t="s">
        <v>1904</v>
      </c>
      <c r="D630" s="55" t="s">
        <v>1564</v>
      </c>
      <c r="E630" s="224">
        <v>120000</v>
      </c>
      <c r="F630" s="225">
        <v>120000</v>
      </c>
    </row>
    <row r="631" spans="1:6" ht="38.25">
      <c r="A631" s="55" t="s">
        <v>1603</v>
      </c>
      <c r="B631" s="157" t="s">
        <v>1115</v>
      </c>
      <c r="C631" s="55" t="s">
        <v>1604</v>
      </c>
      <c r="D631" s="55" t="s">
        <v>1564</v>
      </c>
      <c r="E631" s="224">
        <v>120000</v>
      </c>
      <c r="F631" s="225">
        <v>120000</v>
      </c>
    </row>
    <row r="632" spans="1:6">
      <c r="A632" s="55" t="s">
        <v>294</v>
      </c>
      <c r="B632" s="157" t="s">
        <v>1115</v>
      </c>
      <c r="C632" s="55" t="s">
        <v>1604</v>
      </c>
      <c r="D632" s="55" t="s">
        <v>1436</v>
      </c>
      <c r="E632" s="224">
        <v>120000</v>
      </c>
      <c r="F632" s="225">
        <v>120000</v>
      </c>
    </row>
    <row r="633" spans="1:6" ht="25.5">
      <c r="A633" s="218" t="s">
        <v>0</v>
      </c>
      <c r="B633" s="157" t="s">
        <v>1115</v>
      </c>
      <c r="C633" s="55" t="s">
        <v>1604</v>
      </c>
      <c r="D633" s="55" t="s">
        <v>493</v>
      </c>
      <c r="E633" s="224">
        <v>120000</v>
      </c>
      <c r="F633" s="225">
        <v>120000</v>
      </c>
    </row>
    <row r="634" spans="1:6" ht="127.5">
      <c r="A634" s="55" t="s">
        <v>1108</v>
      </c>
      <c r="B634" s="157" t="s">
        <v>1109</v>
      </c>
      <c r="C634" s="55" t="s">
        <v>1564</v>
      </c>
      <c r="D634" s="55" t="s">
        <v>1564</v>
      </c>
      <c r="E634" s="224">
        <v>541500</v>
      </c>
      <c r="F634" s="225">
        <v>541500</v>
      </c>
    </row>
    <row r="635" spans="1:6" ht="38.25">
      <c r="A635" s="55" t="s">
        <v>1903</v>
      </c>
      <c r="B635" s="157" t="s">
        <v>1109</v>
      </c>
      <c r="C635" s="55" t="s">
        <v>1904</v>
      </c>
      <c r="D635" s="55" t="s">
        <v>1564</v>
      </c>
      <c r="E635" s="224">
        <v>210500</v>
      </c>
      <c r="F635" s="225">
        <v>210500</v>
      </c>
    </row>
    <row r="636" spans="1:6" ht="38.25">
      <c r="A636" s="55" t="s">
        <v>1603</v>
      </c>
      <c r="B636" s="157" t="s">
        <v>1109</v>
      </c>
      <c r="C636" s="55" t="s">
        <v>1604</v>
      </c>
      <c r="D636" s="55" t="s">
        <v>1564</v>
      </c>
      <c r="E636" s="224">
        <v>210500</v>
      </c>
      <c r="F636" s="225">
        <v>210500</v>
      </c>
    </row>
    <row r="637" spans="1:6">
      <c r="A637" s="55" t="s">
        <v>294</v>
      </c>
      <c r="B637" s="157" t="s">
        <v>1109</v>
      </c>
      <c r="C637" s="55" t="s">
        <v>1604</v>
      </c>
      <c r="D637" s="55" t="s">
        <v>1436</v>
      </c>
      <c r="E637" s="224">
        <v>210500</v>
      </c>
      <c r="F637" s="225">
        <v>210500</v>
      </c>
    </row>
    <row r="638" spans="1:6" ht="25.5">
      <c r="A638" s="55" t="s">
        <v>0</v>
      </c>
      <c r="B638" s="157" t="s">
        <v>1109</v>
      </c>
      <c r="C638" s="55" t="s">
        <v>1604</v>
      </c>
      <c r="D638" s="55" t="s">
        <v>493</v>
      </c>
      <c r="E638" s="224">
        <v>210500</v>
      </c>
      <c r="F638" s="225">
        <v>210500</v>
      </c>
    </row>
    <row r="639" spans="1:6" ht="38.25">
      <c r="A639" s="55" t="s">
        <v>1911</v>
      </c>
      <c r="B639" s="157" t="s">
        <v>1109</v>
      </c>
      <c r="C639" s="55" t="s">
        <v>1912</v>
      </c>
      <c r="D639" s="55" t="s">
        <v>1564</v>
      </c>
      <c r="E639" s="224">
        <v>331000</v>
      </c>
      <c r="F639" s="225">
        <v>331000</v>
      </c>
    </row>
    <row r="640" spans="1:6">
      <c r="A640" s="55" t="s">
        <v>1605</v>
      </c>
      <c r="B640" s="157" t="s">
        <v>1109</v>
      </c>
      <c r="C640" s="55" t="s">
        <v>1606</v>
      </c>
      <c r="D640" s="55" t="s">
        <v>1564</v>
      </c>
      <c r="E640" s="224">
        <v>331000</v>
      </c>
      <c r="F640" s="225">
        <v>331000</v>
      </c>
    </row>
    <row r="641" spans="1:6">
      <c r="A641" s="55" t="s">
        <v>173</v>
      </c>
      <c r="B641" s="157" t="s">
        <v>1109</v>
      </c>
      <c r="C641" s="55" t="s">
        <v>1606</v>
      </c>
      <c r="D641" s="55" t="s">
        <v>1430</v>
      </c>
      <c r="E641" s="224">
        <v>331000</v>
      </c>
      <c r="F641" s="225">
        <v>331000</v>
      </c>
    </row>
    <row r="642" spans="1:6">
      <c r="A642" s="55" t="s">
        <v>1298</v>
      </c>
      <c r="B642" s="157" t="s">
        <v>1109</v>
      </c>
      <c r="C642" s="55" t="s">
        <v>1606</v>
      </c>
      <c r="D642" s="55" t="s">
        <v>1299</v>
      </c>
      <c r="E642" s="224">
        <v>331000</v>
      </c>
      <c r="F642" s="225">
        <v>331000</v>
      </c>
    </row>
    <row r="643" spans="1:6" ht="25.5">
      <c r="A643" s="55" t="s">
        <v>563</v>
      </c>
      <c r="B643" s="157" t="s">
        <v>1145</v>
      </c>
      <c r="C643" s="55" t="s">
        <v>1564</v>
      </c>
      <c r="D643" s="55" t="s">
        <v>1564</v>
      </c>
      <c r="E643" s="224">
        <v>11349200</v>
      </c>
      <c r="F643" s="225">
        <v>11349200</v>
      </c>
    </row>
    <row r="644" spans="1:6" ht="38.25">
      <c r="A644" s="218" t="s">
        <v>564</v>
      </c>
      <c r="B644" s="157" t="s">
        <v>1146</v>
      </c>
      <c r="C644" s="55" t="s">
        <v>1564</v>
      </c>
      <c r="D644" s="55" t="s">
        <v>1564</v>
      </c>
      <c r="E644" s="224">
        <v>2377500</v>
      </c>
      <c r="F644" s="225">
        <v>2377500</v>
      </c>
    </row>
    <row r="645" spans="1:6" ht="63.75">
      <c r="A645" s="55" t="s">
        <v>1106</v>
      </c>
      <c r="B645" s="157" t="s">
        <v>1107</v>
      </c>
      <c r="C645" s="55" t="s">
        <v>1564</v>
      </c>
      <c r="D645" s="55" t="s">
        <v>1564</v>
      </c>
      <c r="E645" s="224">
        <v>121260</v>
      </c>
      <c r="F645" s="225">
        <v>121260</v>
      </c>
    </row>
    <row r="646" spans="1:6" ht="38.25">
      <c r="A646" s="55" t="s">
        <v>1911</v>
      </c>
      <c r="B646" s="157" t="s">
        <v>1107</v>
      </c>
      <c r="C646" s="55" t="s">
        <v>1912</v>
      </c>
      <c r="D646" s="55" t="s">
        <v>1564</v>
      </c>
      <c r="E646" s="224">
        <v>121260</v>
      </c>
      <c r="F646" s="225">
        <v>121260</v>
      </c>
    </row>
    <row r="647" spans="1:6">
      <c r="A647" s="218" t="s">
        <v>1605</v>
      </c>
      <c r="B647" s="157" t="s">
        <v>1107</v>
      </c>
      <c r="C647" s="55" t="s">
        <v>1606</v>
      </c>
      <c r="D647" s="55" t="s">
        <v>1564</v>
      </c>
      <c r="E647" s="224">
        <v>121260</v>
      </c>
      <c r="F647" s="225">
        <v>121260</v>
      </c>
    </row>
    <row r="648" spans="1:6">
      <c r="A648" s="55" t="s">
        <v>173</v>
      </c>
      <c r="B648" s="157" t="s">
        <v>1107</v>
      </c>
      <c r="C648" s="55" t="s">
        <v>1606</v>
      </c>
      <c r="D648" s="55" t="s">
        <v>1430</v>
      </c>
      <c r="E648" s="224">
        <v>121260</v>
      </c>
      <c r="F648" s="225">
        <v>121260</v>
      </c>
    </row>
    <row r="649" spans="1:6">
      <c r="A649" s="55" t="s">
        <v>1296</v>
      </c>
      <c r="B649" s="157" t="s">
        <v>1107</v>
      </c>
      <c r="C649" s="55" t="s">
        <v>1606</v>
      </c>
      <c r="D649" s="55" t="s">
        <v>455</v>
      </c>
      <c r="E649" s="224">
        <v>121260</v>
      </c>
      <c r="F649" s="225">
        <v>121260</v>
      </c>
    </row>
    <row r="650" spans="1:6" ht="102">
      <c r="A650" s="55" t="s">
        <v>458</v>
      </c>
      <c r="B650" s="303" t="s">
        <v>831</v>
      </c>
      <c r="C650" s="6" t="s">
        <v>1564</v>
      </c>
      <c r="D650" s="6" t="s">
        <v>1564</v>
      </c>
      <c r="E650" s="224">
        <v>106240</v>
      </c>
      <c r="F650" s="225">
        <v>106240</v>
      </c>
    </row>
    <row r="651" spans="1:6" ht="38.25">
      <c r="A651" s="55" t="s">
        <v>1911</v>
      </c>
      <c r="B651" s="303" t="s">
        <v>831</v>
      </c>
      <c r="C651" s="6" t="s">
        <v>1912</v>
      </c>
      <c r="D651" s="6" t="s">
        <v>1564</v>
      </c>
      <c r="E651" s="224">
        <v>106240</v>
      </c>
      <c r="F651" s="349">
        <v>106240</v>
      </c>
    </row>
    <row r="652" spans="1:6">
      <c r="A652" s="55" t="s">
        <v>1605</v>
      </c>
      <c r="B652" s="303" t="s">
        <v>831</v>
      </c>
      <c r="C652" s="6" t="s">
        <v>1606</v>
      </c>
      <c r="D652" s="6" t="s">
        <v>1564</v>
      </c>
      <c r="E652" s="224">
        <v>106240</v>
      </c>
      <c r="F652" s="349">
        <v>106240</v>
      </c>
    </row>
    <row r="653" spans="1:6">
      <c r="A653" s="55" t="s">
        <v>173</v>
      </c>
      <c r="B653" s="303" t="s">
        <v>831</v>
      </c>
      <c r="C653" s="6" t="s">
        <v>1606</v>
      </c>
      <c r="D653" s="6" t="s">
        <v>1430</v>
      </c>
      <c r="E653" s="224">
        <v>106240</v>
      </c>
      <c r="F653" s="349">
        <v>106240</v>
      </c>
    </row>
    <row r="654" spans="1:6">
      <c r="A654" s="55" t="s">
        <v>1296</v>
      </c>
      <c r="B654" s="303" t="s">
        <v>831</v>
      </c>
      <c r="C654" s="6" t="s">
        <v>1606</v>
      </c>
      <c r="D654" s="6" t="s">
        <v>455</v>
      </c>
      <c r="E654" s="224">
        <v>106240</v>
      </c>
      <c r="F654" s="349">
        <v>106240</v>
      </c>
    </row>
    <row r="655" spans="1:6">
      <c r="A655" s="6" t="s">
        <v>527</v>
      </c>
      <c r="B655" s="303" t="s">
        <v>948</v>
      </c>
      <c r="C655" s="6" t="s">
        <v>1564</v>
      </c>
      <c r="D655" s="6" t="s">
        <v>1564</v>
      </c>
      <c r="E655" s="224">
        <v>2150000</v>
      </c>
      <c r="F655" s="225">
        <v>2150000</v>
      </c>
    </row>
    <row r="656" spans="1:6">
      <c r="A656" s="55" t="s">
        <v>1913</v>
      </c>
      <c r="B656" s="303" t="s">
        <v>948</v>
      </c>
      <c r="C656" s="6" t="s">
        <v>1914</v>
      </c>
      <c r="D656" s="6" t="s">
        <v>1564</v>
      </c>
      <c r="E656" s="224">
        <v>2150000</v>
      </c>
      <c r="F656" s="225">
        <v>2150000</v>
      </c>
    </row>
    <row r="657" spans="1:6">
      <c r="A657" s="55" t="s">
        <v>94</v>
      </c>
      <c r="B657" s="303" t="s">
        <v>948</v>
      </c>
      <c r="C657" s="6" t="s">
        <v>521</v>
      </c>
      <c r="D657" s="6" t="s">
        <v>1564</v>
      </c>
      <c r="E657" s="224">
        <v>2150000</v>
      </c>
      <c r="F657" s="225">
        <v>2150000</v>
      </c>
    </row>
    <row r="658" spans="1:6">
      <c r="A658" s="55" t="s">
        <v>173</v>
      </c>
      <c r="B658" s="303" t="s">
        <v>948</v>
      </c>
      <c r="C658" s="6" t="s">
        <v>521</v>
      </c>
      <c r="D658" s="6" t="s">
        <v>1430</v>
      </c>
      <c r="E658" s="224">
        <v>2150000</v>
      </c>
      <c r="F658" s="225">
        <v>2150000</v>
      </c>
    </row>
    <row r="659" spans="1:6">
      <c r="A659" s="55" t="s">
        <v>1296</v>
      </c>
      <c r="B659" s="303" t="s">
        <v>948</v>
      </c>
      <c r="C659" s="6" t="s">
        <v>521</v>
      </c>
      <c r="D659" s="6" t="s">
        <v>455</v>
      </c>
      <c r="E659" s="224">
        <v>2150000</v>
      </c>
      <c r="F659" s="225">
        <v>2150000</v>
      </c>
    </row>
    <row r="660" spans="1:6" ht="38.25">
      <c r="A660" s="55" t="s">
        <v>566</v>
      </c>
      <c r="B660" s="303" t="s">
        <v>1304</v>
      </c>
      <c r="C660" s="6" t="s">
        <v>1564</v>
      </c>
      <c r="D660" s="6" t="s">
        <v>1564</v>
      </c>
      <c r="E660" s="224">
        <v>150050</v>
      </c>
      <c r="F660" s="225">
        <v>150050</v>
      </c>
    </row>
    <row r="661" spans="1:6" ht="63.75">
      <c r="A661" s="55" t="s">
        <v>459</v>
      </c>
      <c r="B661" s="303" t="s">
        <v>832</v>
      </c>
      <c r="C661" s="6" t="s">
        <v>1564</v>
      </c>
      <c r="D661" s="6" t="s">
        <v>1564</v>
      </c>
      <c r="E661" s="224">
        <v>150050</v>
      </c>
      <c r="F661" s="225">
        <v>150050</v>
      </c>
    </row>
    <row r="662" spans="1:6" ht="38.25">
      <c r="A662" s="55" t="s">
        <v>1911</v>
      </c>
      <c r="B662" s="303" t="s">
        <v>832</v>
      </c>
      <c r="C662" s="6" t="s">
        <v>1912</v>
      </c>
      <c r="D662" s="6" t="s">
        <v>1564</v>
      </c>
      <c r="E662" s="224">
        <v>150050</v>
      </c>
      <c r="F662" s="225">
        <v>150050</v>
      </c>
    </row>
    <row r="663" spans="1:6">
      <c r="A663" s="6" t="s">
        <v>1605</v>
      </c>
      <c r="B663" s="303" t="s">
        <v>832</v>
      </c>
      <c r="C663" s="6" t="s">
        <v>1606</v>
      </c>
      <c r="D663" s="6" t="s">
        <v>1564</v>
      </c>
      <c r="E663" s="220">
        <v>150050</v>
      </c>
      <c r="F663" s="289">
        <v>150050</v>
      </c>
    </row>
    <row r="664" spans="1:6">
      <c r="A664" s="6" t="s">
        <v>173</v>
      </c>
      <c r="B664" s="303" t="s">
        <v>832</v>
      </c>
      <c r="C664" s="6" t="s">
        <v>1606</v>
      </c>
      <c r="D664" s="6" t="s">
        <v>1430</v>
      </c>
      <c r="E664" s="224">
        <v>150050</v>
      </c>
      <c r="F664" s="225">
        <v>150050</v>
      </c>
    </row>
    <row r="665" spans="1:6">
      <c r="A665" s="6" t="s">
        <v>1296</v>
      </c>
      <c r="B665" s="303" t="s">
        <v>832</v>
      </c>
      <c r="C665" s="6" t="s">
        <v>1606</v>
      </c>
      <c r="D665" s="6" t="s">
        <v>455</v>
      </c>
      <c r="E665" s="389">
        <v>150050</v>
      </c>
      <c r="F665" s="390">
        <v>150050</v>
      </c>
    </row>
    <row r="666" spans="1:6" ht="25.5">
      <c r="A666" s="55" t="s">
        <v>568</v>
      </c>
      <c r="B666" s="303" t="s">
        <v>1147</v>
      </c>
      <c r="C666" s="6" t="s">
        <v>1564</v>
      </c>
      <c r="D666" s="6" t="s">
        <v>1564</v>
      </c>
      <c r="E666" s="224">
        <v>1000000</v>
      </c>
      <c r="F666" s="225">
        <v>1000000</v>
      </c>
    </row>
    <row r="667" spans="1:6" ht="114.75">
      <c r="A667" s="55" t="s">
        <v>497</v>
      </c>
      <c r="B667" s="303" t="s">
        <v>1726</v>
      </c>
      <c r="C667" s="6" t="s">
        <v>1564</v>
      </c>
      <c r="D667" s="6" t="s">
        <v>1564</v>
      </c>
      <c r="E667" s="224">
        <v>1000000</v>
      </c>
      <c r="F667" s="225">
        <v>1000000</v>
      </c>
    </row>
    <row r="668" spans="1:6" ht="25.5">
      <c r="A668" s="55" t="s">
        <v>1907</v>
      </c>
      <c r="B668" s="303" t="s">
        <v>1726</v>
      </c>
      <c r="C668" s="6" t="s">
        <v>1908</v>
      </c>
      <c r="D668" s="6" t="s">
        <v>1564</v>
      </c>
      <c r="E668" s="224">
        <v>1000000</v>
      </c>
      <c r="F668" s="225">
        <v>1000000</v>
      </c>
    </row>
    <row r="669" spans="1:6" ht="38.25">
      <c r="A669" s="55" t="s">
        <v>1607</v>
      </c>
      <c r="B669" s="303" t="s">
        <v>1726</v>
      </c>
      <c r="C669" s="6" t="s">
        <v>679</v>
      </c>
      <c r="D669" s="6" t="s">
        <v>1564</v>
      </c>
      <c r="E669" s="224">
        <v>1000000</v>
      </c>
      <c r="F669" s="225">
        <v>1000000</v>
      </c>
    </row>
    <row r="670" spans="1:6">
      <c r="A670" s="55" t="s">
        <v>174</v>
      </c>
      <c r="B670" s="303" t="s">
        <v>1726</v>
      </c>
      <c r="C670" s="6" t="s">
        <v>679</v>
      </c>
      <c r="D670" s="6" t="s">
        <v>1431</v>
      </c>
      <c r="E670" s="224">
        <v>1000000</v>
      </c>
      <c r="F670" s="225">
        <v>1000000</v>
      </c>
    </row>
    <row r="671" spans="1:6">
      <c r="A671" s="55" t="s">
        <v>127</v>
      </c>
      <c r="B671" s="303" t="s">
        <v>1726</v>
      </c>
      <c r="C671" s="6" t="s">
        <v>679</v>
      </c>
      <c r="D671" s="6" t="s">
        <v>468</v>
      </c>
      <c r="E671" s="224">
        <v>1000000</v>
      </c>
      <c r="F671" s="225">
        <v>1000000</v>
      </c>
    </row>
    <row r="672" spans="1:6" ht="38.25">
      <c r="A672" s="55" t="s">
        <v>544</v>
      </c>
      <c r="B672" s="303" t="s">
        <v>1148</v>
      </c>
      <c r="C672" s="6" t="s">
        <v>1564</v>
      </c>
      <c r="D672" s="6" t="s">
        <v>1564</v>
      </c>
      <c r="E672" s="224">
        <v>7821650</v>
      </c>
      <c r="F672" s="225">
        <v>7821650</v>
      </c>
    </row>
    <row r="673" spans="1:6" ht="127.5">
      <c r="A673" s="55" t="s">
        <v>461</v>
      </c>
      <c r="B673" s="303" t="s">
        <v>834</v>
      </c>
      <c r="C673" s="6" t="s">
        <v>1564</v>
      </c>
      <c r="D673" s="6" t="s">
        <v>1564</v>
      </c>
      <c r="E673" s="224">
        <v>4882550</v>
      </c>
      <c r="F673" s="225">
        <v>4882550</v>
      </c>
    </row>
    <row r="674" spans="1:6" ht="38.25">
      <c r="A674" s="55" t="s">
        <v>1911</v>
      </c>
      <c r="B674" s="303" t="s">
        <v>834</v>
      </c>
      <c r="C674" s="6" t="s">
        <v>1912</v>
      </c>
      <c r="D674" s="6" t="s">
        <v>1564</v>
      </c>
      <c r="E674" s="224">
        <v>4882550</v>
      </c>
      <c r="F674" s="225">
        <v>4882550</v>
      </c>
    </row>
    <row r="675" spans="1:6">
      <c r="A675" s="55" t="s">
        <v>1605</v>
      </c>
      <c r="B675" s="303" t="s">
        <v>834</v>
      </c>
      <c r="C675" s="6" t="s">
        <v>1606</v>
      </c>
      <c r="D675" s="6" t="s">
        <v>1564</v>
      </c>
      <c r="E675" s="224">
        <v>4882550</v>
      </c>
      <c r="F675" s="225">
        <v>4882550</v>
      </c>
    </row>
    <row r="676" spans="1:6">
      <c r="A676" s="55" t="s">
        <v>173</v>
      </c>
      <c r="B676" s="303" t="s">
        <v>834</v>
      </c>
      <c r="C676" s="6" t="s">
        <v>1606</v>
      </c>
      <c r="D676" s="6" t="s">
        <v>1430</v>
      </c>
      <c r="E676" s="224">
        <v>4882550</v>
      </c>
      <c r="F676" s="225">
        <v>4882550</v>
      </c>
    </row>
    <row r="677" spans="1:6">
      <c r="A677" s="55" t="s">
        <v>1296</v>
      </c>
      <c r="B677" s="303" t="s">
        <v>834</v>
      </c>
      <c r="C677" s="6" t="s">
        <v>1606</v>
      </c>
      <c r="D677" s="6" t="s">
        <v>455</v>
      </c>
      <c r="E677" s="224">
        <v>4882550</v>
      </c>
      <c r="F677" s="225">
        <v>4882550</v>
      </c>
    </row>
    <row r="678" spans="1:6" ht="178.5">
      <c r="A678" s="55" t="s">
        <v>462</v>
      </c>
      <c r="B678" s="303" t="s">
        <v>835</v>
      </c>
      <c r="C678" s="6" t="s">
        <v>1564</v>
      </c>
      <c r="D678" s="6" t="s">
        <v>1564</v>
      </c>
      <c r="E678" s="224">
        <v>600000</v>
      </c>
      <c r="F678" s="225">
        <v>600000</v>
      </c>
    </row>
    <row r="679" spans="1:6" ht="38.25">
      <c r="A679" s="55" t="s">
        <v>1911</v>
      </c>
      <c r="B679" s="303" t="s">
        <v>835</v>
      </c>
      <c r="C679" s="6" t="s">
        <v>1912</v>
      </c>
      <c r="D679" s="6" t="s">
        <v>1564</v>
      </c>
      <c r="E679" s="224">
        <v>600000</v>
      </c>
      <c r="F679" s="225">
        <v>600000</v>
      </c>
    </row>
    <row r="680" spans="1:6">
      <c r="A680" s="55" t="s">
        <v>1605</v>
      </c>
      <c r="B680" s="303" t="s">
        <v>835</v>
      </c>
      <c r="C680" s="6" t="s">
        <v>1606</v>
      </c>
      <c r="D680" s="6" t="s">
        <v>1564</v>
      </c>
      <c r="E680" s="224">
        <v>600000</v>
      </c>
      <c r="F680" s="225">
        <v>600000</v>
      </c>
    </row>
    <row r="681" spans="1:6">
      <c r="A681" s="55" t="s">
        <v>173</v>
      </c>
      <c r="B681" s="303" t="s">
        <v>835</v>
      </c>
      <c r="C681" s="6" t="s">
        <v>1606</v>
      </c>
      <c r="D681" s="6" t="s">
        <v>1430</v>
      </c>
      <c r="E681" s="224">
        <v>600000</v>
      </c>
      <c r="F681" s="225">
        <v>600000</v>
      </c>
    </row>
    <row r="682" spans="1:6">
      <c r="A682" s="55" t="s">
        <v>1296</v>
      </c>
      <c r="B682" s="303" t="s">
        <v>835</v>
      </c>
      <c r="C682" s="6" t="s">
        <v>1606</v>
      </c>
      <c r="D682" s="6" t="s">
        <v>455</v>
      </c>
      <c r="E682" s="224">
        <v>600000</v>
      </c>
      <c r="F682" s="225">
        <v>600000</v>
      </c>
    </row>
    <row r="683" spans="1:6" ht="127.5">
      <c r="A683" s="55" t="s">
        <v>1056</v>
      </c>
      <c r="B683" s="303" t="s">
        <v>1055</v>
      </c>
      <c r="C683" s="6" t="s">
        <v>1564</v>
      </c>
      <c r="D683" s="6" t="s">
        <v>1564</v>
      </c>
      <c r="E683" s="224">
        <v>50000</v>
      </c>
      <c r="F683" s="225">
        <v>50000</v>
      </c>
    </row>
    <row r="684" spans="1:6" ht="38.25">
      <c r="A684" s="55" t="s">
        <v>1911</v>
      </c>
      <c r="B684" s="303" t="s">
        <v>1055</v>
      </c>
      <c r="C684" s="6" t="s">
        <v>1912</v>
      </c>
      <c r="D684" s="6" t="s">
        <v>1564</v>
      </c>
      <c r="E684" s="224">
        <v>50000</v>
      </c>
      <c r="F684" s="225">
        <v>50000</v>
      </c>
    </row>
    <row r="685" spans="1:6">
      <c r="A685" s="55" t="s">
        <v>1605</v>
      </c>
      <c r="B685" s="303" t="s">
        <v>1055</v>
      </c>
      <c r="C685" s="6" t="s">
        <v>1606</v>
      </c>
      <c r="D685" s="6" t="s">
        <v>1564</v>
      </c>
      <c r="E685" s="224">
        <v>50000</v>
      </c>
      <c r="F685" s="225">
        <v>50000</v>
      </c>
    </row>
    <row r="686" spans="1:6">
      <c r="A686" s="55" t="s">
        <v>173</v>
      </c>
      <c r="B686" s="303" t="s">
        <v>1055</v>
      </c>
      <c r="C686" s="6" t="s">
        <v>1606</v>
      </c>
      <c r="D686" s="6" t="s">
        <v>1430</v>
      </c>
      <c r="E686" s="224">
        <v>50000</v>
      </c>
      <c r="F686" s="225">
        <v>50000</v>
      </c>
    </row>
    <row r="687" spans="1:6">
      <c r="A687" s="55" t="s">
        <v>1296</v>
      </c>
      <c r="B687" s="303" t="s">
        <v>1055</v>
      </c>
      <c r="C687" s="6" t="s">
        <v>1606</v>
      </c>
      <c r="D687" s="6" t="s">
        <v>455</v>
      </c>
      <c r="E687" s="224">
        <v>50000</v>
      </c>
      <c r="F687" s="225">
        <v>50000</v>
      </c>
    </row>
    <row r="688" spans="1:6" ht="102">
      <c r="A688" s="55" t="s">
        <v>1664</v>
      </c>
      <c r="B688" s="303" t="s">
        <v>1665</v>
      </c>
      <c r="C688" s="6" t="s">
        <v>1564</v>
      </c>
      <c r="D688" s="6" t="s">
        <v>1564</v>
      </c>
      <c r="E688" s="224">
        <v>996700</v>
      </c>
      <c r="F688" s="225">
        <v>996700</v>
      </c>
    </row>
    <row r="689" spans="1:6" ht="38.25">
      <c r="A689" s="55" t="s">
        <v>1911</v>
      </c>
      <c r="B689" s="303" t="s">
        <v>1665</v>
      </c>
      <c r="C689" s="6" t="s">
        <v>1912</v>
      </c>
      <c r="D689" s="6" t="s">
        <v>1564</v>
      </c>
      <c r="E689" s="224">
        <v>996700</v>
      </c>
      <c r="F689" s="225">
        <v>996700</v>
      </c>
    </row>
    <row r="690" spans="1:6">
      <c r="A690" s="55" t="s">
        <v>1605</v>
      </c>
      <c r="B690" s="303" t="s">
        <v>1665</v>
      </c>
      <c r="C690" s="6" t="s">
        <v>1606</v>
      </c>
      <c r="D690" s="6" t="s">
        <v>1564</v>
      </c>
      <c r="E690" s="224">
        <v>996700</v>
      </c>
      <c r="F690" s="225">
        <v>996700</v>
      </c>
    </row>
    <row r="691" spans="1:6">
      <c r="A691" s="55" t="s">
        <v>173</v>
      </c>
      <c r="B691" s="303" t="s">
        <v>1665</v>
      </c>
      <c r="C691" s="6" t="s">
        <v>1606</v>
      </c>
      <c r="D691" s="6" t="s">
        <v>1430</v>
      </c>
      <c r="E691" s="224">
        <v>996700</v>
      </c>
      <c r="F691" s="225">
        <v>996700</v>
      </c>
    </row>
    <row r="692" spans="1:6">
      <c r="A692" s="55" t="s">
        <v>1296</v>
      </c>
      <c r="B692" s="303" t="s">
        <v>1665</v>
      </c>
      <c r="C692" s="6" t="s">
        <v>1606</v>
      </c>
      <c r="D692" s="6" t="s">
        <v>455</v>
      </c>
      <c r="E692" s="224">
        <v>996700</v>
      </c>
      <c r="F692" s="225">
        <v>996700</v>
      </c>
    </row>
    <row r="693" spans="1:6" ht="89.25">
      <c r="A693" s="55" t="s">
        <v>1666</v>
      </c>
      <c r="B693" s="303" t="s">
        <v>1667</v>
      </c>
      <c r="C693" s="6" t="s">
        <v>1564</v>
      </c>
      <c r="D693" s="6" t="s">
        <v>1564</v>
      </c>
      <c r="E693" s="224">
        <v>230000</v>
      </c>
      <c r="F693" s="225">
        <v>230000</v>
      </c>
    </row>
    <row r="694" spans="1:6" ht="38.25">
      <c r="A694" s="55" t="s">
        <v>1911</v>
      </c>
      <c r="B694" s="303" t="s">
        <v>1667</v>
      </c>
      <c r="C694" s="6" t="s">
        <v>1912</v>
      </c>
      <c r="D694" s="6" t="s">
        <v>1564</v>
      </c>
      <c r="E694" s="224">
        <v>230000</v>
      </c>
      <c r="F694" s="225">
        <v>230000</v>
      </c>
    </row>
    <row r="695" spans="1:6">
      <c r="A695" s="55" t="s">
        <v>1605</v>
      </c>
      <c r="B695" s="303" t="s">
        <v>1667</v>
      </c>
      <c r="C695" s="6" t="s">
        <v>1606</v>
      </c>
      <c r="D695" s="6" t="s">
        <v>1564</v>
      </c>
      <c r="E695" s="224">
        <v>230000</v>
      </c>
      <c r="F695" s="225">
        <v>230000</v>
      </c>
    </row>
    <row r="696" spans="1:6">
      <c r="A696" s="55" t="s">
        <v>173</v>
      </c>
      <c r="B696" s="303" t="s">
        <v>1667</v>
      </c>
      <c r="C696" s="6" t="s">
        <v>1606</v>
      </c>
      <c r="D696" s="6" t="s">
        <v>1430</v>
      </c>
      <c r="E696" s="224">
        <v>230000</v>
      </c>
      <c r="F696" s="225">
        <v>230000</v>
      </c>
    </row>
    <row r="697" spans="1:6">
      <c r="A697" s="55" t="s">
        <v>1296</v>
      </c>
      <c r="B697" s="303" t="s">
        <v>1667</v>
      </c>
      <c r="C697" s="6" t="s">
        <v>1606</v>
      </c>
      <c r="D697" s="6" t="s">
        <v>455</v>
      </c>
      <c r="E697" s="224">
        <v>230000</v>
      </c>
      <c r="F697" s="225">
        <v>230000</v>
      </c>
    </row>
    <row r="698" spans="1:6" ht="76.5">
      <c r="A698" s="55" t="s">
        <v>460</v>
      </c>
      <c r="B698" s="303" t="s">
        <v>833</v>
      </c>
      <c r="C698" s="6" t="s">
        <v>1564</v>
      </c>
      <c r="D698" s="6" t="s">
        <v>1564</v>
      </c>
      <c r="E698" s="224">
        <v>1062400</v>
      </c>
      <c r="F698" s="225">
        <v>1062400</v>
      </c>
    </row>
    <row r="699" spans="1:6" ht="38.25">
      <c r="A699" s="55" t="s">
        <v>1911</v>
      </c>
      <c r="B699" s="303" t="s">
        <v>833</v>
      </c>
      <c r="C699" s="6" t="s">
        <v>1912</v>
      </c>
      <c r="D699" s="6" t="s">
        <v>1564</v>
      </c>
      <c r="E699" s="224">
        <v>1062400</v>
      </c>
      <c r="F699" s="225">
        <v>1062400</v>
      </c>
    </row>
    <row r="700" spans="1:6">
      <c r="A700" s="55" t="s">
        <v>1605</v>
      </c>
      <c r="B700" s="303" t="s">
        <v>833</v>
      </c>
      <c r="C700" s="6" t="s">
        <v>1606</v>
      </c>
      <c r="D700" s="6" t="s">
        <v>1564</v>
      </c>
      <c r="E700" s="224">
        <v>1062400</v>
      </c>
      <c r="F700" s="225">
        <v>1062400</v>
      </c>
    </row>
    <row r="701" spans="1:6">
      <c r="A701" s="55" t="s">
        <v>173</v>
      </c>
      <c r="B701" s="303" t="s">
        <v>833</v>
      </c>
      <c r="C701" s="6" t="s">
        <v>1606</v>
      </c>
      <c r="D701" s="6" t="s">
        <v>1430</v>
      </c>
      <c r="E701" s="224">
        <v>1062400</v>
      </c>
      <c r="F701" s="225">
        <v>1062400</v>
      </c>
    </row>
    <row r="702" spans="1:6">
      <c r="A702" s="55" t="s">
        <v>1296</v>
      </c>
      <c r="B702" s="303" t="s">
        <v>833</v>
      </c>
      <c r="C702" s="6" t="s">
        <v>1606</v>
      </c>
      <c r="D702" s="6" t="s">
        <v>455</v>
      </c>
      <c r="E702" s="224">
        <v>1062400</v>
      </c>
      <c r="F702" s="225">
        <v>1062400</v>
      </c>
    </row>
    <row r="703" spans="1:6" ht="38.25">
      <c r="A703" s="55" t="s">
        <v>571</v>
      </c>
      <c r="B703" s="303" t="s">
        <v>1149</v>
      </c>
      <c r="C703" s="6" t="s">
        <v>1564</v>
      </c>
      <c r="D703" s="6" t="s">
        <v>1564</v>
      </c>
      <c r="E703" s="224">
        <v>7611700</v>
      </c>
      <c r="F703" s="225">
        <v>7611700</v>
      </c>
    </row>
    <row r="704" spans="1:6" ht="25.5">
      <c r="A704" s="55" t="s">
        <v>572</v>
      </c>
      <c r="B704" s="303" t="s">
        <v>1150</v>
      </c>
      <c r="C704" s="6" t="s">
        <v>1564</v>
      </c>
      <c r="D704" s="6" t="s">
        <v>1564</v>
      </c>
      <c r="E704" s="224">
        <v>7411700</v>
      </c>
      <c r="F704" s="225">
        <v>7411700</v>
      </c>
    </row>
    <row r="705" spans="1:6" ht="140.25">
      <c r="A705" s="55" t="s">
        <v>1567</v>
      </c>
      <c r="B705" s="303" t="s">
        <v>1568</v>
      </c>
      <c r="C705" s="6" t="s">
        <v>1564</v>
      </c>
      <c r="D705" s="6" t="s">
        <v>1564</v>
      </c>
      <c r="E705" s="224">
        <v>4060274</v>
      </c>
      <c r="F705" s="225">
        <v>4060274</v>
      </c>
    </row>
    <row r="706" spans="1:6" ht="38.25">
      <c r="A706" s="55" t="s">
        <v>1911</v>
      </c>
      <c r="B706" s="303" t="s">
        <v>1568</v>
      </c>
      <c r="C706" s="6" t="s">
        <v>1912</v>
      </c>
      <c r="D706" s="6" t="s">
        <v>1564</v>
      </c>
      <c r="E706" s="224">
        <v>4060274</v>
      </c>
      <c r="F706" s="225">
        <v>4060274</v>
      </c>
    </row>
    <row r="707" spans="1:6">
      <c r="A707" s="55" t="s">
        <v>1605</v>
      </c>
      <c r="B707" s="303" t="s">
        <v>1568</v>
      </c>
      <c r="C707" s="6" t="s">
        <v>1606</v>
      </c>
      <c r="D707" s="6" t="s">
        <v>1564</v>
      </c>
      <c r="E707" s="224">
        <v>4060274</v>
      </c>
      <c r="F707" s="225">
        <v>4060274</v>
      </c>
    </row>
    <row r="708" spans="1:6">
      <c r="A708" s="55" t="s">
        <v>293</v>
      </c>
      <c r="B708" s="303" t="s">
        <v>1568</v>
      </c>
      <c r="C708" s="6" t="s">
        <v>1606</v>
      </c>
      <c r="D708" s="6" t="s">
        <v>1432</v>
      </c>
      <c r="E708" s="224">
        <v>4060274</v>
      </c>
      <c r="F708" s="225">
        <v>4060274</v>
      </c>
    </row>
    <row r="709" spans="1:6">
      <c r="A709" s="55" t="s">
        <v>1703</v>
      </c>
      <c r="B709" s="303" t="s">
        <v>1568</v>
      </c>
      <c r="C709" s="6" t="s">
        <v>1606</v>
      </c>
      <c r="D709" s="6" t="s">
        <v>1704</v>
      </c>
      <c r="E709" s="224">
        <v>4060274</v>
      </c>
      <c r="F709" s="225">
        <v>4060274</v>
      </c>
    </row>
    <row r="710" spans="1:6" ht="191.25">
      <c r="A710" s="55" t="s">
        <v>1569</v>
      </c>
      <c r="B710" s="303" t="s">
        <v>1570</v>
      </c>
      <c r="C710" s="6" t="s">
        <v>1564</v>
      </c>
      <c r="D710" s="6" t="s">
        <v>1564</v>
      </c>
      <c r="E710" s="224">
        <v>280000</v>
      </c>
      <c r="F710" s="225">
        <v>280000</v>
      </c>
    </row>
    <row r="711" spans="1:6" ht="38.25">
      <c r="A711" s="55" t="s">
        <v>1911</v>
      </c>
      <c r="B711" s="303" t="s">
        <v>1570</v>
      </c>
      <c r="C711" s="6" t="s">
        <v>1912</v>
      </c>
      <c r="D711" s="6" t="s">
        <v>1564</v>
      </c>
      <c r="E711" s="224">
        <v>280000</v>
      </c>
      <c r="F711" s="225">
        <v>280000</v>
      </c>
    </row>
    <row r="712" spans="1:6">
      <c r="A712" s="55" t="s">
        <v>1605</v>
      </c>
      <c r="B712" s="303" t="s">
        <v>1570</v>
      </c>
      <c r="C712" s="6" t="s">
        <v>1606</v>
      </c>
      <c r="D712" s="6" t="s">
        <v>1564</v>
      </c>
      <c r="E712" s="224">
        <v>280000</v>
      </c>
      <c r="F712" s="225">
        <v>280000</v>
      </c>
    </row>
    <row r="713" spans="1:6">
      <c r="A713" s="55" t="s">
        <v>293</v>
      </c>
      <c r="B713" s="303" t="s">
        <v>1570</v>
      </c>
      <c r="C713" s="6" t="s">
        <v>1606</v>
      </c>
      <c r="D713" s="6" t="s">
        <v>1432</v>
      </c>
      <c r="E713" s="224">
        <v>280000</v>
      </c>
      <c r="F713" s="225">
        <v>280000</v>
      </c>
    </row>
    <row r="714" spans="1:6">
      <c r="A714" s="55" t="s">
        <v>1703</v>
      </c>
      <c r="B714" s="303" t="s">
        <v>1570</v>
      </c>
      <c r="C714" s="6" t="s">
        <v>1606</v>
      </c>
      <c r="D714" s="6" t="s">
        <v>1704</v>
      </c>
      <c r="E714" s="224">
        <v>280000</v>
      </c>
      <c r="F714" s="225">
        <v>280000</v>
      </c>
    </row>
    <row r="715" spans="1:6" ht="140.25">
      <c r="A715" s="55" t="s">
        <v>1571</v>
      </c>
      <c r="B715" s="303" t="s">
        <v>1572</v>
      </c>
      <c r="C715" s="6" t="s">
        <v>1564</v>
      </c>
      <c r="D715" s="6" t="s">
        <v>1564</v>
      </c>
      <c r="E715" s="224">
        <v>30000</v>
      </c>
      <c r="F715" s="225">
        <v>30000</v>
      </c>
    </row>
    <row r="716" spans="1:6" ht="38.25">
      <c r="A716" s="55" t="s">
        <v>1911</v>
      </c>
      <c r="B716" s="303" t="s">
        <v>1572</v>
      </c>
      <c r="C716" s="6" t="s">
        <v>1912</v>
      </c>
      <c r="D716" s="6" t="s">
        <v>1564</v>
      </c>
      <c r="E716" s="224">
        <v>30000</v>
      </c>
      <c r="F716" s="225">
        <v>30000</v>
      </c>
    </row>
    <row r="717" spans="1:6">
      <c r="A717" s="55" t="s">
        <v>1605</v>
      </c>
      <c r="B717" s="303" t="s">
        <v>1572</v>
      </c>
      <c r="C717" s="6" t="s">
        <v>1606</v>
      </c>
      <c r="D717" s="6" t="s">
        <v>1564</v>
      </c>
      <c r="E717" s="224">
        <v>30000</v>
      </c>
      <c r="F717" s="225">
        <v>30000</v>
      </c>
    </row>
    <row r="718" spans="1:6">
      <c r="A718" s="55" t="s">
        <v>293</v>
      </c>
      <c r="B718" s="303" t="s">
        <v>1572</v>
      </c>
      <c r="C718" s="6" t="s">
        <v>1606</v>
      </c>
      <c r="D718" s="6" t="s">
        <v>1432</v>
      </c>
      <c r="E718" s="224">
        <v>30000</v>
      </c>
      <c r="F718" s="225">
        <v>30000</v>
      </c>
    </row>
    <row r="719" spans="1:6">
      <c r="A719" s="55" t="s">
        <v>1703</v>
      </c>
      <c r="B719" s="303" t="s">
        <v>1572</v>
      </c>
      <c r="C719" s="6" t="s">
        <v>1606</v>
      </c>
      <c r="D719" s="6" t="s">
        <v>1704</v>
      </c>
      <c r="E719" s="224">
        <v>30000</v>
      </c>
      <c r="F719" s="225">
        <v>30000</v>
      </c>
    </row>
    <row r="720" spans="1:6" ht="140.25">
      <c r="A720" s="55" t="s">
        <v>1573</v>
      </c>
      <c r="B720" s="303" t="s">
        <v>1574</v>
      </c>
      <c r="C720" s="6" t="s">
        <v>1564</v>
      </c>
      <c r="D720" s="6" t="s">
        <v>1564</v>
      </c>
      <c r="E720" s="224">
        <v>706400</v>
      </c>
      <c r="F720" s="225">
        <v>706400</v>
      </c>
    </row>
    <row r="721" spans="1:6" ht="38.25">
      <c r="A721" s="55" t="s">
        <v>1911</v>
      </c>
      <c r="B721" s="303" t="s">
        <v>1574</v>
      </c>
      <c r="C721" s="6" t="s">
        <v>1912</v>
      </c>
      <c r="D721" s="6" t="s">
        <v>1564</v>
      </c>
      <c r="E721" s="224">
        <v>706400</v>
      </c>
      <c r="F721" s="225">
        <v>706400</v>
      </c>
    </row>
    <row r="722" spans="1:6">
      <c r="A722" s="55" t="s">
        <v>1605</v>
      </c>
      <c r="B722" s="303" t="s">
        <v>1574</v>
      </c>
      <c r="C722" s="6" t="s">
        <v>1606</v>
      </c>
      <c r="D722" s="6" t="s">
        <v>1564</v>
      </c>
      <c r="E722" s="224">
        <v>706400</v>
      </c>
      <c r="F722" s="225">
        <v>706400</v>
      </c>
    </row>
    <row r="723" spans="1:6">
      <c r="A723" s="55" t="s">
        <v>293</v>
      </c>
      <c r="B723" s="303" t="s">
        <v>1574</v>
      </c>
      <c r="C723" s="6" t="s">
        <v>1606</v>
      </c>
      <c r="D723" s="6" t="s">
        <v>1432</v>
      </c>
      <c r="E723" s="224">
        <v>706400</v>
      </c>
      <c r="F723" s="225">
        <v>706400</v>
      </c>
    </row>
    <row r="724" spans="1:6">
      <c r="A724" s="55" t="s">
        <v>1703</v>
      </c>
      <c r="B724" s="303" t="s">
        <v>1574</v>
      </c>
      <c r="C724" s="6" t="s">
        <v>1606</v>
      </c>
      <c r="D724" s="6" t="s">
        <v>1704</v>
      </c>
      <c r="E724" s="224">
        <v>706400</v>
      </c>
      <c r="F724" s="225">
        <v>706400</v>
      </c>
    </row>
    <row r="725" spans="1:6" ht="127.5">
      <c r="A725" s="55" t="s">
        <v>1575</v>
      </c>
      <c r="B725" s="303" t="s">
        <v>1576</v>
      </c>
      <c r="C725" s="6" t="s">
        <v>1564</v>
      </c>
      <c r="D725" s="6" t="s">
        <v>1564</v>
      </c>
      <c r="E725" s="224">
        <v>200000</v>
      </c>
      <c r="F725" s="225">
        <v>200000</v>
      </c>
    </row>
    <row r="726" spans="1:6" ht="38.25">
      <c r="A726" s="55" t="s">
        <v>1911</v>
      </c>
      <c r="B726" s="303" t="s">
        <v>1576</v>
      </c>
      <c r="C726" s="6" t="s">
        <v>1912</v>
      </c>
      <c r="D726" s="6" t="s">
        <v>1564</v>
      </c>
      <c r="E726" s="224">
        <v>200000</v>
      </c>
      <c r="F726" s="225">
        <v>200000</v>
      </c>
    </row>
    <row r="727" spans="1:6">
      <c r="A727" s="55" t="s">
        <v>1605</v>
      </c>
      <c r="B727" s="303" t="s">
        <v>1576</v>
      </c>
      <c r="C727" s="6" t="s">
        <v>1606</v>
      </c>
      <c r="D727" s="6" t="s">
        <v>1564</v>
      </c>
      <c r="E727" s="224">
        <v>200000</v>
      </c>
      <c r="F727" s="225">
        <v>200000</v>
      </c>
    </row>
    <row r="728" spans="1:6">
      <c r="A728" s="55" t="s">
        <v>293</v>
      </c>
      <c r="B728" s="303" t="s">
        <v>1576</v>
      </c>
      <c r="C728" s="6" t="s">
        <v>1606</v>
      </c>
      <c r="D728" s="6" t="s">
        <v>1432</v>
      </c>
      <c r="E728" s="224">
        <v>200000</v>
      </c>
      <c r="F728" s="225">
        <v>200000</v>
      </c>
    </row>
    <row r="729" spans="1:6">
      <c r="A729" s="55" t="s">
        <v>1703</v>
      </c>
      <c r="B729" s="303" t="s">
        <v>1576</v>
      </c>
      <c r="C729" s="6" t="s">
        <v>1606</v>
      </c>
      <c r="D729" s="6" t="s">
        <v>1704</v>
      </c>
      <c r="E729" s="224">
        <v>200000</v>
      </c>
      <c r="F729" s="225">
        <v>200000</v>
      </c>
    </row>
    <row r="730" spans="1:6" ht="102">
      <c r="A730" s="55" t="s">
        <v>472</v>
      </c>
      <c r="B730" s="303" t="s">
        <v>837</v>
      </c>
      <c r="C730" s="6" t="s">
        <v>1564</v>
      </c>
      <c r="D730" s="6" t="s">
        <v>1564</v>
      </c>
      <c r="E730" s="224">
        <v>600000</v>
      </c>
      <c r="F730" s="225">
        <v>600000</v>
      </c>
    </row>
    <row r="731" spans="1:6" ht="38.25">
      <c r="A731" s="55" t="s">
        <v>1911</v>
      </c>
      <c r="B731" s="303" t="s">
        <v>837</v>
      </c>
      <c r="C731" s="6" t="s">
        <v>1912</v>
      </c>
      <c r="D731" s="6" t="s">
        <v>1564</v>
      </c>
      <c r="E731" s="224">
        <v>600000</v>
      </c>
      <c r="F731" s="225">
        <v>600000</v>
      </c>
    </row>
    <row r="732" spans="1:6">
      <c r="A732" s="55" t="s">
        <v>1605</v>
      </c>
      <c r="B732" s="303" t="s">
        <v>837</v>
      </c>
      <c r="C732" s="6" t="s">
        <v>1606</v>
      </c>
      <c r="D732" s="6" t="s">
        <v>1564</v>
      </c>
      <c r="E732" s="224">
        <v>600000</v>
      </c>
      <c r="F732" s="225">
        <v>600000</v>
      </c>
    </row>
    <row r="733" spans="1:6">
      <c r="A733" s="55" t="s">
        <v>293</v>
      </c>
      <c r="B733" s="303" t="s">
        <v>837</v>
      </c>
      <c r="C733" s="6" t="s">
        <v>1606</v>
      </c>
      <c r="D733" s="6" t="s">
        <v>1432</v>
      </c>
      <c r="E733" s="224">
        <v>600000</v>
      </c>
      <c r="F733" s="225">
        <v>600000</v>
      </c>
    </row>
    <row r="734" spans="1:6">
      <c r="A734" s="55" t="s">
        <v>254</v>
      </c>
      <c r="B734" s="303" t="s">
        <v>837</v>
      </c>
      <c r="C734" s="6" t="s">
        <v>1606</v>
      </c>
      <c r="D734" s="6" t="s">
        <v>471</v>
      </c>
      <c r="E734" s="224">
        <v>600000</v>
      </c>
      <c r="F734" s="225">
        <v>600000</v>
      </c>
    </row>
    <row r="735" spans="1:6" ht="102">
      <c r="A735" s="55" t="s">
        <v>473</v>
      </c>
      <c r="B735" s="303" t="s">
        <v>838</v>
      </c>
      <c r="C735" s="6" t="s">
        <v>1564</v>
      </c>
      <c r="D735" s="6" t="s">
        <v>1564</v>
      </c>
      <c r="E735" s="224">
        <v>800000</v>
      </c>
      <c r="F735" s="225">
        <v>800000</v>
      </c>
    </row>
    <row r="736" spans="1:6" ht="38.25">
      <c r="A736" s="55" t="s">
        <v>1911</v>
      </c>
      <c r="B736" s="303" t="s">
        <v>838</v>
      </c>
      <c r="C736" s="6" t="s">
        <v>1912</v>
      </c>
      <c r="D736" s="6" t="s">
        <v>1564</v>
      </c>
      <c r="E736" s="224">
        <v>800000</v>
      </c>
      <c r="F736" s="225">
        <v>800000</v>
      </c>
    </row>
    <row r="737" spans="1:6">
      <c r="A737" s="55" t="s">
        <v>1605</v>
      </c>
      <c r="B737" s="303" t="s">
        <v>838</v>
      </c>
      <c r="C737" s="6" t="s">
        <v>1606</v>
      </c>
      <c r="D737" s="6" t="s">
        <v>1564</v>
      </c>
      <c r="E737" s="224">
        <v>800000</v>
      </c>
      <c r="F737" s="225">
        <v>800000</v>
      </c>
    </row>
    <row r="738" spans="1:6">
      <c r="A738" s="55" t="s">
        <v>293</v>
      </c>
      <c r="B738" s="303" t="s">
        <v>838</v>
      </c>
      <c r="C738" s="6" t="s">
        <v>1606</v>
      </c>
      <c r="D738" s="6" t="s">
        <v>1432</v>
      </c>
      <c r="E738" s="224">
        <v>800000</v>
      </c>
      <c r="F738" s="225">
        <v>800000</v>
      </c>
    </row>
    <row r="739" spans="1:6">
      <c r="A739" s="55" t="s">
        <v>254</v>
      </c>
      <c r="B739" s="303" t="s">
        <v>838</v>
      </c>
      <c r="C739" s="6" t="s">
        <v>1606</v>
      </c>
      <c r="D739" s="6" t="s">
        <v>471</v>
      </c>
      <c r="E739" s="224">
        <v>800000</v>
      </c>
      <c r="F739" s="225">
        <v>800000</v>
      </c>
    </row>
    <row r="740" spans="1:6" ht="89.25">
      <c r="A740" s="55" t="s">
        <v>1668</v>
      </c>
      <c r="B740" s="303" t="s">
        <v>1669</v>
      </c>
      <c r="C740" s="6" t="s">
        <v>1564</v>
      </c>
      <c r="D740" s="6" t="s">
        <v>1564</v>
      </c>
      <c r="E740" s="224">
        <v>47026</v>
      </c>
      <c r="F740" s="225">
        <v>47026</v>
      </c>
    </row>
    <row r="741" spans="1:6" ht="38.25">
      <c r="A741" s="55" t="s">
        <v>1911</v>
      </c>
      <c r="B741" s="303" t="s">
        <v>1669</v>
      </c>
      <c r="C741" s="6" t="s">
        <v>1912</v>
      </c>
      <c r="D741" s="6" t="s">
        <v>1564</v>
      </c>
      <c r="E741" s="224">
        <v>47026</v>
      </c>
      <c r="F741" s="225">
        <v>47026</v>
      </c>
    </row>
    <row r="742" spans="1:6">
      <c r="A742" s="55" t="s">
        <v>1605</v>
      </c>
      <c r="B742" s="303" t="s">
        <v>1669</v>
      </c>
      <c r="C742" s="6" t="s">
        <v>1606</v>
      </c>
      <c r="D742" s="6" t="s">
        <v>1564</v>
      </c>
      <c r="E742" s="224">
        <v>47026</v>
      </c>
      <c r="F742" s="225">
        <v>47026</v>
      </c>
    </row>
    <row r="743" spans="1:6">
      <c r="A743" s="55" t="s">
        <v>293</v>
      </c>
      <c r="B743" s="303" t="s">
        <v>1669</v>
      </c>
      <c r="C743" s="6" t="s">
        <v>1606</v>
      </c>
      <c r="D743" s="6" t="s">
        <v>1432</v>
      </c>
      <c r="E743" s="224">
        <v>47026</v>
      </c>
      <c r="F743" s="225">
        <v>47026</v>
      </c>
    </row>
    <row r="744" spans="1:6">
      <c r="A744" s="55" t="s">
        <v>254</v>
      </c>
      <c r="B744" s="303" t="s">
        <v>1669</v>
      </c>
      <c r="C744" s="6" t="s">
        <v>1606</v>
      </c>
      <c r="D744" s="6" t="s">
        <v>471</v>
      </c>
      <c r="E744" s="224">
        <v>47026</v>
      </c>
      <c r="F744" s="225">
        <v>47026</v>
      </c>
    </row>
    <row r="745" spans="1:6" ht="102">
      <c r="A745" s="55" t="s">
        <v>1577</v>
      </c>
      <c r="B745" s="303" t="s">
        <v>1578</v>
      </c>
      <c r="C745" s="6" t="s">
        <v>1564</v>
      </c>
      <c r="D745" s="6" t="s">
        <v>1564</v>
      </c>
      <c r="E745" s="224">
        <v>688000</v>
      </c>
      <c r="F745" s="225">
        <v>688000</v>
      </c>
    </row>
    <row r="746" spans="1:6" ht="38.25">
      <c r="A746" s="55" t="s">
        <v>1911</v>
      </c>
      <c r="B746" s="303" t="s">
        <v>1578</v>
      </c>
      <c r="C746" s="6" t="s">
        <v>1912</v>
      </c>
      <c r="D746" s="6" t="s">
        <v>1564</v>
      </c>
      <c r="E746" s="224">
        <v>688000</v>
      </c>
      <c r="F746" s="225">
        <v>688000</v>
      </c>
    </row>
    <row r="747" spans="1:6">
      <c r="A747" s="55" t="s">
        <v>1605</v>
      </c>
      <c r="B747" s="303" t="s">
        <v>1578</v>
      </c>
      <c r="C747" s="6" t="s">
        <v>1606</v>
      </c>
      <c r="D747" s="6" t="s">
        <v>1564</v>
      </c>
      <c r="E747" s="224">
        <v>688000</v>
      </c>
      <c r="F747" s="225">
        <v>688000</v>
      </c>
    </row>
    <row r="748" spans="1:6">
      <c r="A748" s="55" t="s">
        <v>293</v>
      </c>
      <c r="B748" s="303" t="s">
        <v>1578</v>
      </c>
      <c r="C748" s="6" t="s">
        <v>1606</v>
      </c>
      <c r="D748" s="6" t="s">
        <v>1432</v>
      </c>
      <c r="E748" s="224">
        <v>688000</v>
      </c>
      <c r="F748" s="225">
        <v>688000</v>
      </c>
    </row>
    <row r="749" spans="1:6">
      <c r="A749" s="55" t="s">
        <v>1703</v>
      </c>
      <c r="B749" s="303" t="s">
        <v>1578</v>
      </c>
      <c r="C749" s="6" t="s">
        <v>1606</v>
      </c>
      <c r="D749" s="6" t="s">
        <v>1704</v>
      </c>
      <c r="E749" s="224">
        <v>688000</v>
      </c>
      <c r="F749" s="225">
        <v>688000</v>
      </c>
    </row>
    <row r="750" spans="1:6" ht="25.5">
      <c r="A750" s="55" t="s">
        <v>574</v>
      </c>
      <c r="B750" s="303" t="s">
        <v>1151</v>
      </c>
      <c r="C750" s="6" t="s">
        <v>1564</v>
      </c>
      <c r="D750" s="6" t="s">
        <v>1564</v>
      </c>
      <c r="E750" s="224">
        <v>200000</v>
      </c>
      <c r="F750" s="225">
        <v>200000</v>
      </c>
    </row>
    <row r="751" spans="1:6" ht="102">
      <c r="A751" s="55" t="s">
        <v>602</v>
      </c>
      <c r="B751" s="303" t="s">
        <v>839</v>
      </c>
      <c r="C751" s="6" t="s">
        <v>1564</v>
      </c>
      <c r="D751" s="6" t="s">
        <v>1564</v>
      </c>
      <c r="E751" s="224">
        <v>16900</v>
      </c>
      <c r="F751" s="225">
        <v>16900</v>
      </c>
    </row>
    <row r="752" spans="1:6" ht="38.25">
      <c r="A752" s="55" t="s">
        <v>1911</v>
      </c>
      <c r="B752" s="303" t="s">
        <v>839</v>
      </c>
      <c r="C752" s="6" t="s">
        <v>1912</v>
      </c>
      <c r="D752" s="6" t="s">
        <v>1564</v>
      </c>
      <c r="E752" s="224">
        <v>16900</v>
      </c>
      <c r="F752" s="225">
        <v>16900</v>
      </c>
    </row>
    <row r="753" spans="1:6">
      <c r="A753" s="55" t="s">
        <v>1605</v>
      </c>
      <c r="B753" s="303" t="s">
        <v>839</v>
      </c>
      <c r="C753" s="6" t="s">
        <v>1606</v>
      </c>
      <c r="D753" s="6" t="s">
        <v>1564</v>
      </c>
      <c r="E753" s="224">
        <v>16900</v>
      </c>
      <c r="F753" s="225">
        <v>16900</v>
      </c>
    </row>
    <row r="754" spans="1:6">
      <c r="A754" s="55" t="s">
        <v>293</v>
      </c>
      <c r="B754" s="303" t="s">
        <v>839</v>
      </c>
      <c r="C754" s="6" t="s">
        <v>1606</v>
      </c>
      <c r="D754" s="6" t="s">
        <v>1432</v>
      </c>
      <c r="E754" s="224">
        <v>16900</v>
      </c>
      <c r="F754" s="225">
        <v>16900</v>
      </c>
    </row>
    <row r="755" spans="1:6">
      <c r="A755" s="55" t="s">
        <v>254</v>
      </c>
      <c r="B755" s="303" t="s">
        <v>839</v>
      </c>
      <c r="C755" s="6" t="s">
        <v>1606</v>
      </c>
      <c r="D755" s="6" t="s">
        <v>471</v>
      </c>
      <c r="E755" s="224">
        <v>16900</v>
      </c>
      <c r="F755" s="225">
        <v>16900</v>
      </c>
    </row>
    <row r="756" spans="1:6" ht="89.25">
      <c r="A756" s="55" t="s">
        <v>474</v>
      </c>
      <c r="B756" s="303" t="s">
        <v>840</v>
      </c>
      <c r="C756" s="6" t="s">
        <v>1564</v>
      </c>
      <c r="D756" s="6" t="s">
        <v>1564</v>
      </c>
      <c r="E756" s="224">
        <v>176400</v>
      </c>
      <c r="F756" s="225">
        <v>176400</v>
      </c>
    </row>
    <row r="757" spans="1:6" ht="38.25">
      <c r="A757" s="55" t="s">
        <v>1911</v>
      </c>
      <c r="B757" s="303" t="s">
        <v>840</v>
      </c>
      <c r="C757" s="6" t="s">
        <v>1912</v>
      </c>
      <c r="D757" s="6" t="s">
        <v>1564</v>
      </c>
      <c r="E757" s="224">
        <v>176400</v>
      </c>
      <c r="F757" s="225">
        <v>176400</v>
      </c>
    </row>
    <row r="758" spans="1:6">
      <c r="A758" s="55" t="s">
        <v>1605</v>
      </c>
      <c r="B758" s="303" t="s">
        <v>840</v>
      </c>
      <c r="C758" s="6" t="s">
        <v>1606</v>
      </c>
      <c r="D758" s="6" t="s">
        <v>1564</v>
      </c>
      <c r="E758" s="224">
        <v>176400</v>
      </c>
      <c r="F758" s="225">
        <v>176400</v>
      </c>
    </row>
    <row r="759" spans="1:6">
      <c r="A759" s="55" t="s">
        <v>293</v>
      </c>
      <c r="B759" s="303" t="s">
        <v>840</v>
      </c>
      <c r="C759" s="6" t="s">
        <v>1606</v>
      </c>
      <c r="D759" s="6" t="s">
        <v>1432</v>
      </c>
      <c r="E759" s="224">
        <v>176400</v>
      </c>
      <c r="F759" s="225">
        <v>176400</v>
      </c>
    </row>
    <row r="760" spans="1:6">
      <c r="A760" s="55" t="s">
        <v>254</v>
      </c>
      <c r="B760" s="303" t="s">
        <v>840</v>
      </c>
      <c r="C760" s="6" t="s">
        <v>1606</v>
      </c>
      <c r="D760" s="6" t="s">
        <v>471</v>
      </c>
      <c r="E760" s="224">
        <v>176400</v>
      </c>
      <c r="F760" s="225">
        <v>176400</v>
      </c>
    </row>
    <row r="761" spans="1:6" ht="140.25">
      <c r="A761" s="55" t="s">
        <v>475</v>
      </c>
      <c r="B761" s="303" t="s">
        <v>841</v>
      </c>
      <c r="C761" s="6" t="s">
        <v>1564</v>
      </c>
      <c r="D761" s="6" t="s">
        <v>1564</v>
      </c>
      <c r="E761" s="224">
        <v>6700</v>
      </c>
      <c r="F761" s="225">
        <v>6700</v>
      </c>
    </row>
    <row r="762" spans="1:6" ht="38.25">
      <c r="A762" s="55" t="s">
        <v>1911</v>
      </c>
      <c r="B762" s="303" t="s">
        <v>841</v>
      </c>
      <c r="C762" s="6" t="s">
        <v>1912</v>
      </c>
      <c r="D762" s="6" t="s">
        <v>1564</v>
      </c>
      <c r="E762" s="224">
        <v>6700</v>
      </c>
      <c r="F762" s="225">
        <v>6700</v>
      </c>
    </row>
    <row r="763" spans="1:6">
      <c r="A763" s="55" t="s">
        <v>1605</v>
      </c>
      <c r="B763" s="303" t="s">
        <v>841</v>
      </c>
      <c r="C763" s="6" t="s">
        <v>1606</v>
      </c>
      <c r="D763" s="6" t="s">
        <v>1564</v>
      </c>
      <c r="E763" s="224">
        <v>6700</v>
      </c>
      <c r="F763" s="225">
        <v>6700</v>
      </c>
    </row>
    <row r="764" spans="1:6">
      <c r="A764" s="55" t="s">
        <v>293</v>
      </c>
      <c r="B764" s="303" t="s">
        <v>841</v>
      </c>
      <c r="C764" s="6" t="s">
        <v>1606</v>
      </c>
      <c r="D764" s="6" t="s">
        <v>1432</v>
      </c>
      <c r="E764" s="224">
        <v>6700</v>
      </c>
      <c r="F764" s="225">
        <v>6700</v>
      </c>
    </row>
    <row r="765" spans="1:6">
      <c r="A765" s="55" t="s">
        <v>254</v>
      </c>
      <c r="B765" s="303" t="s">
        <v>841</v>
      </c>
      <c r="C765" s="6" t="s">
        <v>1606</v>
      </c>
      <c r="D765" s="6" t="s">
        <v>471</v>
      </c>
      <c r="E765" s="224">
        <v>6700</v>
      </c>
      <c r="F765" s="225">
        <v>6700</v>
      </c>
    </row>
    <row r="766" spans="1:6" ht="51">
      <c r="A766" s="55" t="s">
        <v>1752</v>
      </c>
      <c r="B766" s="303" t="s">
        <v>1152</v>
      </c>
      <c r="C766" s="6" t="s">
        <v>1564</v>
      </c>
      <c r="D766" s="6" t="s">
        <v>1564</v>
      </c>
      <c r="E766" s="224">
        <v>393000</v>
      </c>
      <c r="F766" s="225">
        <v>393000</v>
      </c>
    </row>
    <row r="767" spans="1:6" ht="38.25">
      <c r="A767" s="55" t="s">
        <v>577</v>
      </c>
      <c r="B767" s="303" t="s">
        <v>1153</v>
      </c>
      <c r="C767" s="6" t="s">
        <v>1564</v>
      </c>
      <c r="D767" s="6" t="s">
        <v>1564</v>
      </c>
      <c r="E767" s="224">
        <v>390000</v>
      </c>
      <c r="F767" s="225">
        <v>390000</v>
      </c>
    </row>
    <row r="768" spans="1:6" ht="140.25">
      <c r="A768" s="55" t="s">
        <v>1878</v>
      </c>
      <c r="B768" s="303" t="s">
        <v>823</v>
      </c>
      <c r="C768" s="6" t="s">
        <v>1564</v>
      </c>
      <c r="D768" s="6" t="s">
        <v>1564</v>
      </c>
      <c r="E768" s="224">
        <v>380000</v>
      </c>
      <c r="F768" s="225">
        <v>380000</v>
      </c>
    </row>
    <row r="769" spans="1:6">
      <c r="A769" s="55" t="s">
        <v>1905</v>
      </c>
      <c r="B769" s="303" t="s">
        <v>823</v>
      </c>
      <c r="C769" s="6" t="s">
        <v>1906</v>
      </c>
      <c r="D769" s="6" t="s">
        <v>1564</v>
      </c>
      <c r="E769" s="224">
        <v>380000</v>
      </c>
      <c r="F769" s="225">
        <v>380000</v>
      </c>
    </row>
    <row r="770" spans="1:6" ht="63.75">
      <c r="A770" s="55" t="s">
        <v>1613</v>
      </c>
      <c r="B770" s="303" t="s">
        <v>823</v>
      </c>
      <c r="C770" s="6" t="s">
        <v>444</v>
      </c>
      <c r="D770" s="6" t="s">
        <v>1564</v>
      </c>
      <c r="E770" s="224">
        <v>380000</v>
      </c>
      <c r="F770" s="225">
        <v>380000</v>
      </c>
    </row>
    <row r="771" spans="1:6">
      <c r="A771" s="55" t="s">
        <v>218</v>
      </c>
      <c r="B771" s="303" t="s">
        <v>823</v>
      </c>
      <c r="C771" s="6" t="s">
        <v>444</v>
      </c>
      <c r="D771" s="6" t="s">
        <v>1428</v>
      </c>
      <c r="E771" s="224">
        <v>380000</v>
      </c>
      <c r="F771" s="225">
        <v>380000</v>
      </c>
    </row>
    <row r="772" spans="1:6" ht="25.5">
      <c r="A772" s="55" t="s">
        <v>179</v>
      </c>
      <c r="B772" s="303" t="s">
        <v>823</v>
      </c>
      <c r="C772" s="6" t="s">
        <v>444</v>
      </c>
      <c r="D772" s="6" t="s">
        <v>450</v>
      </c>
      <c r="E772" s="224">
        <v>380000</v>
      </c>
      <c r="F772" s="225">
        <v>380000</v>
      </c>
    </row>
    <row r="773" spans="1:6" ht="127.5">
      <c r="A773" s="55" t="s">
        <v>1879</v>
      </c>
      <c r="B773" s="303" t="s">
        <v>821</v>
      </c>
      <c r="C773" s="6" t="s">
        <v>1564</v>
      </c>
      <c r="D773" s="6" t="s">
        <v>1564</v>
      </c>
      <c r="E773" s="224">
        <v>10000</v>
      </c>
      <c r="F773" s="225">
        <v>10000</v>
      </c>
    </row>
    <row r="774" spans="1:6" ht="38.25">
      <c r="A774" s="55" t="s">
        <v>1903</v>
      </c>
      <c r="B774" s="303" t="s">
        <v>821</v>
      </c>
      <c r="C774" s="6" t="s">
        <v>1904</v>
      </c>
      <c r="D774" s="6" t="s">
        <v>1564</v>
      </c>
      <c r="E774" s="224">
        <v>10000</v>
      </c>
      <c r="F774" s="225">
        <v>10000</v>
      </c>
    </row>
    <row r="775" spans="1:6" ht="38.25">
      <c r="A775" s="55" t="s">
        <v>1603</v>
      </c>
      <c r="B775" s="303" t="s">
        <v>821</v>
      </c>
      <c r="C775" s="6" t="s">
        <v>1604</v>
      </c>
      <c r="D775" s="6" t="s">
        <v>1564</v>
      </c>
      <c r="E775" s="224">
        <v>10000</v>
      </c>
      <c r="F775" s="225">
        <v>10000</v>
      </c>
    </row>
    <row r="776" spans="1:6">
      <c r="A776" s="55" t="s">
        <v>218</v>
      </c>
      <c r="B776" s="303" t="s">
        <v>821</v>
      </c>
      <c r="C776" s="6" t="s">
        <v>1604</v>
      </c>
      <c r="D776" s="6" t="s">
        <v>1428</v>
      </c>
      <c r="E776" s="224">
        <v>10000</v>
      </c>
      <c r="F776" s="225">
        <v>10000</v>
      </c>
    </row>
    <row r="777" spans="1:6" ht="25.5">
      <c r="A777" s="55" t="s">
        <v>179</v>
      </c>
      <c r="B777" s="303" t="s">
        <v>821</v>
      </c>
      <c r="C777" s="6" t="s">
        <v>1604</v>
      </c>
      <c r="D777" s="6" t="s">
        <v>450</v>
      </c>
      <c r="E777" s="224">
        <v>10000</v>
      </c>
      <c r="F777" s="225">
        <v>10000</v>
      </c>
    </row>
    <row r="778" spans="1:6" ht="38.25">
      <c r="A778" s="55" t="s">
        <v>544</v>
      </c>
      <c r="B778" s="303" t="s">
        <v>1880</v>
      </c>
      <c r="C778" s="6" t="s">
        <v>1564</v>
      </c>
      <c r="D778" s="6" t="s">
        <v>1564</v>
      </c>
      <c r="E778" s="224">
        <v>3000</v>
      </c>
      <c r="F778" s="225">
        <v>3000</v>
      </c>
    </row>
    <row r="779" spans="1:6" ht="127.5">
      <c r="A779" s="55" t="s">
        <v>1881</v>
      </c>
      <c r="B779" s="303" t="s">
        <v>1882</v>
      </c>
      <c r="C779" s="6" t="s">
        <v>1564</v>
      </c>
      <c r="D779" s="6" t="s">
        <v>1564</v>
      </c>
      <c r="E779" s="224">
        <v>3000</v>
      </c>
      <c r="F779" s="225">
        <v>3000</v>
      </c>
    </row>
    <row r="780" spans="1:6" ht="38.25">
      <c r="A780" s="55" t="s">
        <v>1903</v>
      </c>
      <c r="B780" s="303" t="s">
        <v>1882</v>
      </c>
      <c r="C780" s="6" t="s">
        <v>1904</v>
      </c>
      <c r="D780" s="6" t="s">
        <v>1564</v>
      </c>
      <c r="E780" s="224">
        <v>3000</v>
      </c>
      <c r="F780" s="225">
        <v>3000</v>
      </c>
    </row>
    <row r="781" spans="1:6" ht="38.25">
      <c r="A781" s="55" t="s">
        <v>1603</v>
      </c>
      <c r="B781" s="303" t="s">
        <v>1882</v>
      </c>
      <c r="C781" s="6" t="s">
        <v>1604</v>
      </c>
      <c r="D781" s="6" t="s">
        <v>1564</v>
      </c>
      <c r="E781" s="224">
        <v>3000</v>
      </c>
      <c r="F781" s="225">
        <v>3000</v>
      </c>
    </row>
    <row r="782" spans="1:6">
      <c r="A782" s="55" t="s">
        <v>218</v>
      </c>
      <c r="B782" s="303" t="s">
        <v>1882</v>
      </c>
      <c r="C782" s="6" t="s">
        <v>1604</v>
      </c>
      <c r="D782" s="6" t="s">
        <v>1428</v>
      </c>
      <c r="E782" s="224">
        <v>3000</v>
      </c>
      <c r="F782" s="225">
        <v>3000</v>
      </c>
    </row>
    <row r="783" spans="1:6" ht="25.5">
      <c r="A783" s="55" t="s">
        <v>179</v>
      </c>
      <c r="B783" s="303" t="s">
        <v>1882</v>
      </c>
      <c r="C783" s="6" t="s">
        <v>1604</v>
      </c>
      <c r="D783" s="6" t="s">
        <v>450</v>
      </c>
      <c r="E783" s="224">
        <v>3000</v>
      </c>
      <c r="F783" s="225">
        <v>3000</v>
      </c>
    </row>
    <row r="784" spans="1:6" ht="38.25">
      <c r="A784" s="55" t="s">
        <v>580</v>
      </c>
      <c r="B784" s="303" t="s">
        <v>1154</v>
      </c>
      <c r="C784" s="6" t="s">
        <v>1564</v>
      </c>
      <c r="D784" s="6" t="s">
        <v>1564</v>
      </c>
      <c r="E784" s="224">
        <v>18233710</v>
      </c>
      <c r="F784" s="225">
        <v>18253410</v>
      </c>
    </row>
    <row r="785" spans="1:6" ht="25.5">
      <c r="A785" s="55" t="s">
        <v>581</v>
      </c>
      <c r="B785" s="303" t="s">
        <v>1155</v>
      </c>
      <c r="C785" s="6" t="s">
        <v>1564</v>
      </c>
      <c r="D785" s="6" t="s">
        <v>1564</v>
      </c>
      <c r="E785" s="224">
        <v>35700</v>
      </c>
      <c r="F785" s="225">
        <v>40400</v>
      </c>
    </row>
    <row r="786" spans="1:6" ht="63.75">
      <c r="A786" s="55" t="s">
        <v>449</v>
      </c>
      <c r="B786" s="303" t="s">
        <v>820</v>
      </c>
      <c r="C786" s="6" t="s">
        <v>1564</v>
      </c>
      <c r="D786" s="6" t="s">
        <v>1564</v>
      </c>
      <c r="E786" s="224">
        <v>34300</v>
      </c>
      <c r="F786" s="225">
        <v>39000</v>
      </c>
    </row>
    <row r="787" spans="1:6" ht="38.25">
      <c r="A787" s="55" t="s">
        <v>1903</v>
      </c>
      <c r="B787" s="303" t="s">
        <v>820</v>
      </c>
      <c r="C787" s="6" t="s">
        <v>1904</v>
      </c>
      <c r="D787" s="6" t="s">
        <v>1564</v>
      </c>
      <c r="E787" s="224">
        <v>34300</v>
      </c>
      <c r="F787" s="225">
        <v>39000</v>
      </c>
    </row>
    <row r="788" spans="1:6" ht="38.25">
      <c r="A788" s="55" t="s">
        <v>1603</v>
      </c>
      <c r="B788" s="303" t="s">
        <v>820</v>
      </c>
      <c r="C788" s="6" t="s">
        <v>1604</v>
      </c>
      <c r="D788" s="6" t="s">
        <v>1564</v>
      </c>
      <c r="E788" s="224">
        <v>34300</v>
      </c>
      <c r="F788" s="225">
        <v>39000</v>
      </c>
    </row>
    <row r="789" spans="1:6">
      <c r="A789" s="55" t="s">
        <v>218</v>
      </c>
      <c r="B789" s="303" t="s">
        <v>820</v>
      </c>
      <c r="C789" s="6" t="s">
        <v>1604</v>
      </c>
      <c r="D789" s="6" t="s">
        <v>1428</v>
      </c>
      <c r="E789" s="224">
        <v>34300</v>
      </c>
      <c r="F789" s="225">
        <v>39000</v>
      </c>
    </row>
    <row r="790" spans="1:6">
      <c r="A790" s="55" t="s">
        <v>299</v>
      </c>
      <c r="B790" s="303" t="s">
        <v>820</v>
      </c>
      <c r="C790" s="6" t="s">
        <v>1604</v>
      </c>
      <c r="D790" s="6" t="s">
        <v>448</v>
      </c>
      <c r="E790" s="224">
        <v>34300</v>
      </c>
      <c r="F790" s="225">
        <v>39000</v>
      </c>
    </row>
    <row r="791" spans="1:6" ht="102">
      <c r="A791" s="55" t="s">
        <v>1699</v>
      </c>
      <c r="B791" s="303" t="s">
        <v>1700</v>
      </c>
      <c r="C791" s="6" t="s">
        <v>1564</v>
      </c>
      <c r="D791" s="6" t="s">
        <v>1564</v>
      </c>
      <c r="E791" s="224">
        <v>1400</v>
      </c>
      <c r="F791" s="225">
        <v>1400</v>
      </c>
    </row>
    <row r="792" spans="1:6" ht="38.25">
      <c r="A792" s="55" t="s">
        <v>1903</v>
      </c>
      <c r="B792" s="303" t="s">
        <v>1700</v>
      </c>
      <c r="C792" s="6" t="s">
        <v>1904</v>
      </c>
      <c r="D792" s="6" t="s">
        <v>1564</v>
      </c>
      <c r="E792" s="224">
        <v>1400</v>
      </c>
      <c r="F792" s="225">
        <v>1400</v>
      </c>
    </row>
    <row r="793" spans="1:6" ht="38.25">
      <c r="A793" s="55" t="s">
        <v>1603</v>
      </c>
      <c r="B793" s="303" t="s">
        <v>1700</v>
      </c>
      <c r="C793" s="6" t="s">
        <v>1604</v>
      </c>
      <c r="D793" s="6" t="s">
        <v>1564</v>
      </c>
      <c r="E793" s="224">
        <v>1400</v>
      </c>
      <c r="F793" s="225">
        <v>1400</v>
      </c>
    </row>
    <row r="794" spans="1:6">
      <c r="A794" s="55" t="s">
        <v>218</v>
      </c>
      <c r="B794" s="303" t="s">
        <v>1700</v>
      </c>
      <c r="C794" s="6" t="s">
        <v>1604</v>
      </c>
      <c r="D794" s="6" t="s">
        <v>1428</v>
      </c>
      <c r="E794" s="224">
        <v>1400</v>
      </c>
      <c r="F794" s="225">
        <v>1400</v>
      </c>
    </row>
    <row r="795" spans="1:6">
      <c r="A795" s="55" t="s">
        <v>299</v>
      </c>
      <c r="B795" s="303" t="s">
        <v>1700</v>
      </c>
      <c r="C795" s="6" t="s">
        <v>1604</v>
      </c>
      <c r="D795" s="6" t="s">
        <v>448</v>
      </c>
      <c r="E795" s="224">
        <v>1400</v>
      </c>
      <c r="F795" s="225">
        <v>1400</v>
      </c>
    </row>
    <row r="796" spans="1:6" ht="25.5">
      <c r="A796" s="55" t="s">
        <v>583</v>
      </c>
      <c r="B796" s="303" t="s">
        <v>1156</v>
      </c>
      <c r="C796" s="6" t="s">
        <v>1564</v>
      </c>
      <c r="D796" s="6" t="s">
        <v>1564</v>
      </c>
      <c r="E796" s="224">
        <v>18145000</v>
      </c>
      <c r="F796" s="225">
        <v>18160000</v>
      </c>
    </row>
    <row r="797" spans="1:6" ht="89.25">
      <c r="A797" s="55" t="s">
        <v>974</v>
      </c>
      <c r="B797" s="303" t="s">
        <v>1100</v>
      </c>
      <c r="C797" s="6" t="s">
        <v>1564</v>
      </c>
      <c r="D797" s="6" t="s">
        <v>1564</v>
      </c>
      <c r="E797" s="224">
        <v>375000</v>
      </c>
      <c r="F797" s="225">
        <v>390000</v>
      </c>
    </row>
    <row r="798" spans="1:6">
      <c r="A798" s="55" t="s">
        <v>1905</v>
      </c>
      <c r="B798" s="303" t="s">
        <v>1100</v>
      </c>
      <c r="C798" s="6" t="s">
        <v>1906</v>
      </c>
      <c r="D798" s="6" t="s">
        <v>1564</v>
      </c>
      <c r="E798" s="224">
        <v>375000</v>
      </c>
      <c r="F798" s="225">
        <v>390000</v>
      </c>
    </row>
    <row r="799" spans="1:6" ht="63.75">
      <c r="A799" s="55" t="s">
        <v>1613</v>
      </c>
      <c r="B799" s="303" t="s">
        <v>1100</v>
      </c>
      <c r="C799" s="6" t="s">
        <v>444</v>
      </c>
      <c r="D799" s="6" t="s">
        <v>1564</v>
      </c>
      <c r="E799" s="224">
        <v>375000</v>
      </c>
      <c r="F799" s="225">
        <v>390000</v>
      </c>
    </row>
    <row r="800" spans="1:6">
      <c r="A800" s="55" t="s">
        <v>218</v>
      </c>
      <c r="B800" s="303" t="s">
        <v>1100</v>
      </c>
      <c r="C800" s="6" t="s">
        <v>444</v>
      </c>
      <c r="D800" s="6" t="s">
        <v>1428</v>
      </c>
      <c r="E800" s="224">
        <v>375000</v>
      </c>
      <c r="F800" s="225">
        <v>390000</v>
      </c>
    </row>
    <row r="801" spans="1:6">
      <c r="A801" s="55" t="s">
        <v>220</v>
      </c>
      <c r="B801" s="303" t="s">
        <v>1100</v>
      </c>
      <c r="C801" s="6" t="s">
        <v>444</v>
      </c>
      <c r="D801" s="6" t="s">
        <v>446</v>
      </c>
      <c r="E801" s="224">
        <v>375000</v>
      </c>
      <c r="F801" s="225">
        <v>390000</v>
      </c>
    </row>
    <row r="802" spans="1:6" ht="89.25">
      <c r="A802" s="55" t="s">
        <v>447</v>
      </c>
      <c r="B802" s="303" t="s">
        <v>819</v>
      </c>
      <c r="C802" s="6" t="s">
        <v>1564</v>
      </c>
      <c r="D802" s="6" t="s">
        <v>1564</v>
      </c>
      <c r="E802" s="224">
        <v>17770000</v>
      </c>
      <c r="F802" s="225">
        <v>17770000</v>
      </c>
    </row>
    <row r="803" spans="1:6">
      <c r="A803" s="55" t="s">
        <v>1905</v>
      </c>
      <c r="B803" s="303" t="s">
        <v>819</v>
      </c>
      <c r="C803" s="6" t="s">
        <v>1906</v>
      </c>
      <c r="D803" s="6" t="s">
        <v>1564</v>
      </c>
      <c r="E803" s="224">
        <v>17770000</v>
      </c>
      <c r="F803" s="225">
        <v>17770000</v>
      </c>
    </row>
    <row r="804" spans="1:6" ht="63.75">
      <c r="A804" s="55" t="s">
        <v>1613</v>
      </c>
      <c r="B804" s="303" t="s">
        <v>819</v>
      </c>
      <c r="C804" s="6" t="s">
        <v>444</v>
      </c>
      <c r="D804" s="6" t="s">
        <v>1564</v>
      </c>
      <c r="E804" s="224">
        <v>17770000</v>
      </c>
      <c r="F804" s="225">
        <v>17770000</v>
      </c>
    </row>
    <row r="805" spans="1:6">
      <c r="A805" s="55" t="s">
        <v>218</v>
      </c>
      <c r="B805" s="303" t="s">
        <v>819</v>
      </c>
      <c r="C805" s="6" t="s">
        <v>444</v>
      </c>
      <c r="D805" s="6" t="s">
        <v>1428</v>
      </c>
      <c r="E805" s="224">
        <v>17770000</v>
      </c>
      <c r="F805" s="225">
        <v>17770000</v>
      </c>
    </row>
    <row r="806" spans="1:6">
      <c r="A806" s="55" t="s">
        <v>220</v>
      </c>
      <c r="B806" s="303" t="s">
        <v>819</v>
      </c>
      <c r="C806" s="6" t="s">
        <v>444</v>
      </c>
      <c r="D806" s="6" t="s">
        <v>446</v>
      </c>
      <c r="E806" s="224">
        <v>17770000</v>
      </c>
      <c r="F806" s="225">
        <v>17770000</v>
      </c>
    </row>
    <row r="807" spans="1:6" ht="25.5">
      <c r="A807" s="55" t="s">
        <v>585</v>
      </c>
      <c r="B807" s="303" t="s">
        <v>1157</v>
      </c>
      <c r="C807" s="6" t="s">
        <v>1564</v>
      </c>
      <c r="D807" s="6" t="s">
        <v>1564</v>
      </c>
      <c r="E807" s="224">
        <v>53010</v>
      </c>
      <c r="F807" s="225">
        <v>53010</v>
      </c>
    </row>
    <row r="808" spans="1:6" ht="76.5">
      <c r="A808" s="55" t="s">
        <v>498</v>
      </c>
      <c r="B808" s="303" t="s">
        <v>915</v>
      </c>
      <c r="C808" s="6" t="s">
        <v>1564</v>
      </c>
      <c r="D808" s="6" t="s">
        <v>1564</v>
      </c>
      <c r="E808" s="224">
        <v>53010</v>
      </c>
      <c r="F808" s="225">
        <v>53010</v>
      </c>
    </row>
    <row r="809" spans="1:6" ht="76.5">
      <c r="A809" s="55" t="s">
        <v>1902</v>
      </c>
      <c r="B809" s="303" t="s">
        <v>915</v>
      </c>
      <c r="C809" s="6" t="s">
        <v>324</v>
      </c>
      <c r="D809" s="6" t="s">
        <v>1564</v>
      </c>
      <c r="E809" s="224">
        <v>12000</v>
      </c>
      <c r="F809" s="225">
        <v>12000</v>
      </c>
    </row>
    <row r="810" spans="1:6" ht="25.5">
      <c r="A810" s="55" t="s">
        <v>1584</v>
      </c>
      <c r="B810" s="303" t="s">
        <v>915</v>
      </c>
      <c r="C810" s="6" t="s">
        <v>165</v>
      </c>
      <c r="D810" s="6" t="s">
        <v>1564</v>
      </c>
      <c r="E810" s="224">
        <v>12000</v>
      </c>
      <c r="F810" s="225">
        <v>12000</v>
      </c>
    </row>
    <row r="811" spans="1:6">
      <c r="A811" s="55" t="s">
        <v>173</v>
      </c>
      <c r="B811" s="303" t="s">
        <v>915</v>
      </c>
      <c r="C811" s="6" t="s">
        <v>165</v>
      </c>
      <c r="D811" s="6" t="s">
        <v>1430</v>
      </c>
      <c r="E811" s="224">
        <v>12000</v>
      </c>
      <c r="F811" s="225">
        <v>12000</v>
      </c>
    </row>
    <row r="812" spans="1:6">
      <c r="A812" s="55" t="s">
        <v>1298</v>
      </c>
      <c r="B812" s="303" t="s">
        <v>915</v>
      </c>
      <c r="C812" s="6" t="s">
        <v>165</v>
      </c>
      <c r="D812" s="6" t="s">
        <v>1299</v>
      </c>
      <c r="E812" s="224">
        <v>12000</v>
      </c>
      <c r="F812" s="225">
        <v>12000</v>
      </c>
    </row>
    <row r="813" spans="1:6" ht="38.25">
      <c r="A813" s="55" t="s">
        <v>1903</v>
      </c>
      <c r="B813" s="303" t="s">
        <v>915</v>
      </c>
      <c r="C813" s="6" t="s">
        <v>1904</v>
      </c>
      <c r="D813" s="6" t="s">
        <v>1564</v>
      </c>
      <c r="E813" s="224">
        <v>41010</v>
      </c>
      <c r="F813" s="225">
        <v>41010</v>
      </c>
    </row>
    <row r="814" spans="1:6" ht="38.25">
      <c r="A814" s="55" t="s">
        <v>1603</v>
      </c>
      <c r="B814" s="303" t="s">
        <v>915</v>
      </c>
      <c r="C814" s="6" t="s">
        <v>1604</v>
      </c>
      <c r="D814" s="6" t="s">
        <v>1564</v>
      </c>
      <c r="E814" s="224">
        <v>41010</v>
      </c>
      <c r="F814" s="225">
        <v>41010</v>
      </c>
    </row>
    <row r="815" spans="1:6">
      <c r="A815" s="55" t="s">
        <v>173</v>
      </c>
      <c r="B815" s="303" t="s">
        <v>915</v>
      </c>
      <c r="C815" s="6" t="s">
        <v>1604</v>
      </c>
      <c r="D815" s="6" t="s">
        <v>1430</v>
      </c>
      <c r="E815" s="224">
        <v>41010</v>
      </c>
      <c r="F815" s="225">
        <v>41010</v>
      </c>
    </row>
    <row r="816" spans="1:6">
      <c r="A816" s="55" t="s">
        <v>1298</v>
      </c>
      <c r="B816" s="303" t="s">
        <v>915</v>
      </c>
      <c r="C816" s="6" t="s">
        <v>1604</v>
      </c>
      <c r="D816" s="6" t="s">
        <v>1299</v>
      </c>
      <c r="E816" s="224">
        <v>41010</v>
      </c>
      <c r="F816" s="225">
        <v>41010</v>
      </c>
    </row>
    <row r="817" spans="1:6" ht="38.25">
      <c r="A817" s="55" t="s">
        <v>718</v>
      </c>
      <c r="B817" s="303" t="s">
        <v>1158</v>
      </c>
      <c r="C817" s="6" t="s">
        <v>1564</v>
      </c>
      <c r="D817" s="6" t="s">
        <v>1564</v>
      </c>
      <c r="E817" s="224">
        <v>440000</v>
      </c>
      <c r="F817" s="225">
        <v>440000</v>
      </c>
    </row>
    <row r="818" spans="1:6" ht="38.25">
      <c r="A818" s="55" t="s">
        <v>1558</v>
      </c>
      <c r="B818" s="303" t="s">
        <v>1559</v>
      </c>
      <c r="C818" s="6" t="s">
        <v>1564</v>
      </c>
      <c r="D818" s="6" t="s">
        <v>1564</v>
      </c>
      <c r="E818" s="224">
        <v>300000</v>
      </c>
      <c r="F818" s="225">
        <v>300000</v>
      </c>
    </row>
    <row r="819" spans="1:6" ht="89.25">
      <c r="A819" s="55" t="s">
        <v>1724</v>
      </c>
      <c r="B819" s="303" t="s">
        <v>1725</v>
      </c>
      <c r="C819" s="6" t="s">
        <v>1564</v>
      </c>
      <c r="D819" s="6" t="s">
        <v>1564</v>
      </c>
      <c r="E819" s="224">
        <v>300000</v>
      </c>
      <c r="F819" s="225">
        <v>300000</v>
      </c>
    </row>
    <row r="820" spans="1:6" ht="38.25">
      <c r="A820" s="55" t="s">
        <v>1903</v>
      </c>
      <c r="B820" s="303" t="s">
        <v>1725</v>
      </c>
      <c r="C820" s="6" t="s">
        <v>1904</v>
      </c>
      <c r="D820" s="6" t="s">
        <v>1564</v>
      </c>
      <c r="E820" s="224">
        <v>300000</v>
      </c>
      <c r="F820" s="225">
        <v>300000</v>
      </c>
    </row>
    <row r="821" spans="1:6" ht="38.25">
      <c r="A821" s="55" t="s">
        <v>1603</v>
      </c>
      <c r="B821" s="303" t="s">
        <v>1725</v>
      </c>
      <c r="C821" s="6" t="s">
        <v>1604</v>
      </c>
      <c r="D821" s="6" t="s">
        <v>1564</v>
      </c>
      <c r="E821" s="224">
        <v>300000</v>
      </c>
      <c r="F821" s="225">
        <v>300000</v>
      </c>
    </row>
    <row r="822" spans="1:6">
      <c r="A822" s="55" t="s">
        <v>218</v>
      </c>
      <c r="B822" s="303" t="s">
        <v>1725</v>
      </c>
      <c r="C822" s="6" t="s">
        <v>1604</v>
      </c>
      <c r="D822" s="6" t="s">
        <v>1428</v>
      </c>
      <c r="E822" s="224">
        <v>300000</v>
      </c>
      <c r="F822" s="225">
        <v>300000</v>
      </c>
    </row>
    <row r="823" spans="1:6" ht="25.5">
      <c r="A823" s="55" t="s">
        <v>179</v>
      </c>
      <c r="B823" s="303" t="s">
        <v>1725</v>
      </c>
      <c r="C823" s="6" t="s">
        <v>1604</v>
      </c>
      <c r="D823" s="6" t="s">
        <v>450</v>
      </c>
      <c r="E823" s="224">
        <v>300000</v>
      </c>
      <c r="F823" s="225">
        <v>300000</v>
      </c>
    </row>
    <row r="824" spans="1:6" ht="38.25">
      <c r="A824" s="55" t="s">
        <v>719</v>
      </c>
      <c r="B824" s="303" t="s">
        <v>1159</v>
      </c>
      <c r="C824" s="6" t="s">
        <v>1564</v>
      </c>
      <c r="D824" s="6" t="s">
        <v>1564</v>
      </c>
      <c r="E824" s="224">
        <v>140000</v>
      </c>
      <c r="F824" s="225">
        <v>140000</v>
      </c>
    </row>
    <row r="825" spans="1:6" ht="89.25">
      <c r="A825" s="55" t="s">
        <v>626</v>
      </c>
      <c r="B825" s="303" t="s">
        <v>885</v>
      </c>
      <c r="C825" s="6" t="s">
        <v>1564</v>
      </c>
      <c r="D825" s="6" t="s">
        <v>1564</v>
      </c>
      <c r="E825" s="224">
        <v>140000</v>
      </c>
      <c r="F825" s="225">
        <v>140000</v>
      </c>
    </row>
    <row r="826" spans="1:6" ht="25.5">
      <c r="A826" s="55" t="s">
        <v>1907</v>
      </c>
      <c r="B826" s="303" t="s">
        <v>885</v>
      </c>
      <c r="C826" s="6" t="s">
        <v>1908</v>
      </c>
      <c r="D826" s="6" t="s">
        <v>1564</v>
      </c>
      <c r="E826" s="224">
        <v>140000</v>
      </c>
      <c r="F826" s="225">
        <v>140000</v>
      </c>
    </row>
    <row r="827" spans="1:6">
      <c r="A827" s="55" t="s">
        <v>629</v>
      </c>
      <c r="B827" s="303" t="s">
        <v>885</v>
      </c>
      <c r="C827" s="6" t="s">
        <v>630</v>
      </c>
      <c r="D827" s="6" t="s">
        <v>1564</v>
      </c>
      <c r="E827" s="224">
        <v>140000</v>
      </c>
      <c r="F827" s="225">
        <v>140000</v>
      </c>
    </row>
    <row r="828" spans="1:6" ht="25.5">
      <c r="A828" s="55" t="s">
        <v>283</v>
      </c>
      <c r="B828" s="303" t="s">
        <v>885</v>
      </c>
      <c r="C828" s="6" t="s">
        <v>630</v>
      </c>
      <c r="D828" s="6" t="s">
        <v>1429</v>
      </c>
      <c r="E828" s="224">
        <v>140000</v>
      </c>
      <c r="F828" s="225">
        <v>140000</v>
      </c>
    </row>
    <row r="829" spans="1:6">
      <c r="A829" s="55" t="s">
        <v>3</v>
      </c>
      <c r="B829" s="303" t="s">
        <v>885</v>
      </c>
      <c r="C829" s="6" t="s">
        <v>630</v>
      </c>
      <c r="D829" s="6" t="s">
        <v>476</v>
      </c>
      <c r="E829" s="224">
        <v>140000</v>
      </c>
      <c r="F829" s="225">
        <v>140000</v>
      </c>
    </row>
    <row r="830" spans="1:6" ht="25.5">
      <c r="A830" s="55" t="s">
        <v>588</v>
      </c>
      <c r="B830" s="303" t="s">
        <v>1160</v>
      </c>
      <c r="C830" s="6" t="s">
        <v>1564</v>
      </c>
      <c r="D830" s="6" t="s">
        <v>1564</v>
      </c>
      <c r="E830" s="224">
        <v>103202570</v>
      </c>
      <c r="F830" s="225">
        <v>98698370</v>
      </c>
    </row>
    <row r="831" spans="1:6" ht="63.75">
      <c r="A831" s="55" t="s">
        <v>720</v>
      </c>
      <c r="B831" s="303" t="s">
        <v>1161</v>
      </c>
      <c r="C831" s="6" t="s">
        <v>1564</v>
      </c>
      <c r="D831" s="6" t="s">
        <v>1564</v>
      </c>
      <c r="E831" s="224">
        <v>88580800</v>
      </c>
      <c r="F831" s="225">
        <v>84076600</v>
      </c>
    </row>
    <row r="832" spans="1:6" ht="153">
      <c r="A832" s="55" t="s">
        <v>636</v>
      </c>
      <c r="B832" s="303" t="s">
        <v>945</v>
      </c>
      <c r="C832" s="6" t="s">
        <v>1564</v>
      </c>
      <c r="D832" s="6" t="s">
        <v>1564</v>
      </c>
      <c r="E832" s="224">
        <v>4504200</v>
      </c>
      <c r="F832" s="225">
        <v>0</v>
      </c>
    </row>
    <row r="833" spans="1:6">
      <c r="A833" s="55" t="s">
        <v>1913</v>
      </c>
      <c r="B833" s="303" t="s">
        <v>945</v>
      </c>
      <c r="C833" s="6" t="s">
        <v>1914</v>
      </c>
      <c r="D833" s="6" t="s">
        <v>1564</v>
      </c>
      <c r="E833" s="224">
        <v>4504200</v>
      </c>
      <c r="F833" s="225">
        <v>0</v>
      </c>
    </row>
    <row r="834" spans="1:6">
      <c r="A834" s="55" t="s">
        <v>525</v>
      </c>
      <c r="B834" s="303" t="s">
        <v>945</v>
      </c>
      <c r="C834" s="6" t="s">
        <v>526</v>
      </c>
      <c r="D834" s="6" t="s">
        <v>1564</v>
      </c>
      <c r="E834" s="224">
        <v>4504200</v>
      </c>
      <c r="F834" s="225">
        <v>0</v>
      </c>
    </row>
    <row r="835" spans="1:6">
      <c r="A835" s="55" t="s">
        <v>228</v>
      </c>
      <c r="B835" s="303" t="s">
        <v>945</v>
      </c>
      <c r="C835" s="6" t="s">
        <v>526</v>
      </c>
      <c r="D835" s="6" t="s">
        <v>1443</v>
      </c>
      <c r="E835" s="224">
        <v>4504200</v>
      </c>
      <c r="F835" s="225">
        <v>0</v>
      </c>
    </row>
    <row r="836" spans="1:6" ht="25.5">
      <c r="A836" s="55" t="s">
        <v>229</v>
      </c>
      <c r="B836" s="303" t="s">
        <v>945</v>
      </c>
      <c r="C836" s="6" t="s">
        <v>526</v>
      </c>
      <c r="D836" s="6" t="s">
        <v>524</v>
      </c>
      <c r="E836" s="224">
        <v>4504200</v>
      </c>
      <c r="F836" s="225">
        <v>0</v>
      </c>
    </row>
    <row r="837" spans="1:6" ht="153">
      <c r="A837" s="55" t="s">
        <v>635</v>
      </c>
      <c r="B837" s="303" t="s">
        <v>943</v>
      </c>
      <c r="C837" s="6" t="s">
        <v>1564</v>
      </c>
      <c r="D837" s="6" t="s">
        <v>1564</v>
      </c>
      <c r="E837" s="224">
        <v>213800</v>
      </c>
      <c r="F837" s="225">
        <v>213800</v>
      </c>
    </row>
    <row r="838" spans="1:6">
      <c r="A838" s="55" t="s">
        <v>1913</v>
      </c>
      <c r="B838" s="303" t="s">
        <v>943</v>
      </c>
      <c r="C838" s="6" t="s">
        <v>1914</v>
      </c>
      <c r="D838" s="6" t="s">
        <v>1564</v>
      </c>
      <c r="E838" s="224">
        <v>213800</v>
      </c>
      <c r="F838" s="225">
        <v>213800</v>
      </c>
    </row>
    <row r="839" spans="1:6">
      <c r="A839" s="55" t="s">
        <v>525</v>
      </c>
      <c r="B839" s="303" t="s">
        <v>943</v>
      </c>
      <c r="C839" s="6" t="s">
        <v>526</v>
      </c>
      <c r="D839" s="6" t="s">
        <v>1564</v>
      </c>
      <c r="E839" s="224">
        <v>213800</v>
      </c>
      <c r="F839" s="225">
        <v>213800</v>
      </c>
    </row>
    <row r="840" spans="1:6">
      <c r="A840" s="55" t="s">
        <v>278</v>
      </c>
      <c r="B840" s="303" t="s">
        <v>943</v>
      </c>
      <c r="C840" s="6" t="s">
        <v>526</v>
      </c>
      <c r="D840" s="6" t="s">
        <v>1422</v>
      </c>
      <c r="E840" s="224">
        <v>213800</v>
      </c>
      <c r="F840" s="225">
        <v>213800</v>
      </c>
    </row>
    <row r="841" spans="1:6">
      <c r="A841" s="55" t="s">
        <v>261</v>
      </c>
      <c r="B841" s="303" t="s">
        <v>943</v>
      </c>
      <c r="C841" s="6" t="s">
        <v>526</v>
      </c>
      <c r="D841" s="6" t="s">
        <v>426</v>
      </c>
      <c r="E841" s="224">
        <v>213800</v>
      </c>
      <c r="F841" s="225">
        <v>213800</v>
      </c>
    </row>
    <row r="842" spans="1:6" ht="191.25">
      <c r="A842" s="55" t="s">
        <v>1237</v>
      </c>
      <c r="B842" s="303" t="s">
        <v>950</v>
      </c>
      <c r="C842" s="6" t="s">
        <v>1564</v>
      </c>
      <c r="D842" s="6" t="s">
        <v>1564</v>
      </c>
      <c r="E842" s="224">
        <v>33120800</v>
      </c>
      <c r="F842" s="225">
        <v>33120800</v>
      </c>
    </row>
    <row r="843" spans="1:6">
      <c r="A843" s="55" t="s">
        <v>1913</v>
      </c>
      <c r="B843" s="303" t="s">
        <v>950</v>
      </c>
      <c r="C843" s="6" t="s">
        <v>1914</v>
      </c>
      <c r="D843" s="6" t="s">
        <v>1564</v>
      </c>
      <c r="E843" s="224">
        <v>33120800</v>
      </c>
      <c r="F843" s="225">
        <v>33120800</v>
      </c>
    </row>
    <row r="844" spans="1:6">
      <c r="A844" s="55" t="s">
        <v>1615</v>
      </c>
      <c r="B844" s="303" t="s">
        <v>950</v>
      </c>
      <c r="C844" s="6" t="s">
        <v>1616</v>
      </c>
      <c r="D844" s="6" t="s">
        <v>1564</v>
      </c>
      <c r="E844" s="224">
        <v>33120800</v>
      </c>
      <c r="F844" s="225">
        <v>33120800</v>
      </c>
    </row>
    <row r="845" spans="1:6" ht="51">
      <c r="A845" s="55" t="s">
        <v>1447</v>
      </c>
      <c r="B845" s="303" t="s">
        <v>950</v>
      </c>
      <c r="C845" s="6" t="s">
        <v>1616</v>
      </c>
      <c r="D845" s="6" t="s">
        <v>1448</v>
      </c>
      <c r="E845" s="224">
        <v>33120800</v>
      </c>
      <c r="F845" s="225">
        <v>33120800</v>
      </c>
    </row>
    <row r="846" spans="1:6" ht="51">
      <c r="A846" s="55" t="s">
        <v>255</v>
      </c>
      <c r="B846" s="303" t="s">
        <v>950</v>
      </c>
      <c r="C846" s="6" t="s">
        <v>1616</v>
      </c>
      <c r="D846" s="6" t="s">
        <v>531</v>
      </c>
      <c r="E846" s="224">
        <v>33120800</v>
      </c>
      <c r="F846" s="225">
        <v>33120800</v>
      </c>
    </row>
    <row r="847" spans="1:6" ht="140.25">
      <c r="A847" s="55" t="s">
        <v>639</v>
      </c>
      <c r="B847" s="303" t="s">
        <v>952</v>
      </c>
      <c r="C847" s="6" t="s">
        <v>1564</v>
      </c>
      <c r="D847" s="6" t="s">
        <v>1564</v>
      </c>
      <c r="E847" s="224">
        <v>18693000</v>
      </c>
      <c r="F847" s="225">
        <v>18693000</v>
      </c>
    </row>
    <row r="848" spans="1:6">
      <c r="A848" s="55" t="s">
        <v>1913</v>
      </c>
      <c r="B848" s="303" t="s">
        <v>952</v>
      </c>
      <c r="C848" s="6" t="s">
        <v>1914</v>
      </c>
      <c r="D848" s="6" t="s">
        <v>1564</v>
      </c>
      <c r="E848" s="224">
        <v>18693000</v>
      </c>
      <c r="F848" s="225">
        <v>18693000</v>
      </c>
    </row>
    <row r="849" spans="1:6">
      <c r="A849" s="55" t="s">
        <v>94</v>
      </c>
      <c r="B849" s="303" t="s">
        <v>952</v>
      </c>
      <c r="C849" s="6" t="s">
        <v>521</v>
      </c>
      <c r="D849" s="6" t="s">
        <v>1564</v>
      </c>
      <c r="E849" s="224">
        <v>18693000</v>
      </c>
      <c r="F849" s="225">
        <v>18693000</v>
      </c>
    </row>
    <row r="850" spans="1:6" ht="51">
      <c r="A850" s="55" t="s">
        <v>1447</v>
      </c>
      <c r="B850" s="303" t="s">
        <v>952</v>
      </c>
      <c r="C850" s="6" t="s">
        <v>521</v>
      </c>
      <c r="D850" s="6" t="s">
        <v>1448</v>
      </c>
      <c r="E850" s="224">
        <v>18693000</v>
      </c>
      <c r="F850" s="225">
        <v>18693000</v>
      </c>
    </row>
    <row r="851" spans="1:6" ht="25.5">
      <c r="A851" s="55" t="s">
        <v>297</v>
      </c>
      <c r="B851" s="303" t="s">
        <v>952</v>
      </c>
      <c r="C851" s="6" t="s">
        <v>521</v>
      </c>
      <c r="D851" s="6" t="s">
        <v>533</v>
      </c>
      <c r="E851" s="224">
        <v>18693000</v>
      </c>
      <c r="F851" s="225">
        <v>18693000</v>
      </c>
    </row>
    <row r="852" spans="1:6" ht="127.5">
      <c r="A852" s="55" t="s">
        <v>638</v>
      </c>
      <c r="B852" s="303" t="s">
        <v>951</v>
      </c>
      <c r="C852" s="6" t="s">
        <v>1564</v>
      </c>
      <c r="D852" s="6" t="s">
        <v>1564</v>
      </c>
      <c r="E852" s="224">
        <v>32049000</v>
      </c>
      <c r="F852" s="225">
        <v>32049000</v>
      </c>
    </row>
    <row r="853" spans="1:6">
      <c r="A853" s="55" t="s">
        <v>1913</v>
      </c>
      <c r="B853" s="303" t="s">
        <v>951</v>
      </c>
      <c r="C853" s="6" t="s">
        <v>1914</v>
      </c>
      <c r="D853" s="6" t="s">
        <v>1564</v>
      </c>
      <c r="E853" s="224">
        <v>32049000</v>
      </c>
      <c r="F853" s="225">
        <v>32049000</v>
      </c>
    </row>
    <row r="854" spans="1:6">
      <c r="A854" s="55" t="s">
        <v>1615</v>
      </c>
      <c r="B854" s="303" t="s">
        <v>951</v>
      </c>
      <c r="C854" s="6" t="s">
        <v>1616</v>
      </c>
      <c r="D854" s="6" t="s">
        <v>1564</v>
      </c>
      <c r="E854" s="224">
        <v>32049000</v>
      </c>
      <c r="F854" s="225">
        <v>32049000</v>
      </c>
    </row>
    <row r="855" spans="1:6" ht="51">
      <c r="A855" s="55" t="s">
        <v>1447</v>
      </c>
      <c r="B855" s="303" t="s">
        <v>951</v>
      </c>
      <c r="C855" s="6" t="s">
        <v>1616</v>
      </c>
      <c r="D855" s="6" t="s">
        <v>1448</v>
      </c>
      <c r="E855" s="224">
        <v>32049000</v>
      </c>
      <c r="F855" s="225">
        <v>32049000</v>
      </c>
    </row>
    <row r="856" spans="1:6" ht="51">
      <c r="A856" s="55" t="s">
        <v>255</v>
      </c>
      <c r="B856" s="303" t="s">
        <v>951</v>
      </c>
      <c r="C856" s="6" t="s">
        <v>1616</v>
      </c>
      <c r="D856" s="6" t="s">
        <v>531</v>
      </c>
      <c r="E856" s="224">
        <v>32049000</v>
      </c>
      <c r="F856" s="225">
        <v>32049000</v>
      </c>
    </row>
    <row r="857" spans="1:6" ht="25.5">
      <c r="A857" s="55" t="s">
        <v>589</v>
      </c>
      <c r="B857" s="303" t="s">
        <v>1162</v>
      </c>
      <c r="C857" s="6" t="s">
        <v>1564</v>
      </c>
      <c r="D857" s="6" t="s">
        <v>1564</v>
      </c>
      <c r="E857" s="224">
        <v>14621770</v>
      </c>
      <c r="F857" s="225">
        <v>14621770</v>
      </c>
    </row>
    <row r="858" spans="1:6" ht="89.25">
      <c r="A858" s="55" t="s">
        <v>516</v>
      </c>
      <c r="B858" s="303" t="s">
        <v>937</v>
      </c>
      <c r="C858" s="6" t="s">
        <v>1564</v>
      </c>
      <c r="D858" s="6" t="s">
        <v>1564</v>
      </c>
      <c r="E858" s="224">
        <v>11444756</v>
      </c>
      <c r="F858" s="225">
        <v>11444756</v>
      </c>
    </row>
    <row r="859" spans="1:6" ht="76.5">
      <c r="A859" s="55" t="s">
        <v>1902</v>
      </c>
      <c r="B859" s="303" t="s">
        <v>937</v>
      </c>
      <c r="C859" s="6" t="s">
        <v>324</v>
      </c>
      <c r="D859" s="6" t="s">
        <v>1564</v>
      </c>
      <c r="E859" s="224">
        <v>9941221</v>
      </c>
      <c r="F859" s="225">
        <v>9941221</v>
      </c>
    </row>
    <row r="860" spans="1:6" ht="38.25">
      <c r="A860" s="55" t="s">
        <v>1610</v>
      </c>
      <c r="B860" s="303" t="s">
        <v>937</v>
      </c>
      <c r="C860" s="6" t="s">
        <v>37</v>
      </c>
      <c r="D860" s="6" t="s">
        <v>1564</v>
      </c>
      <c r="E860" s="224">
        <v>9941221</v>
      </c>
      <c r="F860" s="225">
        <v>9941221</v>
      </c>
    </row>
    <row r="861" spans="1:6">
      <c r="A861" s="55" t="s">
        <v>278</v>
      </c>
      <c r="B861" s="303" t="s">
        <v>937</v>
      </c>
      <c r="C861" s="6" t="s">
        <v>37</v>
      </c>
      <c r="D861" s="6" t="s">
        <v>1422</v>
      </c>
      <c r="E861" s="224">
        <v>9941221</v>
      </c>
      <c r="F861" s="225">
        <v>9941221</v>
      </c>
    </row>
    <row r="862" spans="1:6" ht="51">
      <c r="A862" s="55" t="s">
        <v>260</v>
      </c>
      <c r="B862" s="303" t="s">
        <v>937</v>
      </c>
      <c r="C862" s="6" t="s">
        <v>37</v>
      </c>
      <c r="D862" s="6" t="s">
        <v>420</v>
      </c>
      <c r="E862" s="224">
        <v>9941221</v>
      </c>
      <c r="F862" s="225">
        <v>9941221</v>
      </c>
    </row>
    <row r="863" spans="1:6" ht="38.25">
      <c r="A863" s="55" t="s">
        <v>1903</v>
      </c>
      <c r="B863" s="303" t="s">
        <v>937</v>
      </c>
      <c r="C863" s="6" t="s">
        <v>1904</v>
      </c>
      <c r="D863" s="6" t="s">
        <v>1564</v>
      </c>
      <c r="E863" s="224">
        <v>1491035</v>
      </c>
      <c r="F863" s="225">
        <v>1491035</v>
      </c>
    </row>
    <row r="864" spans="1:6" ht="38.25">
      <c r="A864" s="55" t="s">
        <v>1603</v>
      </c>
      <c r="B864" s="303" t="s">
        <v>937</v>
      </c>
      <c r="C864" s="6" t="s">
        <v>1604</v>
      </c>
      <c r="D864" s="6" t="s">
        <v>1564</v>
      </c>
      <c r="E864" s="224">
        <v>1491035</v>
      </c>
      <c r="F864" s="225">
        <v>1491035</v>
      </c>
    </row>
    <row r="865" spans="1:6">
      <c r="A865" s="55" t="s">
        <v>278</v>
      </c>
      <c r="B865" s="303" t="s">
        <v>937</v>
      </c>
      <c r="C865" s="6" t="s">
        <v>1604</v>
      </c>
      <c r="D865" s="6" t="s">
        <v>1422</v>
      </c>
      <c r="E865" s="224">
        <v>1491035</v>
      </c>
      <c r="F865" s="225">
        <v>1491035</v>
      </c>
    </row>
    <row r="866" spans="1:6" ht="51">
      <c r="A866" s="55" t="s">
        <v>260</v>
      </c>
      <c r="B866" s="303" t="s">
        <v>937</v>
      </c>
      <c r="C866" s="6" t="s">
        <v>1604</v>
      </c>
      <c r="D866" s="6" t="s">
        <v>420</v>
      </c>
      <c r="E866" s="224">
        <v>1491035</v>
      </c>
      <c r="F866" s="225">
        <v>1491035</v>
      </c>
    </row>
    <row r="867" spans="1:6">
      <c r="A867" s="55" t="s">
        <v>1905</v>
      </c>
      <c r="B867" s="303" t="s">
        <v>937</v>
      </c>
      <c r="C867" s="6" t="s">
        <v>1906</v>
      </c>
      <c r="D867" s="6" t="s">
        <v>1564</v>
      </c>
      <c r="E867" s="224">
        <v>12500</v>
      </c>
      <c r="F867" s="225">
        <v>12500</v>
      </c>
    </row>
    <row r="868" spans="1:6">
      <c r="A868" s="55" t="s">
        <v>1608</v>
      </c>
      <c r="B868" s="303" t="s">
        <v>937</v>
      </c>
      <c r="C868" s="6" t="s">
        <v>1609</v>
      </c>
      <c r="D868" s="6" t="s">
        <v>1564</v>
      </c>
      <c r="E868" s="224">
        <v>12500</v>
      </c>
      <c r="F868" s="225">
        <v>12500</v>
      </c>
    </row>
    <row r="869" spans="1:6">
      <c r="A869" s="55" t="s">
        <v>278</v>
      </c>
      <c r="B869" s="303" t="s">
        <v>937</v>
      </c>
      <c r="C869" s="6" t="s">
        <v>1609</v>
      </c>
      <c r="D869" s="6" t="s">
        <v>1422</v>
      </c>
      <c r="E869" s="224">
        <v>12500</v>
      </c>
      <c r="F869" s="225">
        <v>12500</v>
      </c>
    </row>
    <row r="870" spans="1:6" ht="51">
      <c r="A870" s="55" t="s">
        <v>260</v>
      </c>
      <c r="B870" s="303" t="s">
        <v>937</v>
      </c>
      <c r="C870" s="6" t="s">
        <v>1609</v>
      </c>
      <c r="D870" s="6" t="s">
        <v>420</v>
      </c>
      <c r="E870" s="224">
        <v>12500</v>
      </c>
      <c r="F870" s="225">
        <v>12500</v>
      </c>
    </row>
    <row r="871" spans="1:6" ht="127.5">
      <c r="A871" s="55" t="s">
        <v>633</v>
      </c>
      <c r="B871" s="303" t="s">
        <v>938</v>
      </c>
      <c r="C871" s="6" t="s">
        <v>1564</v>
      </c>
      <c r="D871" s="6" t="s">
        <v>1564</v>
      </c>
      <c r="E871" s="224">
        <v>326001</v>
      </c>
      <c r="F871" s="225">
        <v>326001</v>
      </c>
    </row>
    <row r="872" spans="1:6" ht="76.5">
      <c r="A872" s="55" t="s">
        <v>1902</v>
      </c>
      <c r="B872" s="303" t="s">
        <v>938</v>
      </c>
      <c r="C872" s="6" t="s">
        <v>324</v>
      </c>
      <c r="D872" s="6" t="s">
        <v>1564</v>
      </c>
      <c r="E872" s="224">
        <v>326001</v>
      </c>
      <c r="F872" s="225">
        <v>326001</v>
      </c>
    </row>
    <row r="873" spans="1:6" ht="38.25">
      <c r="A873" s="55" t="s">
        <v>1610</v>
      </c>
      <c r="B873" s="303" t="s">
        <v>938</v>
      </c>
      <c r="C873" s="6" t="s">
        <v>37</v>
      </c>
      <c r="D873" s="6" t="s">
        <v>1564</v>
      </c>
      <c r="E873" s="224">
        <v>326001</v>
      </c>
      <c r="F873" s="225">
        <v>326001</v>
      </c>
    </row>
    <row r="874" spans="1:6">
      <c r="A874" s="55" t="s">
        <v>278</v>
      </c>
      <c r="B874" s="303" t="s">
        <v>938</v>
      </c>
      <c r="C874" s="6" t="s">
        <v>37</v>
      </c>
      <c r="D874" s="6" t="s">
        <v>1422</v>
      </c>
      <c r="E874" s="224">
        <v>326001</v>
      </c>
      <c r="F874" s="225">
        <v>326001</v>
      </c>
    </row>
    <row r="875" spans="1:6" ht="51">
      <c r="A875" s="55" t="s">
        <v>260</v>
      </c>
      <c r="B875" s="303" t="s">
        <v>938</v>
      </c>
      <c r="C875" s="6" t="s">
        <v>37</v>
      </c>
      <c r="D875" s="6" t="s">
        <v>420</v>
      </c>
      <c r="E875" s="224">
        <v>326001</v>
      </c>
      <c r="F875" s="225">
        <v>326001</v>
      </c>
    </row>
    <row r="876" spans="1:6" ht="114.75">
      <c r="A876" s="55" t="s">
        <v>707</v>
      </c>
      <c r="B876" s="303" t="s">
        <v>939</v>
      </c>
      <c r="C876" s="6" t="s">
        <v>1564</v>
      </c>
      <c r="D876" s="6" t="s">
        <v>1564</v>
      </c>
      <c r="E876" s="224">
        <v>346500</v>
      </c>
      <c r="F876" s="225">
        <v>346500</v>
      </c>
    </row>
    <row r="877" spans="1:6" ht="76.5">
      <c r="A877" s="55" t="s">
        <v>1902</v>
      </c>
      <c r="B877" s="303" t="s">
        <v>939</v>
      </c>
      <c r="C877" s="6" t="s">
        <v>324</v>
      </c>
      <c r="D877" s="6" t="s">
        <v>1564</v>
      </c>
      <c r="E877" s="224">
        <v>346500</v>
      </c>
      <c r="F877" s="225">
        <v>346500</v>
      </c>
    </row>
    <row r="878" spans="1:6" ht="38.25">
      <c r="A878" s="55" t="s">
        <v>1610</v>
      </c>
      <c r="B878" s="303" t="s">
        <v>939</v>
      </c>
      <c r="C878" s="6" t="s">
        <v>37</v>
      </c>
      <c r="D878" s="6" t="s">
        <v>1564</v>
      </c>
      <c r="E878" s="224">
        <v>346500</v>
      </c>
      <c r="F878" s="225">
        <v>346500</v>
      </c>
    </row>
    <row r="879" spans="1:6">
      <c r="A879" s="55" t="s">
        <v>278</v>
      </c>
      <c r="B879" s="303" t="s">
        <v>939</v>
      </c>
      <c r="C879" s="6" t="s">
        <v>37</v>
      </c>
      <c r="D879" s="6" t="s">
        <v>1422</v>
      </c>
      <c r="E879" s="224">
        <v>346500</v>
      </c>
      <c r="F879" s="225">
        <v>346500</v>
      </c>
    </row>
    <row r="880" spans="1:6" ht="51">
      <c r="A880" s="55" t="s">
        <v>260</v>
      </c>
      <c r="B880" s="303" t="s">
        <v>939</v>
      </c>
      <c r="C880" s="6" t="s">
        <v>37</v>
      </c>
      <c r="D880" s="6" t="s">
        <v>420</v>
      </c>
      <c r="E880" s="224">
        <v>346500</v>
      </c>
      <c r="F880" s="225">
        <v>346500</v>
      </c>
    </row>
    <row r="881" spans="1:6" ht="102">
      <c r="A881" s="55" t="s">
        <v>1082</v>
      </c>
      <c r="B881" s="303" t="s">
        <v>1081</v>
      </c>
      <c r="C881" s="6" t="s">
        <v>1564</v>
      </c>
      <c r="D881" s="6" t="s">
        <v>1564</v>
      </c>
      <c r="E881" s="224">
        <v>1413848</v>
      </c>
      <c r="F881" s="225">
        <v>1413848</v>
      </c>
    </row>
    <row r="882" spans="1:6" ht="76.5">
      <c r="A882" s="55" t="s">
        <v>1902</v>
      </c>
      <c r="B882" s="303" t="s">
        <v>1081</v>
      </c>
      <c r="C882" s="6" t="s">
        <v>324</v>
      </c>
      <c r="D882" s="6" t="s">
        <v>1564</v>
      </c>
      <c r="E882" s="224">
        <v>1413848</v>
      </c>
      <c r="F882" s="225">
        <v>1413848</v>
      </c>
    </row>
    <row r="883" spans="1:6" ht="38.25">
      <c r="A883" s="55" t="s">
        <v>1610</v>
      </c>
      <c r="B883" s="303" t="s">
        <v>1081</v>
      </c>
      <c r="C883" s="6" t="s">
        <v>37</v>
      </c>
      <c r="D883" s="6" t="s">
        <v>1564</v>
      </c>
      <c r="E883" s="224">
        <v>1413848</v>
      </c>
      <c r="F883" s="225">
        <v>1413848</v>
      </c>
    </row>
    <row r="884" spans="1:6">
      <c r="A884" s="55" t="s">
        <v>278</v>
      </c>
      <c r="B884" s="303" t="s">
        <v>1081</v>
      </c>
      <c r="C884" s="6" t="s">
        <v>37</v>
      </c>
      <c r="D884" s="6" t="s">
        <v>1422</v>
      </c>
      <c r="E884" s="224">
        <v>1413848</v>
      </c>
      <c r="F884" s="225">
        <v>1413848</v>
      </c>
    </row>
    <row r="885" spans="1:6" ht="51">
      <c r="A885" s="55" t="s">
        <v>260</v>
      </c>
      <c r="B885" s="303" t="s">
        <v>1081</v>
      </c>
      <c r="C885" s="6" t="s">
        <v>37</v>
      </c>
      <c r="D885" s="6" t="s">
        <v>420</v>
      </c>
      <c r="E885" s="224">
        <v>1413848</v>
      </c>
      <c r="F885" s="225">
        <v>1413848</v>
      </c>
    </row>
    <row r="886" spans="1:6" ht="76.5">
      <c r="A886" s="55" t="s">
        <v>708</v>
      </c>
      <c r="B886" s="303" t="s">
        <v>940</v>
      </c>
      <c r="C886" s="6" t="s">
        <v>1564</v>
      </c>
      <c r="D886" s="6" t="s">
        <v>1564</v>
      </c>
      <c r="E886" s="224">
        <v>430751</v>
      </c>
      <c r="F886" s="225">
        <v>430751</v>
      </c>
    </row>
    <row r="887" spans="1:6" ht="38.25">
      <c r="A887" s="55" t="s">
        <v>1903</v>
      </c>
      <c r="B887" s="303" t="s">
        <v>940</v>
      </c>
      <c r="C887" s="6" t="s">
        <v>1904</v>
      </c>
      <c r="D887" s="6" t="s">
        <v>1564</v>
      </c>
      <c r="E887" s="224">
        <v>430751</v>
      </c>
      <c r="F887" s="225">
        <v>430751</v>
      </c>
    </row>
    <row r="888" spans="1:6" ht="38.25">
      <c r="A888" s="55" t="s">
        <v>1603</v>
      </c>
      <c r="B888" s="303" t="s">
        <v>940</v>
      </c>
      <c r="C888" s="6" t="s">
        <v>1604</v>
      </c>
      <c r="D888" s="6" t="s">
        <v>1564</v>
      </c>
      <c r="E888" s="224">
        <v>430751</v>
      </c>
      <c r="F888" s="225">
        <v>430751</v>
      </c>
    </row>
    <row r="889" spans="1:6">
      <c r="A889" s="55" t="s">
        <v>278</v>
      </c>
      <c r="B889" s="303" t="s">
        <v>940</v>
      </c>
      <c r="C889" s="6" t="s">
        <v>1604</v>
      </c>
      <c r="D889" s="6" t="s">
        <v>1422</v>
      </c>
      <c r="E889" s="224">
        <v>430751</v>
      </c>
      <c r="F889" s="225">
        <v>430751</v>
      </c>
    </row>
    <row r="890" spans="1:6" ht="51">
      <c r="A890" s="55" t="s">
        <v>260</v>
      </c>
      <c r="B890" s="303" t="s">
        <v>940</v>
      </c>
      <c r="C890" s="6" t="s">
        <v>1604</v>
      </c>
      <c r="D890" s="6" t="s">
        <v>420</v>
      </c>
      <c r="E890" s="224">
        <v>430751</v>
      </c>
      <c r="F890" s="225">
        <v>430751</v>
      </c>
    </row>
    <row r="891" spans="1:6" ht="63.75">
      <c r="A891" s="55" t="s">
        <v>1124</v>
      </c>
      <c r="B891" s="303" t="s">
        <v>1125</v>
      </c>
      <c r="C891" s="6" t="s">
        <v>1564</v>
      </c>
      <c r="D891" s="6" t="s">
        <v>1564</v>
      </c>
      <c r="E891" s="224">
        <v>180123</v>
      </c>
      <c r="F891" s="225">
        <v>180123</v>
      </c>
    </row>
    <row r="892" spans="1:6" ht="38.25">
      <c r="A892" s="55" t="s">
        <v>1903</v>
      </c>
      <c r="B892" s="303" t="s">
        <v>1125</v>
      </c>
      <c r="C892" s="6" t="s">
        <v>1904</v>
      </c>
      <c r="D892" s="6" t="s">
        <v>1564</v>
      </c>
      <c r="E892" s="224">
        <v>180123</v>
      </c>
      <c r="F892" s="225">
        <v>180123</v>
      </c>
    </row>
    <row r="893" spans="1:6" ht="38.25">
      <c r="A893" s="55" t="s">
        <v>1603</v>
      </c>
      <c r="B893" s="303" t="s">
        <v>1125</v>
      </c>
      <c r="C893" s="6" t="s">
        <v>1604</v>
      </c>
      <c r="D893" s="6" t="s">
        <v>1564</v>
      </c>
      <c r="E893" s="224">
        <v>180123</v>
      </c>
      <c r="F893" s="225">
        <v>180123</v>
      </c>
    </row>
    <row r="894" spans="1:6">
      <c r="A894" s="55" t="s">
        <v>278</v>
      </c>
      <c r="B894" s="303" t="s">
        <v>1125</v>
      </c>
      <c r="C894" s="6" t="s">
        <v>1604</v>
      </c>
      <c r="D894" s="6" t="s">
        <v>1422</v>
      </c>
      <c r="E894" s="224">
        <v>180123</v>
      </c>
      <c r="F894" s="225">
        <v>180123</v>
      </c>
    </row>
    <row r="895" spans="1:6" ht="51">
      <c r="A895" s="55" t="s">
        <v>260</v>
      </c>
      <c r="B895" s="303" t="s">
        <v>1125</v>
      </c>
      <c r="C895" s="6" t="s">
        <v>1604</v>
      </c>
      <c r="D895" s="6" t="s">
        <v>420</v>
      </c>
      <c r="E895" s="224">
        <v>180123</v>
      </c>
      <c r="F895" s="225">
        <v>180123</v>
      </c>
    </row>
    <row r="896" spans="1:6" ht="89.25">
      <c r="A896" s="55" t="s">
        <v>634</v>
      </c>
      <c r="B896" s="303" t="s">
        <v>941</v>
      </c>
      <c r="C896" s="6" t="s">
        <v>1564</v>
      </c>
      <c r="D896" s="6" t="s">
        <v>1564</v>
      </c>
      <c r="E896" s="224">
        <v>479791</v>
      </c>
      <c r="F896" s="225">
        <v>479791</v>
      </c>
    </row>
    <row r="897" spans="1:6" ht="76.5">
      <c r="A897" s="55" t="s">
        <v>1902</v>
      </c>
      <c r="B897" s="303" t="s">
        <v>941</v>
      </c>
      <c r="C897" s="6" t="s">
        <v>324</v>
      </c>
      <c r="D897" s="6" t="s">
        <v>1564</v>
      </c>
      <c r="E897" s="224">
        <v>479791</v>
      </c>
      <c r="F897" s="225">
        <v>479791</v>
      </c>
    </row>
    <row r="898" spans="1:6" ht="38.25">
      <c r="A898" s="55" t="s">
        <v>1610</v>
      </c>
      <c r="B898" s="303" t="s">
        <v>941</v>
      </c>
      <c r="C898" s="6" t="s">
        <v>37</v>
      </c>
      <c r="D898" s="6" t="s">
        <v>1564</v>
      </c>
      <c r="E898" s="224">
        <v>479791</v>
      </c>
      <c r="F898" s="225">
        <v>479791</v>
      </c>
    </row>
    <row r="899" spans="1:6">
      <c r="A899" s="55" t="s">
        <v>278</v>
      </c>
      <c r="B899" s="303" t="s">
        <v>941</v>
      </c>
      <c r="C899" s="6" t="s">
        <v>37</v>
      </c>
      <c r="D899" s="6" t="s">
        <v>1422</v>
      </c>
      <c r="E899" s="224">
        <v>479791</v>
      </c>
      <c r="F899" s="225">
        <v>479791</v>
      </c>
    </row>
    <row r="900" spans="1:6" ht="51">
      <c r="A900" s="55" t="s">
        <v>260</v>
      </c>
      <c r="B900" s="303" t="s">
        <v>941</v>
      </c>
      <c r="C900" s="6" t="s">
        <v>37</v>
      </c>
      <c r="D900" s="6" t="s">
        <v>420</v>
      </c>
      <c r="E900" s="224">
        <v>479791</v>
      </c>
      <c r="F900" s="225">
        <v>479791</v>
      </c>
    </row>
    <row r="901" spans="1:6" ht="38.25">
      <c r="A901" s="55" t="s">
        <v>590</v>
      </c>
      <c r="B901" s="303" t="s">
        <v>1163</v>
      </c>
      <c r="C901" s="6" t="s">
        <v>1564</v>
      </c>
      <c r="D901" s="6" t="s">
        <v>1564</v>
      </c>
      <c r="E901" s="224">
        <v>1884100</v>
      </c>
      <c r="F901" s="225">
        <v>1881400</v>
      </c>
    </row>
    <row r="902" spans="1:6" ht="25.5">
      <c r="A902" s="55" t="s">
        <v>591</v>
      </c>
      <c r="B902" s="303" t="s">
        <v>1164</v>
      </c>
      <c r="C902" s="6" t="s">
        <v>1564</v>
      </c>
      <c r="D902" s="6" t="s">
        <v>1564</v>
      </c>
      <c r="E902" s="224">
        <v>2900</v>
      </c>
      <c r="F902" s="225">
        <v>200</v>
      </c>
    </row>
    <row r="903" spans="1:6" ht="114.75">
      <c r="A903" s="55" t="s">
        <v>1875</v>
      </c>
      <c r="B903" s="303" t="s">
        <v>1876</v>
      </c>
      <c r="C903" s="6" t="s">
        <v>1564</v>
      </c>
      <c r="D903" s="6" t="s">
        <v>1564</v>
      </c>
      <c r="E903" s="224">
        <v>2900</v>
      </c>
      <c r="F903" s="225">
        <v>200</v>
      </c>
    </row>
    <row r="904" spans="1:6">
      <c r="A904" s="55" t="s">
        <v>1905</v>
      </c>
      <c r="B904" s="303" t="s">
        <v>1876</v>
      </c>
      <c r="C904" s="6" t="s">
        <v>1906</v>
      </c>
      <c r="D904" s="6" t="s">
        <v>1564</v>
      </c>
      <c r="E904" s="224">
        <v>2900</v>
      </c>
      <c r="F904" s="225">
        <v>200</v>
      </c>
    </row>
    <row r="905" spans="1:6" ht="63.75">
      <c r="A905" s="55" t="s">
        <v>1613</v>
      </c>
      <c r="B905" s="303" t="s">
        <v>1876</v>
      </c>
      <c r="C905" s="6" t="s">
        <v>444</v>
      </c>
      <c r="D905" s="6" t="s">
        <v>1564</v>
      </c>
      <c r="E905" s="224">
        <v>2900</v>
      </c>
      <c r="F905" s="225">
        <v>200</v>
      </c>
    </row>
    <row r="906" spans="1:6">
      <c r="A906" s="55" t="s">
        <v>218</v>
      </c>
      <c r="B906" s="303" t="s">
        <v>1876</v>
      </c>
      <c r="C906" s="6" t="s">
        <v>444</v>
      </c>
      <c r="D906" s="6" t="s">
        <v>1428</v>
      </c>
      <c r="E906" s="224">
        <v>2900</v>
      </c>
      <c r="F906" s="225">
        <v>200</v>
      </c>
    </row>
    <row r="907" spans="1:6">
      <c r="A907" s="55" t="s">
        <v>219</v>
      </c>
      <c r="B907" s="303" t="s">
        <v>1876</v>
      </c>
      <c r="C907" s="6" t="s">
        <v>444</v>
      </c>
      <c r="D907" s="6" t="s">
        <v>442</v>
      </c>
      <c r="E907" s="224">
        <v>2900</v>
      </c>
      <c r="F907" s="225">
        <v>200</v>
      </c>
    </row>
    <row r="908" spans="1:6" ht="25.5">
      <c r="A908" s="55" t="s">
        <v>592</v>
      </c>
      <c r="B908" s="303" t="s">
        <v>1165</v>
      </c>
      <c r="C908" s="6" t="s">
        <v>1564</v>
      </c>
      <c r="D908" s="6" t="s">
        <v>1564</v>
      </c>
      <c r="E908" s="224">
        <v>500700</v>
      </c>
      <c r="F908" s="225">
        <v>500700</v>
      </c>
    </row>
    <row r="909" spans="1:6" ht="127.5">
      <c r="A909" s="55" t="s">
        <v>452</v>
      </c>
      <c r="B909" s="303" t="s">
        <v>825</v>
      </c>
      <c r="C909" s="6" t="s">
        <v>1564</v>
      </c>
      <c r="D909" s="6" t="s">
        <v>1564</v>
      </c>
      <c r="E909" s="224">
        <v>500700</v>
      </c>
      <c r="F909" s="225">
        <v>500700</v>
      </c>
    </row>
    <row r="910" spans="1:6" ht="38.25">
      <c r="A910" s="55" t="s">
        <v>1903</v>
      </c>
      <c r="B910" s="303" t="s">
        <v>825</v>
      </c>
      <c r="C910" s="6" t="s">
        <v>1904</v>
      </c>
      <c r="D910" s="6" t="s">
        <v>1564</v>
      </c>
      <c r="E910" s="224">
        <v>500700</v>
      </c>
      <c r="F910" s="225">
        <v>500700</v>
      </c>
    </row>
    <row r="911" spans="1:6" ht="38.25">
      <c r="A911" s="55" t="s">
        <v>1603</v>
      </c>
      <c r="B911" s="303" t="s">
        <v>825</v>
      </c>
      <c r="C911" s="6" t="s">
        <v>1604</v>
      </c>
      <c r="D911" s="6" t="s">
        <v>1564</v>
      </c>
      <c r="E911" s="224">
        <v>500700</v>
      </c>
      <c r="F911" s="225">
        <v>500700</v>
      </c>
    </row>
    <row r="912" spans="1:6">
      <c r="A912" s="55" t="s">
        <v>218</v>
      </c>
      <c r="B912" s="303" t="s">
        <v>825</v>
      </c>
      <c r="C912" s="6" t="s">
        <v>1604</v>
      </c>
      <c r="D912" s="6" t="s">
        <v>1428</v>
      </c>
      <c r="E912" s="224">
        <v>500700</v>
      </c>
      <c r="F912" s="225">
        <v>500700</v>
      </c>
    </row>
    <row r="913" spans="1:6" ht="25.5">
      <c r="A913" s="55" t="s">
        <v>179</v>
      </c>
      <c r="B913" s="303" t="s">
        <v>825</v>
      </c>
      <c r="C913" s="6" t="s">
        <v>1604</v>
      </c>
      <c r="D913" s="6" t="s">
        <v>450</v>
      </c>
      <c r="E913" s="224">
        <v>500700</v>
      </c>
      <c r="F913" s="225">
        <v>500700</v>
      </c>
    </row>
    <row r="914" spans="1:6" ht="38.25">
      <c r="A914" s="55" t="s">
        <v>544</v>
      </c>
      <c r="B914" s="303" t="s">
        <v>1166</v>
      </c>
      <c r="C914" s="6" t="s">
        <v>1564</v>
      </c>
      <c r="D914" s="6" t="s">
        <v>1564</v>
      </c>
      <c r="E914" s="224">
        <v>1380500</v>
      </c>
      <c r="F914" s="225">
        <v>1380500</v>
      </c>
    </row>
    <row r="915" spans="1:6" ht="114.75">
      <c r="A915" s="55" t="s">
        <v>445</v>
      </c>
      <c r="B915" s="303" t="s">
        <v>818</v>
      </c>
      <c r="C915" s="6" t="s">
        <v>1564</v>
      </c>
      <c r="D915" s="6" t="s">
        <v>1564</v>
      </c>
      <c r="E915" s="224">
        <v>1380500</v>
      </c>
      <c r="F915" s="225">
        <v>1380500</v>
      </c>
    </row>
    <row r="916" spans="1:6" ht="76.5">
      <c r="A916" s="55" t="s">
        <v>1902</v>
      </c>
      <c r="B916" s="303" t="s">
        <v>818</v>
      </c>
      <c r="C916" s="6" t="s">
        <v>324</v>
      </c>
      <c r="D916" s="6" t="s">
        <v>1564</v>
      </c>
      <c r="E916" s="224">
        <v>1327100</v>
      </c>
      <c r="F916" s="225">
        <v>1327100</v>
      </c>
    </row>
    <row r="917" spans="1:6" ht="38.25">
      <c r="A917" s="55" t="s">
        <v>1610</v>
      </c>
      <c r="B917" s="303" t="s">
        <v>818</v>
      </c>
      <c r="C917" s="6" t="s">
        <v>37</v>
      </c>
      <c r="D917" s="6" t="s">
        <v>1564</v>
      </c>
      <c r="E917" s="224">
        <v>1327100</v>
      </c>
      <c r="F917" s="225">
        <v>1327100</v>
      </c>
    </row>
    <row r="918" spans="1:6">
      <c r="A918" s="55" t="s">
        <v>218</v>
      </c>
      <c r="B918" s="303" t="s">
        <v>818</v>
      </c>
      <c r="C918" s="6" t="s">
        <v>37</v>
      </c>
      <c r="D918" s="6" t="s">
        <v>1428</v>
      </c>
      <c r="E918" s="224">
        <v>1327100</v>
      </c>
      <c r="F918" s="225">
        <v>1327100</v>
      </c>
    </row>
    <row r="919" spans="1:6">
      <c r="A919" s="55" t="s">
        <v>219</v>
      </c>
      <c r="B919" s="303" t="s">
        <v>818</v>
      </c>
      <c r="C919" s="6" t="s">
        <v>37</v>
      </c>
      <c r="D919" s="6" t="s">
        <v>442</v>
      </c>
      <c r="E919" s="224">
        <v>1327100</v>
      </c>
      <c r="F919" s="225">
        <v>1327100</v>
      </c>
    </row>
    <row r="920" spans="1:6" ht="38.25">
      <c r="A920" s="55" t="s">
        <v>1903</v>
      </c>
      <c r="B920" s="303" t="s">
        <v>818</v>
      </c>
      <c r="C920" s="6" t="s">
        <v>1904</v>
      </c>
      <c r="D920" s="6" t="s">
        <v>1564</v>
      </c>
      <c r="E920" s="224">
        <v>53400</v>
      </c>
      <c r="F920" s="225">
        <v>53400</v>
      </c>
    </row>
    <row r="921" spans="1:6" ht="38.25">
      <c r="A921" s="55" t="s">
        <v>1603</v>
      </c>
      <c r="B921" s="303" t="s">
        <v>818</v>
      </c>
      <c r="C921" s="6" t="s">
        <v>1604</v>
      </c>
      <c r="D921" s="6" t="s">
        <v>1564</v>
      </c>
      <c r="E921" s="224">
        <v>53400</v>
      </c>
      <c r="F921" s="225">
        <v>53400</v>
      </c>
    </row>
    <row r="922" spans="1:6">
      <c r="A922" s="55" t="s">
        <v>218</v>
      </c>
      <c r="B922" s="303" t="s">
        <v>818</v>
      </c>
      <c r="C922" s="6" t="s">
        <v>1604</v>
      </c>
      <c r="D922" s="6" t="s">
        <v>1428</v>
      </c>
      <c r="E922" s="224">
        <v>53400</v>
      </c>
      <c r="F922" s="225">
        <v>53400</v>
      </c>
    </row>
    <row r="923" spans="1:6">
      <c r="A923" s="55" t="s">
        <v>219</v>
      </c>
      <c r="B923" s="303" t="s">
        <v>818</v>
      </c>
      <c r="C923" s="6" t="s">
        <v>1604</v>
      </c>
      <c r="D923" s="6" t="s">
        <v>442</v>
      </c>
      <c r="E923" s="224">
        <v>53400</v>
      </c>
      <c r="F923" s="225">
        <v>53400</v>
      </c>
    </row>
    <row r="924" spans="1:6" ht="38.25">
      <c r="A924" s="55" t="s">
        <v>721</v>
      </c>
      <c r="B924" s="303" t="s">
        <v>1167</v>
      </c>
      <c r="C924" s="6" t="s">
        <v>1564</v>
      </c>
      <c r="D924" s="6" t="s">
        <v>1564</v>
      </c>
      <c r="E924" s="224">
        <v>28649312</v>
      </c>
      <c r="F924" s="225">
        <v>20266124</v>
      </c>
    </row>
    <row r="925" spans="1:6" ht="63.75">
      <c r="A925" s="55" t="s">
        <v>412</v>
      </c>
      <c r="B925" s="303" t="s">
        <v>1168</v>
      </c>
      <c r="C925" s="6" t="s">
        <v>1564</v>
      </c>
      <c r="D925" s="6" t="s">
        <v>1564</v>
      </c>
      <c r="E925" s="224">
        <v>1605429</v>
      </c>
      <c r="F925" s="225">
        <v>1605429</v>
      </c>
    </row>
    <row r="926" spans="1:6" ht="63.75">
      <c r="A926" s="55" t="s">
        <v>412</v>
      </c>
      <c r="B926" s="303" t="s">
        <v>793</v>
      </c>
      <c r="C926" s="6" t="s">
        <v>1564</v>
      </c>
      <c r="D926" s="6" t="s">
        <v>1564</v>
      </c>
      <c r="E926" s="224">
        <v>1605429</v>
      </c>
      <c r="F926" s="225">
        <v>1605429</v>
      </c>
    </row>
    <row r="927" spans="1:6" ht="76.5">
      <c r="A927" s="55" t="s">
        <v>1902</v>
      </c>
      <c r="B927" s="303" t="s">
        <v>793</v>
      </c>
      <c r="C927" s="6" t="s">
        <v>324</v>
      </c>
      <c r="D927" s="6" t="s">
        <v>1564</v>
      </c>
      <c r="E927" s="224">
        <v>1605429</v>
      </c>
      <c r="F927" s="225">
        <v>1605429</v>
      </c>
    </row>
    <row r="928" spans="1:6" ht="38.25">
      <c r="A928" s="55" t="s">
        <v>1610</v>
      </c>
      <c r="B928" s="303" t="s">
        <v>793</v>
      </c>
      <c r="C928" s="6" t="s">
        <v>37</v>
      </c>
      <c r="D928" s="6" t="s">
        <v>1564</v>
      </c>
      <c r="E928" s="224">
        <v>1605429</v>
      </c>
      <c r="F928" s="225">
        <v>1605429</v>
      </c>
    </row>
    <row r="929" spans="1:6">
      <c r="A929" s="55" t="s">
        <v>278</v>
      </c>
      <c r="B929" s="303" t="s">
        <v>793</v>
      </c>
      <c r="C929" s="6" t="s">
        <v>37</v>
      </c>
      <c r="D929" s="6" t="s">
        <v>1422</v>
      </c>
      <c r="E929" s="224">
        <v>1605429</v>
      </c>
      <c r="F929" s="225">
        <v>1605429</v>
      </c>
    </row>
    <row r="930" spans="1:6" ht="51">
      <c r="A930" s="55" t="s">
        <v>1874</v>
      </c>
      <c r="B930" s="303" t="s">
        <v>793</v>
      </c>
      <c r="C930" s="6" t="s">
        <v>37</v>
      </c>
      <c r="D930" s="6" t="s">
        <v>411</v>
      </c>
      <c r="E930" s="224">
        <v>1605429</v>
      </c>
      <c r="F930" s="225">
        <v>1605429</v>
      </c>
    </row>
    <row r="931" spans="1:6" ht="51">
      <c r="A931" s="55" t="s">
        <v>722</v>
      </c>
      <c r="B931" s="303" t="s">
        <v>1169</v>
      </c>
      <c r="C931" s="6" t="s">
        <v>1564</v>
      </c>
      <c r="D931" s="6" t="s">
        <v>1564</v>
      </c>
      <c r="E931" s="224">
        <v>26925947</v>
      </c>
      <c r="F931" s="225">
        <v>18542759</v>
      </c>
    </row>
    <row r="932" spans="1:6" ht="51">
      <c r="A932" s="55" t="s">
        <v>417</v>
      </c>
      <c r="B932" s="303" t="s">
        <v>787</v>
      </c>
      <c r="C932" s="6" t="s">
        <v>1564</v>
      </c>
      <c r="D932" s="6" t="s">
        <v>1564</v>
      </c>
      <c r="E932" s="224">
        <v>14088125</v>
      </c>
      <c r="F932" s="225">
        <v>9305037</v>
      </c>
    </row>
    <row r="933" spans="1:6" ht="76.5">
      <c r="A933" s="55" t="s">
        <v>1902</v>
      </c>
      <c r="B933" s="303" t="s">
        <v>787</v>
      </c>
      <c r="C933" s="6" t="s">
        <v>324</v>
      </c>
      <c r="D933" s="6" t="s">
        <v>1564</v>
      </c>
      <c r="E933" s="224">
        <v>5794505</v>
      </c>
      <c r="F933" s="225">
        <v>9011417</v>
      </c>
    </row>
    <row r="934" spans="1:6" ht="38.25">
      <c r="A934" s="55" t="s">
        <v>1610</v>
      </c>
      <c r="B934" s="303" t="s">
        <v>787</v>
      </c>
      <c r="C934" s="6" t="s">
        <v>37</v>
      </c>
      <c r="D934" s="6" t="s">
        <v>1564</v>
      </c>
      <c r="E934" s="224">
        <v>5794505</v>
      </c>
      <c r="F934" s="225">
        <v>9011417</v>
      </c>
    </row>
    <row r="935" spans="1:6">
      <c r="A935" s="55" t="s">
        <v>278</v>
      </c>
      <c r="B935" s="303" t="s">
        <v>787</v>
      </c>
      <c r="C935" s="6" t="s">
        <v>37</v>
      </c>
      <c r="D935" s="6" t="s">
        <v>1422</v>
      </c>
      <c r="E935" s="224">
        <v>5794505</v>
      </c>
      <c r="F935" s="225">
        <v>9011417</v>
      </c>
    </row>
    <row r="936" spans="1:6" ht="63.75">
      <c r="A936" s="55" t="s">
        <v>93</v>
      </c>
      <c r="B936" s="303" t="s">
        <v>787</v>
      </c>
      <c r="C936" s="6" t="s">
        <v>37</v>
      </c>
      <c r="D936" s="6" t="s">
        <v>416</v>
      </c>
      <c r="E936" s="224">
        <v>8820</v>
      </c>
      <c r="F936" s="225">
        <v>8820</v>
      </c>
    </row>
    <row r="937" spans="1:6" ht="76.5">
      <c r="A937" s="55" t="s">
        <v>280</v>
      </c>
      <c r="B937" s="303" t="s">
        <v>787</v>
      </c>
      <c r="C937" s="6" t="s">
        <v>37</v>
      </c>
      <c r="D937" s="6" t="s">
        <v>422</v>
      </c>
      <c r="E937" s="224">
        <v>5679878</v>
      </c>
      <c r="F937" s="225">
        <v>8896790</v>
      </c>
    </row>
    <row r="938" spans="1:6" ht="51">
      <c r="A938" s="55" t="s">
        <v>260</v>
      </c>
      <c r="B938" s="303" t="s">
        <v>787</v>
      </c>
      <c r="C938" s="6" t="s">
        <v>37</v>
      </c>
      <c r="D938" s="6" t="s">
        <v>420</v>
      </c>
      <c r="E938" s="224">
        <v>105807</v>
      </c>
      <c r="F938" s="225">
        <v>105807</v>
      </c>
    </row>
    <row r="939" spans="1:6" ht="38.25">
      <c r="A939" s="55" t="s">
        <v>1903</v>
      </c>
      <c r="B939" s="303" t="s">
        <v>787</v>
      </c>
      <c r="C939" s="6" t="s">
        <v>1904</v>
      </c>
      <c r="D939" s="6" t="s">
        <v>1564</v>
      </c>
      <c r="E939" s="224">
        <v>8277620</v>
      </c>
      <c r="F939" s="225">
        <v>277620</v>
      </c>
    </row>
    <row r="940" spans="1:6" ht="38.25">
      <c r="A940" s="55" t="s">
        <v>1603</v>
      </c>
      <c r="B940" s="303" t="s">
        <v>787</v>
      </c>
      <c r="C940" s="6" t="s">
        <v>1604</v>
      </c>
      <c r="D940" s="6" t="s">
        <v>1564</v>
      </c>
      <c r="E940" s="224">
        <v>8277620</v>
      </c>
      <c r="F940" s="225">
        <v>277620</v>
      </c>
    </row>
    <row r="941" spans="1:6">
      <c r="A941" s="55" t="s">
        <v>278</v>
      </c>
      <c r="B941" s="303" t="s">
        <v>787</v>
      </c>
      <c r="C941" s="6" t="s">
        <v>1604</v>
      </c>
      <c r="D941" s="6" t="s">
        <v>1422</v>
      </c>
      <c r="E941" s="224">
        <v>8277620</v>
      </c>
      <c r="F941" s="225">
        <v>277620</v>
      </c>
    </row>
    <row r="942" spans="1:6" ht="76.5">
      <c r="A942" s="55" t="s">
        <v>280</v>
      </c>
      <c r="B942" s="303" t="s">
        <v>787</v>
      </c>
      <c r="C942" s="6" t="s">
        <v>1604</v>
      </c>
      <c r="D942" s="6" t="s">
        <v>422</v>
      </c>
      <c r="E942" s="224">
        <v>8270720</v>
      </c>
      <c r="F942" s="225">
        <v>270720</v>
      </c>
    </row>
    <row r="943" spans="1:6" ht="51">
      <c r="A943" s="55" t="s">
        <v>260</v>
      </c>
      <c r="B943" s="303" t="s">
        <v>787</v>
      </c>
      <c r="C943" s="6" t="s">
        <v>1604</v>
      </c>
      <c r="D943" s="6" t="s">
        <v>420</v>
      </c>
      <c r="E943" s="224">
        <v>6900</v>
      </c>
      <c r="F943" s="225">
        <v>6900</v>
      </c>
    </row>
    <row r="944" spans="1:6">
      <c r="A944" s="55" t="s">
        <v>1905</v>
      </c>
      <c r="B944" s="303" t="s">
        <v>787</v>
      </c>
      <c r="C944" s="6" t="s">
        <v>1906</v>
      </c>
      <c r="D944" s="6" t="s">
        <v>1564</v>
      </c>
      <c r="E944" s="224">
        <v>16000</v>
      </c>
      <c r="F944" s="225">
        <v>16000</v>
      </c>
    </row>
    <row r="945" spans="1:6">
      <c r="A945" s="55" t="s">
        <v>1608</v>
      </c>
      <c r="B945" s="303" t="s">
        <v>787</v>
      </c>
      <c r="C945" s="6" t="s">
        <v>1609</v>
      </c>
      <c r="D945" s="6" t="s">
        <v>1564</v>
      </c>
      <c r="E945" s="224">
        <v>16000</v>
      </c>
      <c r="F945" s="225">
        <v>16000</v>
      </c>
    </row>
    <row r="946" spans="1:6">
      <c r="A946" s="55" t="s">
        <v>278</v>
      </c>
      <c r="B946" s="303" t="s">
        <v>787</v>
      </c>
      <c r="C946" s="6" t="s">
        <v>1609</v>
      </c>
      <c r="D946" s="6" t="s">
        <v>1422</v>
      </c>
      <c r="E946" s="224">
        <v>16000</v>
      </c>
      <c r="F946" s="225">
        <v>16000</v>
      </c>
    </row>
    <row r="947" spans="1:6" ht="76.5">
      <c r="A947" s="55" t="s">
        <v>280</v>
      </c>
      <c r="B947" s="303" t="s">
        <v>787</v>
      </c>
      <c r="C947" s="6" t="s">
        <v>1609</v>
      </c>
      <c r="D947" s="6" t="s">
        <v>422</v>
      </c>
      <c r="E947" s="224">
        <v>16000</v>
      </c>
      <c r="F947" s="225">
        <v>16000</v>
      </c>
    </row>
    <row r="948" spans="1:6" ht="102">
      <c r="A948" s="55" t="s">
        <v>682</v>
      </c>
      <c r="B948" s="303" t="s">
        <v>797</v>
      </c>
      <c r="C948" s="6" t="s">
        <v>1564</v>
      </c>
      <c r="D948" s="6" t="s">
        <v>1564</v>
      </c>
      <c r="E948" s="224">
        <v>595090</v>
      </c>
      <c r="F948" s="225">
        <v>595090</v>
      </c>
    </row>
    <row r="949" spans="1:6" ht="76.5">
      <c r="A949" s="55" t="s">
        <v>1902</v>
      </c>
      <c r="B949" s="303" t="s">
        <v>797</v>
      </c>
      <c r="C949" s="6" t="s">
        <v>324</v>
      </c>
      <c r="D949" s="6" t="s">
        <v>1564</v>
      </c>
      <c r="E949" s="224">
        <v>595090</v>
      </c>
      <c r="F949" s="225">
        <v>595090</v>
      </c>
    </row>
    <row r="950" spans="1:6" ht="38.25">
      <c r="A950" s="55" t="s">
        <v>1610</v>
      </c>
      <c r="B950" s="303" t="s">
        <v>797</v>
      </c>
      <c r="C950" s="6" t="s">
        <v>37</v>
      </c>
      <c r="D950" s="6" t="s">
        <v>1564</v>
      </c>
      <c r="E950" s="224">
        <v>595090</v>
      </c>
      <c r="F950" s="225">
        <v>595090</v>
      </c>
    </row>
    <row r="951" spans="1:6">
      <c r="A951" s="55" t="s">
        <v>278</v>
      </c>
      <c r="B951" s="303" t="s">
        <v>797</v>
      </c>
      <c r="C951" s="6" t="s">
        <v>37</v>
      </c>
      <c r="D951" s="6" t="s">
        <v>1422</v>
      </c>
      <c r="E951" s="224">
        <v>595090</v>
      </c>
      <c r="F951" s="225">
        <v>595090</v>
      </c>
    </row>
    <row r="952" spans="1:6" ht="76.5">
      <c r="A952" s="55" t="s">
        <v>280</v>
      </c>
      <c r="B952" s="303" t="s">
        <v>797</v>
      </c>
      <c r="C952" s="6" t="s">
        <v>37</v>
      </c>
      <c r="D952" s="6" t="s">
        <v>422</v>
      </c>
      <c r="E952" s="224">
        <v>595090</v>
      </c>
      <c r="F952" s="225">
        <v>595090</v>
      </c>
    </row>
    <row r="953" spans="1:6" ht="76.5">
      <c r="A953" s="55" t="s">
        <v>680</v>
      </c>
      <c r="B953" s="303" t="s">
        <v>788</v>
      </c>
      <c r="C953" s="6" t="s">
        <v>1564</v>
      </c>
      <c r="D953" s="6" t="s">
        <v>1564</v>
      </c>
      <c r="E953" s="224">
        <v>400000</v>
      </c>
      <c r="F953" s="225">
        <v>400000</v>
      </c>
    </row>
    <row r="954" spans="1:6" ht="76.5">
      <c r="A954" s="55" t="s">
        <v>1902</v>
      </c>
      <c r="B954" s="303" t="s">
        <v>788</v>
      </c>
      <c r="C954" s="6" t="s">
        <v>324</v>
      </c>
      <c r="D954" s="6" t="s">
        <v>1564</v>
      </c>
      <c r="E954" s="224">
        <v>400000</v>
      </c>
      <c r="F954" s="225">
        <v>400000</v>
      </c>
    </row>
    <row r="955" spans="1:6" ht="38.25">
      <c r="A955" s="55" t="s">
        <v>1610</v>
      </c>
      <c r="B955" s="303" t="s">
        <v>788</v>
      </c>
      <c r="C955" s="6" t="s">
        <v>37</v>
      </c>
      <c r="D955" s="6" t="s">
        <v>1564</v>
      </c>
      <c r="E955" s="224">
        <v>400000</v>
      </c>
      <c r="F955" s="225">
        <v>400000</v>
      </c>
    </row>
    <row r="956" spans="1:6">
      <c r="A956" s="55" t="s">
        <v>278</v>
      </c>
      <c r="B956" s="303" t="s">
        <v>788</v>
      </c>
      <c r="C956" s="6" t="s">
        <v>37</v>
      </c>
      <c r="D956" s="6" t="s">
        <v>1422</v>
      </c>
      <c r="E956" s="224">
        <v>400000</v>
      </c>
      <c r="F956" s="225">
        <v>400000</v>
      </c>
    </row>
    <row r="957" spans="1:6" ht="76.5">
      <c r="A957" s="55" t="s">
        <v>280</v>
      </c>
      <c r="B957" s="303" t="s">
        <v>788</v>
      </c>
      <c r="C957" s="6" t="s">
        <v>37</v>
      </c>
      <c r="D957" s="6" t="s">
        <v>422</v>
      </c>
      <c r="E957" s="224">
        <v>400000</v>
      </c>
      <c r="F957" s="225">
        <v>400000</v>
      </c>
    </row>
    <row r="958" spans="1:6" ht="76.5">
      <c r="A958" s="55" t="s">
        <v>683</v>
      </c>
      <c r="B958" s="303" t="s">
        <v>798</v>
      </c>
      <c r="C958" s="6" t="s">
        <v>1564</v>
      </c>
      <c r="D958" s="6" t="s">
        <v>1564</v>
      </c>
      <c r="E958" s="224">
        <v>5616769</v>
      </c>
      <c r="F958" s="225">
        <v>4616669</v>
      </c>
    </row>
    <row r="959" spans="1:6" ht="76.5">
      <c r="A959" s="55" t="s">
        <v>1902</v>
      </c>
      <c r="B959" s="303" t="s">
        <v>798</v>
      </c>
      <c r="C959" s="6" t="s">
        <v>324</v>
      </c>
      <c r="D959" s="6" t="s">
        <v>1564</v>
      </c>
      <c r="E959" s="224">
        <v>5616769</v>
      </c>
      <c r="F959" s="225">
        <v>4616669</v>
      </c>
    </row>
    <row r="960" spans="1:6" ht="38.25">
      <c r="A960" s="55" t="s">
        <v>1610</v>
      </c>
      <c r="B960" s="303" t="s">
        <v>798</v>
      </c>
      <c r="C960" s="6" t="s">
        <v>37</v>
      </c>
      <c r="D960" s="6" t="s">
        <v>1564</v>
      </c>
      <c r="E960" s="224">
        <v>5616769</v>
      </c>
      <c r="F960" s="225">
        <v>4616669</v>
      </c>
    </row>
    <row r="961" spans="1:6">
      <c r="A961" s="55" t="s">
        <v>278</v>
      </c>
      <c r="B961" s="303" t="s">
        <v>798</v>
      </c>
      <c r="C961" s="6" t="s">
        <v>37</v>
      </c>
      <c r="D961" s="6" t="s">
        <v>1422</v>
      </c>
      <c r="E961" s="224">
        <v>5616769</v>
      </c>
      <c r="F961" s="225">
        <v>4616669</v>
      </c>
    </row>
    <row r="962" spans="1:6" ht="76.5">
      <c r="A962" s="55" t="s">
        <v>280</v>
      </c>
      <c r="B962" s="303" t="s">
        <v>798</v>
      </c>
      <c r="C962" s="6" t="s">
        <v>37</v>
      </c>
      <c r="D962" s="6" t="s">
        <v>422</v>
      </c>
      <c r="E962" s="224">
        <v>5616769</v>
      </c>
      <c r="F962" s="225">
        <v>4616669</v>
      </c>
    </row>
    <row r="963" spans="1:6" ht="51">
      <c r="A963" s="55" t="s">
        <v>1104</v>
      </c>
      <c r="B963" s="303" t="s">
        <v>1105</v>
      </c>
      <c r="C963" s="6" t="s">
        <v>1564</v>
      </c>
      <c r="D963" s="6" t="s">
        <v>1564</v>
      </c>
      <c r="E963" s="224">
        <v>2617000</v>
      </c>
      <c r="F963" s="225">
        <v>17000</v>
      </c>
    </row>
    <row r="964" spans="1:6" ht="38.25">
      <c r="A964" s="55" t="s">
        <v>1903</v>
      </c>
      <c r="B964" s="303" t="s">
        <v>1105</v>
      </c>
      <c r="C964" s="6" t="s">
        <v>1904</v>
      </c>
      <c r="D964" s="6" t="s">
        <v>1564</v>
      </c>
      <c r="E964" s="224">
        <v>2617000</v>
      </c>
      <c r="F964" s="225">
        <v>17000</v>
      </c>
    </row>
    <row r="965" spans="1:6" ht="38.25">
      <c r="A965" s="55" t="s">
        <v>1603</v>
      </c>
      <c r="B965" s="303" t="s">
        <v>1105</v>
      </c>
      <c r="C965" s="6" t="s">
        <v>1604</v>
      </c>
      <c r="D965" s="6" t="s">
        <v>1564</v>
      </c>
      <c r="E965" s="224">
        <v>2617000</v>
      </c>
      <c r="F965" s="225">
        <v>17000</v>
      </c>
    </row>
    <row r="966" spans="1:6">
      <c r="A966" s="55" t="s">
        <v>278</v>
      </c>
      <c r="B966" s="303" t="s">
        <v>1105</v>
      </c>
      <c r="C966" s="6" t="s">
        <v>1604</v>
      </c>
      <c r="D966" s="6" t="s">
        <v>1422</v>
      </c>
      <c r="E966" s="224">
        <v>2617000</v>
      </c>
      <c r="F966" s="225">
        <v>17000</v>
      </c>
    </row>
    <row r="967" spans="1:6" ht="76.5">
      <c r="A967" s="55" t="s">
        <v>280</v>
      </c>
      <c r="B967" s="303" t="s">
        <v>1105</v>
      </c>
      <c r="C967" s="6" t="s">
        <v>1604</v>
      </c>
      <c r="D967" s="6" t="s">
        <v>422</v>
      </c>
      <c r="E967" s="224">
        <v>2617000</v>
      </c>
      <c r="F967" s="225">
        <v>17000</v>
      </c>
    </row>
    <row r="968" spans="1:6" ht="38.25">
      <c r="A968" s="55" t="s">
        <v>1294</v>
      </c>
      <c r="B968" s="303" t="s">
        <v>1295</v>
      </c>
      <c r="C968" s="6" t="s">
        <v>1564</v>
      </c>
      <c r="D968" s="6" t="s">
        <v>1564</v>
      </c>
      <c r="E968" s="224">
        <v>951751</v>
      </c>
      <c r="F968" s="225">
        <v>951751</v>
      </c>
    </row>
    <row r="969" spans="1:6" ht="38.25">
      <c r="A969" s="55" t="s">
        <v>1903</v>
      </c>
      <c r="B969" s="303" t="s">
        <v>1295</v>
      </c>
      <c r="C969" s="6" t="s">
        <v>1904</v>
      </c>
      <c r="D969" s="6" t="s">
        <v>1564</v>
      </c>
      <c r="E969" s="224">
        <v>951751</v>
      </c>
      <c r="F969" s="225">
        <v>951751</v>
      </c>
    </row>
    <row r="970" spans="1:6" ht="38.25">
      <c r="A970" s="55" t="s">
        <v>1603</v>
      </c>
      <c r="B970" s="303" t="s">
        <v>1295</v>
      </c>
      <c r="C970" s="6" t="s">
        <v>1604</v>
      </c>
      <c r="D970" s="6" t="s">
        <v>1564</v>
      </c>
      <c r="E970" s="224">
        <v>951751</v>
      </c>
      <c r="F970" s="225">
        <v>951751</v>
      </c>
    </row>
    <row r="971" spans="1:6">
      <c r="A971" s="55" t="s">
        <v>278</v>
      </c>
      <c r="B971" s="303" t="s">
        <v>1295</v>
      </c>
      <c r="C971" s="6" t="s">
        <v>1604</v>
      </c>
      <c r="D971" s="6" t="s">
        <v>1422</v>
      </c>
      <c r="E971" s="224">
        <v>951751</v>
      </c>
      <c r="F971" s="225">
        <v>951751</v>
      </c>
    </row>
    <row r="972" spans="1:6" ht="76.5">
      <c r="A972" s="55" t="s">
        <v>280</v>
      </c>
      <c r="B972" s="303" t="s">
        <v>1295</v>
      </c>
      <c r="C972" s="6" t="s">
        <v>1604</v>
      </c>
      <c r="D972" s="6" t="s">
        <v>422</v>
      </c>
      <c r="E972" s="224">
        <v>951751</v>
      </c>
      <c r="F972" s="225">
        <v>951751</v>
      </c>
    </row>
    <row r="973" spans="1:6" ht="102">
      <c r="A973" s="55" t="s">
        <v>640</v>
      </c>
      <c r="B973" s="303" t="s">
        <v>802</v>
      </c>
      <c r="C973" s="6" t="s">
        <v>1564</v>
      </c>
      <c r="D973" s="6" t="s">
        <v>1564</v>
      </c>
      <c r="E973" s="224">
        <v>63200</v>
      </c>
      <c r="F973" s="225">
        <v>63200</v>
      </c>
    </row>
    <row r="974" spans="1:6" ht="76.5">
      <c r="A974" s="55" t="s">
        <v>1902</v>
      </c>
      <c r="B974" s="303" t="s">
        <v>802</v>
      </c>
      <c r="C974" s="6" t="s">
        <v>324</v>
      </c>
      <c r="D974" s="6" t="s">
        <v>1564</v>
      </c>
      <c r="E974" s="224">
        <v>60280</v>
      </c>
      <c r="F974" s="225">
        <v>60280</v>
      </c>
    </row>
    <row r="975" spans="1:6" ht="38.25">
      <c r="A975" s="55" t="s">
        <v>1610</v>
      </c>
      <c r="B975" s="303" t="s">
        <v>802</v>
      </c>
      <c r="C975" s="6" t="s">
        <v>37</v>
      </c>
      <c r="D975" s="6" t="s">
        <v>1564</v>
      </c>
      <c r="E975" s="224">
        <v>60280</v>
      </c>
      <c r="F975" s="225">
        <v>60280</v>
      </c>
    </row>
    <row r="976" spans="1:6">
      <c r="A976" s="55" t="s">
        <v>278</v>
      </c>
      <c r="B976" s="303" t="s">
        <v>802</v>
      </c>
      <c r="C976" s="6" t="s">
        <v>37</v>
      </c>
      <c r="D976" s="6" t="s">
        <v>1422</v>
      </c>
      <c r="E976" s="224">
        <v>60280</v>
      </c>
      <c r="F976" s="225">
        <v>60280</v>
      </c>
    </row>
    <row r="977" spans="1:6">
      <c r="A977" s="55" t="s">
        <v>261</v>
      </c>
      <c r="B977" s="303" t="s">
        <v>802</v>
      </c>
      <c r="C977" s="6" t="s">
        <v>37</v>
      </c>
      <c r="D977" s="6" t="s">
        <v>426</v>
      </c>
      <c r="E977" s="224">
        <v>60280</v>
      </c>
      <c r="F977" s="225">
        <v>60280</v>
      </c>
    </row>
    <row r="978" spans="1:6" ht="38.25">
      <c r="A978" s="55" t="s">
        <v>1903</v>
      </c>
      <c r="B978" s="303" t="s">
        <v>802</v>
      </c>
      <c r="C978" s="6" t="s">
        <v>1904</v>
      </c>
      <c r="D978" s="6" t="s">
        <v>1564</v>
      </c>
      <c r="E978" s="224">
        <v>2920</v>
      </c>
      <c r="F978" s="225">
        <v>2920</v>
      </c>
    </row>
    <row r="979" spans="1:6" ht="38.25">
      <c r="A979" s="55" t="s">
        <v>1603</v>
      </c>
      <c r="B979" s="303" t="s">
        <v>802</v>
      </c>
      <c r="C979" s="6" t="s">
        <v>1604</v>
      </c>
      <c r="D979" s="6" t="s">
        <v>1564</v>
      </c>
      <c r="E979" s="224">
        <v>2920</v>
      </c>
      <c r="F979" s="225">
        <v>2920</v>
      </c>
    </row>
    <row r="980" spans="1:6">
      <c r="A980" s="55" t="s">
        <v>278</v>
      </c>
      <c r="B980" s="303" t="s">
        <v>802</v>
      </c>
      <c r="C980" s="6" t="s">
        <v>1604</v>
      </c>
      <c r="D980" s="6" t="s">
        <v>1422</v>
      </c>
      <c r="E980" s="224">
        <v>2920</v>
      </c>
      <c r="F980" s="225">
        <v>2920</v>
      </c>
    </row>
    <row r="981" spans="1:6">
      <c r="A981" s="55" t="s">
        <v>261</v>
      </c>
      <c r="B981" s="303" t="s">
        <v>802</v>
      </c>
      <c r="C981" s="6" t="s">
        <v>1604</v>
      </c>
      <c r="D981" s="6" t="s">
        <v>426</v>
      </c>
      <c r="E981" s="224">
        <v>2920</v>
      </c>
      <c r="F981" s="225">
        <v>2920</v>
      </c>
    </row>
    <row r="982" spans="1:6" ht="102">
      <c r="A982" s="55" t="s">
        <v>424</v>
      </c>
      <c r="B982" s="303" t="s">
        <v>795</v>
      </c>
      <c r="C982" s="6" t="s">
        <v>1564</v>
      </c>
      <c r="D982" s="6" t="s">
        <v>1564</v>
      </c>
      <c r="E982" s="224">
        <v>648300</v>
      </c>
      <c r="F982" s="225">
        <v>648300</v>
      </c>
    </row>
    <row r="983" spans="1:6" ht="76.5">
      <c r="A983" s="55" t="s">
        <v>1902</v>
      </c>
      <c r="B983" s="303" t="s">
        <v>795</v>
      </c>
      <c r="C983" s="6" t="s">
        <v>324</v>
      </c>
      <c r="D983" s="6" t="s">
        <v>1564</v>
      </c>
      <c r="E983" s="224">
        <v>614000</v>
      </c>
      <c r="F983" s="225">
        <v>614000</v>
      </c>
    </row>
    <row r="984" spans="1:6" ht="38.25">
      <c r="A984" s="55" t="s">
        <v>1610</v>
      </c>
      <c r="B984" s="303" t="s">
        <v>795</v>
      </c>
      <c r="C984" s="6" t="s">
        <v>37</v>
      </c>
      <c r="D984" s="6" t="s">
        <v>1564</v>
      </c>
      <c r="E984" s="224">
        <v>614000</v>
      </c>
      <c r="F984" s="225">
        <v>614000</v>
      </c>
    </row>
    <row r="985" spans="1:6">
      <c r="A985" s="55" t="s">
        <v>278</v>
      </c>
      <c r="B985" s="303" t="s">
        <v>795</v>
      </c>
      <c r="C985" s="6" t="s">
        <v>37</v>
      </c>
      <c r="D985" s="6" t="s">
        <v>1422</v>
      </c>
      <c r="E985" s="224">
        <v>614000</v>
      </c>
      <c r="F985" s="225">
        <v>614000</v>
      </c>
    </row>
    <row r="986" spans="1:6" ht="76.5">
      <c r="A986" s="55" t="s">
        <v>280</v>
      </c>
      <c r="B986" s="303" t="s">
        <v>795</v>
      </c>
      <c r="C986" s="6" t="s">
        <v>37</v>
      </c>
      <c r="D986" s="6" t="s">
        <v>422</v>
      </c>
      <c r="E986" s="224">
        <v>614000</v>
      </c>
      <c r="F986" s="225">
        <v>614000</v>
      </c>
    </row>
    <row r="987" spans="1:6" ht="38.25">
      <c r="A987" s="55" t="s">
        <v>1903</v>
      </c>
      <c r="B987" s="303" t="s">
        <v>795</v>
      </c>
      <c r="C987" s="6" t="s">
        <v>1904</v>
      </c>
      <c r="D987" s="6" t="s">
        <v>1564</v>
      </c>
      <c r="E987" s="224">
        <v>34300</v>
      </c>
      <c r="F987" s="225">
        <v>34300</v>
      </c>
    </row>
    <row r="988" spans="1:6" ht="38.25">
      <c r="A988" s="55" t="s">
        <v>1603</v>
      </c>
      <c r="B988" s="303" t="s">
        <v>795</v>
      </c>
      <c r="C988" s="6" t="s">
        <v>1604</v>
      </c>
      <c r="D988" s="6" t="s">
        <v>1564</v>
      </c>
      <c r="E988" s="224">
        <v>34300</v>
      </c>
      <c r="F988" s="225">
        <v>34300</v>
      </c>
    </row>
    <row r="989" spans="1:6">
      <c r="A989" s="55" t="s">
        <v>278</v>
      </c>
      <c r="B989" s="303" t="s">
        <v>795</v>
      </c>
      <c r="C989" s="6" t="s">
        <v>1604</v>
      </c>
      <c r="D989" s="6" t="s">
        <v>1422</v>
      </c>
      <c r="E989" s="224">
        <v>34300</v>
      </c>
      <c r="F989" s="225">
        <v>34300</v>
      </c>
    </row>
    <row r="990" spans="1:6" ht="76.5">
      <c r="A990" s="55" t="s">
        <v>280</v>
      </c>
      <c r="B990" s="303" t="s">
        <v>795</v>
      </c>
      <c r="C990" s="6" t="s">
        <v>1604</v>
      </c>
      <c r="D990" s="6" t="s">
        <v>422</v>
      </c>
      <c r="E990" s="224">
        <v>34300</v>
      </c>
      <c r="F990" s="225">
        <v>34300</v>
      </c>
    </row>
    <row r="991" spans="1:6" ht="51">
      <c r="A991" s="55" t="s">
        <v>427</v>
      </c>
      <c r="B991" s="303" t="s">
        <v>803</v>
      </c>
      <c r="C991" s="6" t="s">
        <v>1564</v>
      </c>
      <c r="D991" s="6" t="s">
        <v>1564</v>
      </c>
      <c r="E991" s="224">
        <v>74700</v>
      </c>
      <c r="F991" s="225">
        <v>74700</v>
      </c>
    </row>
    <row r="992" spans="1:6" ht="76.5">
      <c r="A992" s="55" t="s">
        <v>1902</v>
      </c>
      <c r="B992" s="303" t="s">
        <v>803</v>
      </c>
      <c r="C992" s="6" t="s">
        <v>324</v>
      </c>
      <c r="D992" s="6" t="s">
        <v>1564</v>
      </c>
      <c r="E992" s="224">
        <v>61468</v>
      </c>
      <c r="F992" s="225">
        <v>61468</v>
      </c>
    </row>
    <row r="993" spans="1:6" ht="38.25">
      <c r="A993" s="55" t="s">
        <v>1610</v>
      </c>
      <c r="B993" s="303" t="s">
        <v>803</v>
      </c>
      <c r="C993" s="6" t="s">
        <v>37</v>
      </c>
      <c r="D993" s="6" t="s">
        <v>1564</v>
      </c>
      <c r="E993" s="224">
        <v>61468</v>
      </c>
      <c r="F993" s="225">
        <v>61468</v>
      </c>
    </row>
    <row r="994" spans="1:6">
      <c r="A994" s="55" t="s">
        <v>278</v>
      </c>
      <c r="B994" s="303" t="s">
        <v>803</v>
      </c>
      <c r="C994" s="6" t="s">
        <v>37</v>
      </c>
      <c r="D994" s="6" t="s">
        <v>1422</v>
      </c>
      <c r="E994" s="224">
        <v>61468</v>
      </c>
      <c r="F994" s="225">
        <v>61468</v>
      </c>
    </row>
    <row r="995" spans="1:6">
      <c r="A995" s="55" t="s">
        <v>261</v>
      </c>
      <c r="B995" s="303" t="s">
        <v>803</v>
      </c>
      <c r="C995" s="6" t="s">
        <v>37</v>
      </c>
      <c r="D995" s="6" t="s">
        <v>426</v>
      </c>
      <c r="E995" s="224">
        <v>61468</v>
      </c>
      <c r="F995" s="225">
        <v>61468</v>
      </c>
    </row>
    <row r="996" spans="1:6" ht="38.25">
      <c r="A996" s="55" t="s">
        <v>1903</v>
      </c>
      <c r="B996" s="303" t="s">
        <v>803</v>
      </c>
      <c r="C996" s="6" t="s">
        <v>1904</v>
      </c>
      <c r="D996" s="6" t="s">
        <v>1564</v>
      </c>
      <c r="E996" s="224">
        <v>13232</v>
      </c>
      <c r="F996" s="225">
        <v>13232</v>
      </c>
    </row>
    <row r="997" spans="1:6" ht="38.25">
      <c r="A997" s="55" t="s">
        <v>1603</v>
      </c>
      <c r="B997" s="303" t="s">
        <v>803</v>
      </c>
      <c r="C997" s="6" t="s">
        <v>1604</v>
      </c>
      <c r="D997" s="6" t="s">
        <v>1564</v>
      </c>
      <c r="E997" s="224">
        <v>13232</v>
      </c>
      <c r="F997" s="225">
        <v>13232</v>
      </c>
    </row>
    <row r="998" spans="1:6">
      <c r="A998" s="55" t="s">
        <v>278</v>
      </c>
      <c r="B998" s="303" t="s">
        <v>803</v>
      </c>
      <c r="C998" s="6" t="s">
        <v>1604</v>
      </c>
      <c r="D998" s="6" t="s">
        <v>1422</v>
      </c>
      <c r="E998" s="224">
        <v>13232</v>
      </c>
      <c r="F998" s="225">
        <v>13232</v>
      </c>
    </row>
    <row r="999" spans="1:6">
      <c r="A999" s="55" t="s">
        <v>261</v>
      </c>
      <c r="B999" s="303" t="s">
        <v>803</v>
      </c>
      <c r="C999" s="6" t="s">
        <v>1604</v>
      </c>
      <c r="D999" s="6" t="s">
        <v>426</v>
      </c>
      <c r="E999" s="224">
        <v>13232</v>
      </c>
      <c r="F999" s="225">
        <v>13232</v>
      </c>
    </row>
    <row r="1000" spans="1:6" ht="76.5">
      <c r="A1000" s="55" t="s">
        <v>425</v>
      </c>
      <c r="B1000" s="303" t="s">
        <v>796</v>
      </c>
      <c r="C1000" s="6" t="s">
        <v>1564</v>
      </c>
      <c r="D1000" s="6" t="s">
        <v>1564</v>
      </c>
      <c r="E1000" s="224">
        <v>1268200</v>
      </c>
      <c r="F1000" s="225">
        <v>1268200</v>
      </c>
    </row>
    <row r="1001" spans="1:6" ht="76.5">
      <c r="A1001" s="55" t="s">
        <v>1902</v>
      </c>
      <c r="B1001" s="303" t="s">
        <v>796</v>
      </c>
      <c r="C1001" s="6" t="s">
        <v>324</v>
      </c>
      <c r="D1001" s="6" t="s">
        <v>1564</v>
      </c>
      <c r="E1001" s="224">
        <v>1214220</v>
      </c>
      <c r="F1001" s="225">
        <v>1214220</v>
      </c>
    </row>
    <row r="1002" spans="1:6" ht="38.25">
      <c r="A1002" s="55" t="s">
        <v>1610</v>
      </c>
      <c r="B1002" s="303" t="s">
        <v>796</v>
      </c>
      <c r="C1002" s="6" t="s">
        <v>37</v>
      </c>
      <c r="D1002" s="6" t="s">
        <v>1564</v>
      </c>
      <c r="E1002" s="224">
        <v>1214220</v>
      </c>
      <c r="F1002" s="225">
        <v>1214220</v>
      </c>
    </row>
    <row r="1003" spans="1:6">
      <c r="A1003" s="55" t="s">
        <v>278</v>
      </c>
      <c r="B1003" s="303" t="s">
        <v>796</v>
      </c>
      <c r="C1003" s="6" t="s">
        <v>37</v>
      </c>
      <c r="D1003" s="6" t="s">
        <v>1422</v>
      </c>
      <c r="E1003" s="224">
        <v>1214220</v>
      </c>
      <c r="F1003" s="225">
        <v>1214220</v>
      </c>
    </row>
    <row r="1004" spans="1:6" ht="76.5">
      <c r="A1004" s="55" t="s">
        <v>280</v>
      </c>
      <c r="B1004" s="303" t="s">
        <v>796</v>
      </c>
      <c r="C1004" s="6" t="s">
        <v>37</v>
      </c>
      <c r="D1004" s="6" t="s">
        <v>422</v>
      </c>
      <c r="E1004" s="224">
        <v>1214220</v>
      </c>
      <c r="F1004" s="225">
        <v>1214220</v>
      </c>
    </row>
    <row r="1005" spans="1:6" ht="38.25">
      <c r="A1005" s="55" t="s">
        <v>1903</v>
      </c>
      <c r="B1005" s="303" t="s">
        <v>796</v>
      </c>
      <c r="C1005" s="6" t="s">
        <v>1904</v>
      </c>
      <c r="D1005" s="6" t="s">
        <v>1564</v>
      </c>
      <c r="E1005" s="224">
        <v>53980</v>
      </c>
      <c r="F1005" s="225">
        <v>53980</v>
      </c>
    </row>
    <row r="1006" spans="1:6" ht="38.25">
      <c r="A1006" s="55" t="s">
        <v>1603</v>
      </c>
      <c r="B1006" s="303" t="s">
        <v>796</v>
      </c>
      <c r="C1006" s="6" t="s">
        <v>1604</v>
      </c>
      <c r="D1006" s="6" t="s">
        <v>1564</v>
      </c>
      <c r="E1006" s="224">
        <v>53980</v>
      </c>
      <c r="F1006" s="225">
        <v>53980</v>
      </c>
    </row>
    <row r="1007" spans="1:6">
      <c r="A1007" s="55" t="s">
        <v>278</v>
      </c>
      <c r="B1007" s="303" t="s">
        <v>796</v>
      </c>
      <c r="C1007" s="6" t="s">
        <v>1604</v>
      </c>
      <c r="D1007" s="6" t="s">
        <v>1422</v>
      </c>
      <c r="E1007" s="224">
        <v>53980</v>
      </c>
      <c r="F1007" s="225">
        <v>53980</v>
      </c>
    </row>
    <row r="1008" spans="1:6" ht="76.5">
      <c r="A1008" s="55" t="s">
        <v>280</v>
      </c>
      <c r="B1008" s="303" t="s">
        <v>796</v>
      </c>
      <c r="C1008" s="6" t="s">
        <v>1604</v>
      </c>
      <c r="D1008" s="6" t="s">
        <v>422</v>
      </c>
      <c r="E1008" s="224">
        <v>53980</v>
      </c>
      <c r="F1008" s="225">
        <v>53980</v>
      </c>
    </row>
    <row r="1009" spans="1:6" ht="267.75">
      <c r="A1009" s="55" t="s">
        <v>596</v>
      </c>
      <c r="B1009" s="303" t="s">
        <v>799</v>
      </c>
      <c r="C1009" s="6" t="s">
        <v>1564</v>
      </c>
      <c r="D1009" s="6" t="s">
        <v>1564</v>
      </c>
      <c r="E1009" s="224">
        <v>602812</v>
      </c>
      <c r="F1009" s="225">
        <v>602812</v>
      </c>
    </row>
    <row r="1010" spans="1:6" ht="76.5">
      <c r="A1010" s="55" t="s">
        <v>1902</v>
      </c>
      <c r="B1010" s="303" t="s">
        <v>799</v>
      </c>
      <c r="C1010" s="6" t="s">
        <v>324</v>
      </c>
      <c r="D1010" s="6" t="s">
        <v>1564</v>
      </c>
      <c r="E1010" s="224">
        <v>602812</v>
      </c>
      <c r="F1010" s="225">
        <v>602812</v>
      </c>
    </row>
    <row r="1011" spans="1:6" ht="38.25">
      <c r="A1011" s="55" t="s">
        <v>1610</v>
      </c>
      <c r="B1011" s="303" t="s">
        <v>799</v>
      </c>
      <c r="C1011" s="6" t="s">
        <v>37</v>
      </c>
      <c r="D1011" s="6" t="s">
        <v>1564</v>
      </c>
      <c r="E1011" s="224">
        <v>602812</v>
      </c>
      <c r="F1011" s="225">
        <v>602812</v>
      </c>
    </row>
    <row r="1012" spans="1:6">
      <c r="A1012" s="55" t="s">
        <v>278</v>
      </c>
      <c r="B1012" s="303" t="s">
        <v>799</v>
      </c>
      <c r="C1012" s="6" t="s">
        <v>37</v>
      </c>
      <c r="D1012" s="6" t="s">
        <v>1422</v>
      </c>
      <c r="E1012" s="224">
        <v>602812</v>
      </c>
      <c r="F1012" s="225">
        <v>602812</v>
      </c>
    </row>
    <row r="1013" spans="1:6" ht="76.5">
      <c r="A1013" s="55" t="s">
        <v>280</v>
      </c>
      <c r="B1013" s="303" t="s">
        <v>799</v>
      </c>
      <c r="C1013" s="6" t="s">
        <v>37</v>
      </c>
      <c r="D1013" s="6" t="s">
        <v>422</v>
      </c>
      <c r="E1013" s="224">
        <v>602812</v>
      </c>
      <c r="F1013" s="225">
        <v>602812</v>
      </c>
    </row>
    <row r="1014" spans="1:6" ht="63.75">
      <c r="A1014" s="55" t="s">
        <v>419</v>
      </c>
      <c r="B1014" s="303" t="s">
        <v>1170</v>
      </c>
      <c r="C1014" s="6" t="s">
        <v>1564</v>
      </c>
      <c r="D1014" s="6" t="s">
        <v>1564</v>
      </c>
      <c r="E1014" s="224">
        <v>103802</v>
      </c>
      <c r="F1014" s="225">
        <v>103802</v>
      </c>
    </row>
    <row r="1015" spans="1:6" ht="63.75">
      <c r="A1015" s="55" t="s">
        <v>419</v>
      </c>
      <c r="B1015" s="303" t="s">
        <v>789</v>
      </c>
      <c r="C1015" s="6" t="s">
        <v>1564</v>
      </c>
      <c r="D1015" s="6" t="s">
        <v>1564</v>
      </c>
      <c r="E1015" s="224">
        <v>103802</v>
      </c>
      <c r="F1015" s="225">
        <v>103802</v>
      </c>
    </row>
    <row r="1016" spans="1:6" ht="76.5">
      <c r="A1016" s="55" t="s">
        <v>1902</v>
      </c>
      <c r="B1016" s="303" t="s">
        <v>789</v>
      </c>
      <c r="C1016" s="6" t="s">
        <v>324</v>
      </c>
      <c r="D1016" s="6" t="s">
        <v>1564</v>
      </c>
      <c r="E1016" s="224">
        <v>103802</v>
      </c>
      <c r="F1016" s="225">
        <v>103802</v>
      </c>
    </row>
    <row r="1017" spans="1:6" ht="38.25">
      <c r="A1017" s="55" t="s">
        <v>1610</v>
      </c>
      <c r="B1017" s="303" t="s">
        <v>789</v>
      </c>
      <c r="C1017" s="6" t="s">
        <v>37</v>
      </c>
      <c r="D1017" s="6" t="s">
        <v>1564</v>
      </c>
      <c r="E1017" s="224">
        <v>103802</v>
      </c>
      <c r="F1017" s="225">
        <v>103802</v>
      </c>
    </row>
    <row r="1018" spans="1:6">
      <c r="A1018" s="55" t="s">
        <v>278</v>
      </c>
      <c r="B1018" s="303" t="s">
        <v>789</v>
      </c>
      <c r="C1018" s="6" t="s">
        <v>37</v>
      </c>
      <c r="D1018" s="6" t="s">
        <v>1422</v>
      </c>
      <c r="E1018" s="224">
        <v>103802</v>
      </c>
      <c r="F1018" s="225">
        <v>103802</v>
      </c>
    </row>
    <row r="1019" spans="1:6" ht="63.75">
      <c r="A1019" s="55" t="s">
        <v>93</v>
      </c>
      <c r="B1019" s="303" t="s">
        <v>789</v>
      </c>
      <c r="C1019" s="6" t="s">
        <v>37</v>
      </c>
      <c r="D1019" s="6" t="s">
        <v>416</v>
      </c>
      <c r="E1019" s="224">
        <v>103802</v>
      </c>
      <c r="F1019" s="225">
        <v>103802</v>
      </c>
    </row>
    <row r="1020" spans="1:6" ht="76.5">
      <c r="A1020" s="55" t="s">
        <v>421</v>
      </c>
      <c r="B1020" s="303" t="s">
        <v>1171</v>
      </c>
      <c r="C1020" s="6" t="s">
        <v>1564</v>
      </c>
      <c r="D1020" s="6" t="s">
        <v>1564</v>
      </c>
      <c r="E1020" s="224">
        <v>14134</v>
      </c>
      <c r="F1020" s="225">
        <v>14134</v>
      </c>
    </row>
    <row r="1021" spans="1:6" ht="76.5">
      <c r="A1021" s="55" t="s">
        <v>421</v>
      </c>
      <c r="B1021" s="303" t="s">
        <v>791</v>
      </c>
      <c r="C1021" s="6" t="s">
        <v>1564</v>
      </c>
      <c r="D1021" s="6" t="s">
        <v>1564</v>
      </c>
      <c r="E1021" s="224">
        <v>14134</v>
      </c>
      <c r="F1021" s="225">
        <v>14134</v>
      </c>
    </row>
    <row r="1022" spans="1:6" ht="76.5">
      <c r="A1022" s="55" t="s">
        <v>1902</v>
      </c>
      <c r="B1022" s="303" t="s">
        <v>791</v>
      </c>
      <c r="C1022" s="6" t="s">
        <v>324</v>
      </c>
      <c r="D1022" s="6" t="s">
        <v>1564</v>
      </c>
      <c r="E1022" s="224">
        <v>14134</v>
      </c>
      <c r="F1022" s="225">
        <v>14134</v>
      </c>
    </row>
    <row r="1023" spans="1:6" ht="38.25">
      <c r="A1023" s="55" t="s">
        <v>1610</v>
      </c>
      <c r="B1023" s="303" t="s">
        <v>791</v>
      </c>
      <c r="C1023" s="6" t="s">
        <v>37</v>
      </c>
      <c r="D1023" s="6" t="s">
        <v>1564</v>
      </c>
      <c r="E1023" s="224">
        <v>14134</v>
      </c>
      <c r="F1023" s="225">
        <v>14134</v>
      </c>
    </row>
    <row r="1024" spans="1:6">
      <c r="A1024" s="55" t="s">
        <v>278</v>
      </c>
      <c r="B1024" s="303" t="s">
        <v>791</v>
      </c>
      <c r="C1024" s="6" t="s">
        <v>37</v>
      </c>
      <c r="D1024" s="6" t="s">
        <v>1422</v>
      </c>
      <c r="E1024" s="224">
        <v>14134</v>
      </c>
      <c r="F1024" s="225">
        <v>14134</v>
      </c>
    </row>
    <row r="1025" spans="1:6" ht="51">
      <c r="A1025" s="55" t="s">
        <v>260</v>
      </c>
      <c r="B1025" s="303" t="s">
        <v>791</v>
      </c>
      <c r="C1025" s="6" t="s">
        <v>37</v>
      </c>
      <c r="D1025" s="6" t="s">
        <v>420</v>
      </c>
      <c r="E1025" s="224">
        <v>14134</v>
      </c>
      <c r="F1025" s="225">
        <v>14134</v>
      </c>
    </row>
    <row r="1026" spans="1:6" ht="25.5">
      <c r="A1026" s="55" t="s">
        <v>723</v>
      </c>
      <c r="B1026" s="303" t="s">
        <v>1172</v>
      </c>
      <c r="C1026" s="6" t="s">
        <v>1564</v>
      </c>
      <c r="D1026" s="6" t="s">
        <v>1564</v>
      </c>
      <c r="E1026" s="224">
        <v>9356740</v>
      </c>
      <c r="F1026" s="225">
        <v>3515840</v>
      </c>
    </row>
    <row r="1027" spans="1:6" ht="51">
      <c r="A1027" s="55" t="s">
        <v>518</v>
      </c>
      <c r="B1027" s="303" t="s">
        <v>1173</v>
      </c>
      <c r="C1027" s="6" t="s">
        <v>1564</v>
      </c>
      <c r="D1027" s="6" t="s">
        <v>1564</v>
      </c>
      <c r="E1027" s="224">
        <v>2000000</v>
      </c>
      <c r="F1027" s="225">
        <v>2000000</v>
      </c>
    </row>
    <row r="1028" spans="1:6" ht="51">
      <c r="A1028" s="55" t="s">
        <v>518</v>
      </c>
      <c r="B1028" s="303" t="s">
        <v>942</v>
      </c>
      <c r="C1028" s="6" t="s">
        <v>1564</v>
      </c>
      <c r="D1028" s="6" t="s">
        <v>1564</v>
      </c>
      <c r="E1028" s="224">
        <v>2000000</v>
      </c>
      <c r="F1028" s="225">
        <v>2000000</v>
      </c>
    </row>
    <row r="1029" spans="1:6">
      <c r="A1029" s="55" t="s">
        <v>1905</v>
      </c>
      <c r="B1029" s="303" t="s">
        <v>942</v>
      </c>
      <c r="C1029" s="6" t="s">
        <v>1906</v>
      </c>
      <c r="D1029" s="6" t="s">
        <v>1564</v>
      </c>
      <c r="E1029" s="224">
        <v>2000000</v>
      </c>
      <c r="F1029" s="225">
        <v>2000000</v>
      </c>
    </row>
    <row r="1030" spans="1:6">
      <c r="A1030" s="55" t="s">
        <v>519</v>
      </c>
      <c r="B1030" s="303" t="s">
        <v>942</v>
      </c>
      <c r="C1030" s="6" t="s">
        <v>520</v>
      </c>
      <c r="D1030" s="6" t="s">
        <v>1564</v>
      </c>
      <c r="E1030" s="224">
        <v>2000000</v>
      </c>
      <c r="F1030" s="225">
        <v>2000000</v>
      </c>
    </row>
    <row r="1031" spans="1:6">
      <c r="A1031" s="55" t="s">
        <v>278</v>
      </c>
      <c r="B1031" s="303" t="s">
        <v>942</v>
      </c>
      <c r="C1031" s="6" t="s">
        <v>520</v>
      </c>
      <c r="D1031" s="6" t="s">
        <v>1422</v>
      </c>
      <c r="E1031" s="224">
        <v>2000000</v>
      </c>
      <c r="F1031" s="225">
        <v>2000000</v>
      </c>
    </row>
    <row r="1032" spans="1:6">
      <c r="A1032" s="55" t="s">
        <v>70</v>
      </c>
      <c r="B1032" s="303" t="s">
        <v>942</v>
      </c>
      <c r="C1032" s="6" t="s">
        <v>520</v>
      </c>
      <c r="D1032" s="6" t="s">
        <v>517</v>
      </c>
      <c r="E1032" s="224">
        <v>2000000</v>
      </c>
      <c r="F1032" s="225">
        <v>2000000</v>
      </c>
    </row>
    <row r="1033" spans="1:6" ht="89.25">
      <c r="A1033" s="55" t="s">
        <v>535</v>
      </c>
      <c r="B1033" s="303" t="s">
        <v>1591</v>
      </c>
      <c r="C1033" s="6" t="s">
        <v>1564</v>
      </c>
      <c r="D1033" s="6" t="s">
        <v>1564</v>
      </c>
      <c r="E1033" s="224">
        <v>2900</v>
      </c>
      <c r="F1033" s="225">
        <v>0</v>
      </c>
    </row>
    <row r="1034" spans="1:6" ht="89.25">
      <c r="A1034" s="55" t="s">
        <v>535</v>
      </c>
      <c r="B1034" s="303" t="s">
        <v>800</v>
      </c>
      <c r="C1034" s="6" t="s">
        <v>1564</v>
      </c>
      <c r="D1034" s="6" t="s">
        <v>1564</v>
      </c>
      <c r="E1034" s="224">
        <v>2900</v>
      </c>
      <c r="F1034" s="225">
        <v>0</v>
      </c>
    </row>
    <row r="1035" spans="1:6" ht="38.25">
      <c r="A1035" s="55" t="s">
        <v>1903</v>
      </c>
      <c r="B1035" s="303" t="s">
        <v>800</v>
      </c>
      <c r="C1035" s="6" t="s">
        <v>1904</v>
      </c>
      <c r="D1035" s="6" t="s">
        <v>1564</v>
      </c>
      <c r="E1035" s="224">
        <v>2900</v>
      </c>
      <c r="F1035" s="225">
        <v>0</v>
      </c>
    </row>
    <row r="1036" spans="1:6" ht="38.25">
      <c r="A1036" s="55" t="s">
        <v>1603</v>
      </c>
      <c r="B1036" s="303" t="s">
        <v>800</v>
      </c>
      <c r="C1036" s="6" t="s">
        <v>1604</v>
      </c>
      <c r="D1036" s="6" t="s">
        <v>1564</v>
      </c>
      <c r="E1036" s="224">
        <v>2900</v>
      </c>
      <c r="F1036" s="225">
        <v>0</v>
      </c>
    </row>
    <row r="1037" spans="1:6">
      <c r="A1037" s="55" t="s">
        <v>278</v>
      </c>
      <c r="B1037" s="303" t="s">
        <v>800</v>
      </c>
      <c r="C1037" s="6" t="s">
        <v>1604</v>
      </c>
      <c r="D1037" s="6" t="s">
        <v>1422</v>
      </c>
      <c r="E1037" s="224">
        <v>2900</v>
      </c>
      <c r="F1037" s="225">
        <v>0</v>
      </c>
    </row>
    <row r="1038" spans="1:6">
      <c r="A1038" s="55" t="s">
        <v>1589</v>
      </c>
      <c r="B1038" s="303" t="s">
        <v>800</v>
      </c>
      <c r="C1038" s="6" t="s">
        <v>1604</v>
      </c>
      <c r="D1038" s="6" t="s">
        <v>1590</v>
      </c>
      <c r="E1038" s="224">
        <v>2900</v>
      </c>
      <c r="F1038" s="225">
        <v>0</v>
      </c>
    </row>
    <row r="1039" spans="1:6" ht="51">
      <c r="A1039" s="55" t="s">
        <v>480</v>
      </c>
      <c r="B1039" s="303" t="s">
        <v>1174</v>
      </c>
      <c r="C1039" s="6" t="s">
        <v>1564</v>
      </c>
      <c r="D1039" s="6" t="s">
        <v>1564</v>
      </c>
      <c r="E1039" s="224">
        <v>769100</v>
      </c>
      <c r="F1039" s="225">
        <v>769100</v>
      </c>
    </row>
    <row r="1040" spans="1:6" ht="51">
      <c r="A1040" s="55" t="s">
        <v>480</v>
      </c>
      <c r="B1040" s="303" t="s">
        <v>843</v>
      </c>
      <c r="C1040" s="6" t="s">
        <v>1564</v>
      </c>
      <c r="D1040" s="6" t="s">
        <v>1564</v>
      </c>
      <c r="E1040" s="224">
        <v>769100</v>
      </c>
      <c r="F1040" s="225">
        <v>769100</v>
      </c>
    </row>
    <row r="1041" spans="1:6" ht="76.5">
      <c r="A1041" s="55" t="s">
        <v>1902</v>
      </c>
      <c r="B1041" s="303" t="s">
        <v>843</v>
      </c>
      <c r="C1041" s="6" t="s">
        <v>324</v>
      </c>
      <c r="D1041" s="6" t="s">
        <v>1564</v>
      </c>
      <c r="E1041" s="224">
        <v>760600</v>
      </c>
      <c r="F1041" s="225">
        <v>760600</v>
      </c>
    </row>
    <row r="1042" spans="1:6" ht="25.5">
      <c r="A1042" s="55" t="s">
        <v>1584</v>
      </c>
      <c r="B1042" s="303" t="s">
        <v>843</v>
      </c>
      <c r="C1042" s="6" t="s">
        <v>165</v>
      </c>
      <c r="D1042" s="6" t="s">
        <v>1564</v>
      </c>
      <c r="E1042" s="224">
        <v>680699</v>
      </c>
      <c r="F1042" s="225">
        <v>680699</v>
      </c>
    </row>
    <row r="1043" spans="1:6" ht="25.5">
      <c r="A1043" s="55" t="s">
        <v>283</v>
      </c>
      <c r="B1043" s="303" t="s">
        <v>843</v>
      </c>
      <c r="C1043" s="6" t="s">
        <v>165</v>
      </c>
      <c r="D1043" s="6" t="s">
        <v>1429</v>
      </c>
      <c r="E1043" s="224">
        <v>680699</v>
      </c>
      <c r="F1043" s="225">
        <v>680699</v>
      </c>
    </row>
    <row r="1044" spans="1:6" ht="25.5">
      <c r="A1044" s="55" t="s">
        <v>185</v>
      </c>
      <c r="B1044" s="303" t="s">
        <v>843</v>
      </c>
      <c r="C1044" s="6" t="s">
        <v>165</v>
      </c>
      <c r="D1044" s="6" t="s">
        <v>479</v>
      </c>
      <c r="E1044" s="224">
        <v>680699</v>
      </c>
      <c r="F1044" s="225">
        <v>680699</v>
      </c>
    </row>
    <row r="1045" spans="1:6" ht="38.25">
      <c r="A1045" s="55" t="s">
        <v>1610</v>
      </c>
      <c r="B1045" s="303" t="s">
        <v>843</v>
      </c>
      <c r="C1045" s="6" t="s">
        <v>37</v>
      </c>
      <c r="D1045" s="6" t="s">
        <v>1564</v>
      </c>
      <c r="E1045" s="224">
        <v>79901</v>
      </c>
      <c r="F1045" s="225">
        <v>79901</v>
      </c>
    </row>
    <row r="1046" spans="1:6" ht="25.5">
      <c r="A1046" s="55" t="s">
        <v>283</v>
      </c>
      <c r="B1046" s="303" t="s">
        <v>843</v>
      </c>
      <c r="C1046" s="6" t="s">
        <v>37</v>
      </c>
      <c r="D1046" s="6" t="s">
        <v>1429</v>
      </c>
      <c r="E1046" s="224">
        <v>79901</v>
      </c>
      <c r="F1046" s="225">
        <v>79901</v>
      </c>
    </row>
    <row r="1047" spans="1:6" ht="25.5">
      <c r="A1047" s="55" t="s">
        <v>185</v>
      </c>
      <c r="B1047" s="303" t="s">
        <v>843</v>
      </c>
      <c r="C1047" s="6" t="s">
        <v>37</v>
      </c>
      <c r="D1047" s="6" t="s">
        <v>479</v>
      </c>
      <c r="E1047" s="224">
        <v>79901</v>
      </c>
      <c r="F1047" s="225">
        <v>79901</v>
      </c>
    </row>
    <row r="1048" spans="1:6" ht="38.25">
      <c r="A1048" s="55" t="s">
        <v>1903</v>
      </c>
      <c r="B1048" s="303" t="s">
        <v>843</v>
      </c>
      <c r="C1048" s="6" t="s">
        <v>1904</v>
      </c>
      <c r="D1048" s="6" t="s">
        <v>1564</v>
      </c>
      <c r="E1048" s="224">
        <v>8500</v>
      </c>
      <c r="F1048" s="225">
        <v>8500</v>
      </c>
    </row>
    <row r="1049" spans="1:6" ht="38.25">
      <c r="A1049" s="55" t="s">
        <v>1603</v>
      </c>
      <c r="B1049" s="303" t="s">
        <v>843</v>
      </c>
      <c r="C1049" s="6" t="s">
        <v>1604</v>
      </c>
      <c r="D1049" s="6" t="s">
        <v>1564</v>
      </c>
      <c r="E1049" s="224">
        <v>8500</v>
      </c>
      <c r="F1049" s="225">
        <v>8500</v>
      </c>
    </row>
    <row r="1050" spans="1:6" ht="25.5">
      <c r="A1050" s="55" t="s">
        <v>283</v>
      </c>
      <c r="B1050" s="303" t="s">
        <v>843</v>
      </c>
      <c r="C1050" s="6" t="s">
        <v>1604</v>
      </c>
      <c r="D1050" s="6" t="s">
        <v>1429</v>
      </c>
      <c r="E1050" s="224">
        <v>8500</v>
      </c>
      <c r="F1050" s="225">
        <v>8500</v>
      </c>
    </row>
    <row r="1051" spans="1:6" ht="25.5">
      <c r="A1051" s="55" t="s">
        <v>185</v>
      </c>
      <c r="B1051" s="303" t="s">
        <v>843</v>
      </c>
      <c r="C1051" s="6" t="s">
        <v>1604</v>
      </c>
      <c r="D1051" s="6" t="s">
        <v>479</v>
      </c>
      <c r="E1051" s="224">
        <v>8500</v>
      </c>
      <c r="F1051" s="225">
        <v>8500</v>
      </c>
    </row>
    <row r="1052" spans="1:6" ht="63.75">
      <c r="A1052" s="55" t="s">
        <v>598</v>
      </c>
      <c r="B1052" s="303" t="s">
        <v>1175</v>
      </c>
      <c r="C1052" s="6" t="s">
        <v>1564</v>
      </c>
      <c r="D1052" s="6" t="s">
        <v>1564</v>
      </c>
      <c r="E1052" s="224">
        <v>60000</v>
      </c>
      <c r="F1052" s="225">
        <v>60000</v>
      </c>
    </row>
    <row r="1053" spans="1:6" ht="63.75">
      <c r="A1053" s="55" t="s">
        <v>598</v>
      </c>
      <c r="B1053" s="303" t="s">
        <v>804</v>
      </c>
      <c r="C1053" s="6" t="s">
        <v>1564</v>
      </c>
      <c r="D1053" s="6" t="s">
        <v>1564</v>
      </c>
      <c r="E1053" s="224">
        <v>60000</v>
      </c>
      <c r="F1053" s="225">
        <v>60000</v>
      </c>
    </row>
    <row r="1054" spans="1:6" ht="25.5">
      <c r="A1054" s="55" t="s">
        <v>1907</v>
      </c>
      <c r="B1054" s="303" t="s">
        <v>804</v>
      </c>
      <c r="C1054" s="6" t="s">
        <v>1908</v>
      </c>
      <c r="D1054" s="6" t="s">
        <v>1564</v>
      </c>
      <c r="E1054" s="224">
        <v>60000</v>
      </c>
      <c r="F1054" s="225">
        <v>60000</v>
      </c>
    </row>
    <row r="1055" spans="1:6" ht="25.5">
      <c r="A1055" s="55" t="s">
        <v>428</v>
      </c>
      <c r="B1055" s="303" t="s">
        <v>804</v>
      </c>
      <c r="C1055" s="6" t="s">
        <v>429</v>
      </c>
      <c r="D1055" s="6" t="s">
        <v>1564</v>
      </c>
      <c r="E1055" s="224">
        <v>60000</v>
      </c>
      <c r="F1055" s="225">
        <v>60000</v>
      </c>
    </row>
    <row r="1056" spans="1:6">
      <c r="A1056" s="55" t="s">
        <v>278</v>
      </c>
      <c r="B1056" s="303" t="s">
        <v>804</v>
      </c>
      <c r="C1056" s="6" t="s">
        <v>429</v>
      </c>
      <c r="D1056" s="6" t="s">
        <v>1422</v>
      </c>
      <c r="E1056" s="224">
        <v>60000</v>
      </c>
      <c r="F1056" s="225">
        <v>60000</v>
      </c>
    </row>
    <row r="1057" spans="1:6">
      <c r="A1057" s="55" t="s">
        <v>261</v>
      </c>
      <c r="B1057" s="303" t="s">
        <v>804</v>
      </c>
      <c r="C1057" s="6" t="s">
        <v>429</v>
      </c>
      <c r="D1057" s="6" t="s">
        <v>426</v>
      </c>
      <c r="E1057" s="224">
        <v>60000</v>
      </c>
      <c r="F1057" s="225">
        <v>60000</v>
      </c>
    </row>
    <row r="1058" spans="1:6" ht="38.25">
      <c r="A1058" s="55" t="s">
        <v>1239</v>
      </c>
      <c r="B1058" s="303" t="s">
        <v>1240</v>
      </c>
      <c r="C1058" s="6" t="s">
        <v>1564</v>
      </c>
      <c r="D1058" s="6" t="s">
        <v>1564</v>
      </c>
      <c r="E1058" s="224">
        <v>6285500</v>
      </c>
      <c r="F1058" s="225">
        <v>485500</v>
      </c>
    </row>
    <row r="1059" spans="1:6" ht="38.25">
      <c r="A1059" s="55" t="s">
        <v>1239</v>
      </c>
      <c r="B1059" s="303" t="s">
        <v>1297</v>
      </c>
      <c r="C1059" s="6" t="s">
        <v>1564</v>
      </c>
      <c r="D1059" s="6" t="s">
        <v>1564</v>
      </c>
      <c r="E1059" s="224">
        <v>6121374</v>
      </c>
      <c r="F1059" s="225">
        <v>321374</v>
      </c>
    </row>
    <row r="1060" spans="1:6" ht="76.5">
      <c r="A1060" s="55" t="s">
        <v>1902</v>
      </c>
      <c r="B1060" s="303" t="s">
        <v>1297</v>
      </c>
      <c r="C1060" s="6" t="s">
        <v>324</v>
      </c>
      <c r="D1060" s="6" t="s">
        <v>1564</v>
      </c>
      <c r="E1060" s="224">
        <v>5879579</v>
      </c>
      <c r="F1060" s="225">
        <v>79579</v>
      </c>
    </row>
    <row r="1061" spans="1:6" ht="38.25">
      <c r="A1061" s="55" t="s">
        <v>1610</v>
      </c>
      <c r="B1061" s="303" t="s">
        <v>1297</v>
      </c>
      <c r="C1061" s="6" t="s">
        <v>37</v>
      </c>
      <c r="D1061" s="6" t="s">
        <v>1564</v>
      </c>
      <c r="E1061" s="224">
        <v>5879579</v>
      </c>
      <c r="F1061" s="225">
        <v>79579</v>
      </c>
    </row>
    <row r="1062" spans="1:6">
      <c r="A1062" s="55" t="s">
        <v>278</v>
      </c>
      <c r="B1062" s="303" t="s">
        <v>1297</v>
      </c>
      <c r="C1062" s="6" t="s">
        <v>37</v>
      </c>
      <c r="D1062" s="6" t="s">
        <v>1422</v>
      </c>
      <c r="E1062" s="224">
        <v>5879579</v>
      </c>
      <c r="F1062" s="225">
        <v>79579</v>
      </c>
    </row>
    <row r="1063" spans="1:6">
      <c r="A1063" s="55" t="s">
        <v>261</v>
      </c>
      <c r="B1063" s="303" t="s">
        <v>1297</v>
      </c>
      <c r="C1063" s="6" t="s">
        <v>37</v>
      </c>
      <c r="D1063" s="6" t="s">
        <v>426</v>
      </c>
      <c r="E1063" s="224">
        <v>5879579</v>
      </c>
      <c r="F1063" s="225">
        <v>79579</v>
      </c>
    </row>
    <row r="1064" spans="1:6" ht="38.25">
      <c r="A1064" s="55" t="s">
        <v>1903</v>
      </c>
      <c r="B1064" s="303" t="s">
        <v>1297</v>
      </c>
      <c r="C1064" s="6" t="s">
        <v>1904</v>
      </c>
      <c r="D1064" s="6" t="s">
        <v>1564</v>
      </c>
      <c r="E1064" s="224">
        <v>241795</v>
      </c>
      <c r="F1064" s="225">
        <v>241795</v>
      </c>
    </row>
    <row r="1065" spans="1:6" ht="38.25">
      <c r="A1065" s="55" t="s">
        <v>1603</v>
      </c>
      <c r="B1065" s="303" t="s">
        <v>1297</v>
      </c>
      <c r="C1065" s="6" t="s">
        <v>1604</v>
      </c>
      <c r="D1065" s="6" t="s">
        <v>1564</v>
      </c>
      <c r="E1065" s="224">
        <v>241795</v>
      </c>
      <c r="F1065" s="225">
        <v>241795</v>
      </c>
    </row>
    <row r="1066" spans="1:6">
      <c r="A1066" s="55" t="s">
        <v>278</v>
      </c>
      <c r="B1066" s="303" t="s">
        <v>1297</v>
      </c>
      <c r="C1066" s="6" t="s">
        <v>1604</v>
      </c>
      <c r="D1066" s="6" t="s">
        <v>1422</v>
      </c>
      <c r="E1066" s="224">
        <v>241795</v>
      </c>
      <c r="F1066" s="225">
        <v>241795</v>
      </c>
    </row>
    <row r="1067" spans="1:6">
      <c r="A1067" s="55" t="s">
        <v>261</v>
      </c>
      <c r="B1067" s="303" t="s">
        <v>1297</v>
      </c>
      <c r="C1067" s="6" t="s">
        <v>1604</v>
      </c>
      <c r="D1067" s="6" t="s">
        <v>426</v>
      </c>
      <c r="E1067" s="224">
        <v>241795</v>
      </c>
      <c r="F1067" s="225">
        <v>241795</v>
      </c>
    </row>
    <row r="1068" spans="1:6" ht="63.75">
      <c r="A1068" s="55" t="s">
        <v>1433</v>
      </c>
      <c r="B1068" s="303" t="s">
        <v>1434</v>
      </c>
      <c r="C1068" s="6" t="s">
        <v>1564</v>
      </c>
      <c r="D1068" s="6" t="s">
        <v>1564</v>
      </c>
      <c r="E1068" s="224">
        <v>164126</v>
      </c>
      <c r="F1068" s="225">
        <v>164126</v>
      </c>
    </row>
    <row r="1069" spans="1:6" ht="76.5">
      <c r="A1069" s="55" t="s">
        <v>1902</v>
      </c>
      <c r="B1069" s="303" t="s">
        <v>1434</v>
      </c>
      <c r="C1069" s="6" t="s">
        <v>324</v>
      </c>
      <c r="D1069" s="6" t="s">
        <v>1564</v>
      </c>
      <c r="E1069" s="224">
        <v>164126</v>
      </c>
      <c r="F1069" s="225">
        <v>164126</v>
      </c>
    </row>
    <row r="1070" spans="1:6" ht="38.25">
      <c r="A1070" s="55" t="s">
        <v>1610</v>
      </c>
      <c r="B1070" s="303" t="s">
        <v>1434</v>
      </c>
      <c r="C1070" s="6" t="s">
        <v>37</v>
      </c>
      <c r="D1070" s="6" t="s">
        <v>1564</v>
      </c>
      <c r="E1070" s="224">
        <v>164126</v>
      </c>
      <c r="F1070" s="225">
        <v>164126</v>
      </c>
    </row>
    <row r="1071" spans="1:6">
      <c r="A1071" s="55" t="s">
        <v>278</v>
      </c>
      <c r="B1071" s="303" t="s">
        <v>1434</v>
      </c>
      <c r="C1071" s="6" t="s">
        <v>37</v>
      </c>
      <c r="D1071" s="6" t="s">
        <v>1422</v>
      </c>
      <c r="E1071" s="224">
        <v>164126</v>
      </c>
      <c r="F1071" s="225">
        <v>164126</v>
      </c>
    </row>
    <row r="1072" spans="1:6">
      <c r="A1072" s="55" t="s">
        <v>261</v>
      </c>
      <c r="B1072" s="303" t="s">
        <v>1434</v>
      </c>
      <c r="C1072" s="6" t="s">
        <v>37</v>
      </c>
      <c r="D1072" s="6" t="s">
        <v>426</v>
      </c>
      <c r="E1072" s="224">
        <v>164126</v>
      </c>
      <c r="F1072" s="225">
        <v>164126</v>
      </c>
    </row>
    <row r="1073" spans="1:6" ht="38.25">
      <c r="A1073" s="55" t="s">
        <v>522</v>
      </c>
      <c r="B1073" s="303" t="s">
        <v>1176</v>
      </c>
      <c r="C1073" s="6" t="s">
        <v>1564</v>
      </c>
      <c r="D1073" s="6" t="s">
        <v>1564</v>
      </c>
      <c r="E1073" s="224">
        <v>239240</v>
      </c>
      <c r="F1073" s="225">
        <v>201240</v>
      </c>
    </row>
    <row r="1074" spans="1:6" ht="63.75">
      <c r="A1074" s="55" t="s">
        <v>464</v>
      </c>
      <c r="B1074" s="303" t="s">
        <v>949</v>
      </c>
      <c r="C1074" s="6" t="s">
        <v>1564</v>
      </c>
      <c r="D1074" s="6" t="s">
        <v>1564</v>
      </c>
      <c r="E1074" s="224">
        <v>60600</v>
      </c>
      <c r="F1074" s="225">
        <v>60600</v>
      </c>
    </row>
    <row r="1075" spans="1:6">
      <c r="A1075" s="55" t="s">
        <v>1913</v>
      </c>
      <c r="B1075" s="303" t="s">
        <v>949</v>
      </c>
      <c r="C1075" s="6" t="s">
        <v>1914</v>
      </c>
      <c r="D1075" s="6" t="s">
        <v>1564</v>
      </c>
      <c r="E1075" s="224">
        <v>60600</v>
      </c>
      <c r="F1075" s="225">
        <v>60600</v>
      </c>
    </row>
    <row r="1076" spans="1:6">
      <c r="A1076" s="55" t="s">
        <v>94</v>
      </c>
      <c r="B1076" s="303" t="s">
        <v>949</v>
      </c>
      <c r="C1076" s="6" t="s">
        <v>521</v>
      </c>
      <c r="D1076" s="6" t="s">
        <v>1564</v>
      </c>
      <c r="E1076" s="224">
        <v>60600</v>
      </c>
      <c r="F1076" s="225">
        <v>60600</v>
      </c>
    </row>
    <row r="1077" spans="1:6">
      <c r="A1077" s="55" t="s">
        <v>292</v>
      </c>
      <c r="B1077" s="303" t="s">
        <v>949</v>
      </c>
      <c r="C1077" s="6" t="s">
        <v>521</v>
      </c>
      <c r="D1077" s="6" t="s">
        <v>1444</v>
      </c>
      <c r="E1077" s="224">
        <v>60600</v>
      </c>
      <c r="F1077" s="225">
        <v>60600</v>
      </c>
    </row>
    <row r="1078" spans="1:6" ht="25.5">
      <c r="A1078" s="55" t="s">
        <v>1445</v>
      </c>
      <c r="B1078" s="303" t="s">
        <v>949</v>
      </c>
      <c r="C1078" s="6" t="s">
        <v>521</v>
      </c>
      <c r="D1078" s="6" t="s">
        <v>463</v>
      </c>
      <c r="E1078" s="224">
        <v>60600</v>
      </c>
      <c r="F1078" s="225">
        <v>60600</v>
      </c>
    </row>
    <row r="1079" spans="1:6" ht="38.25">
      <c r="A1079" s="55" t="s">
        <v>522</v>
      </c>
      <c r="B1079" s="303" t="s">
        <v>944</v>
      </c>
      <c r="C1079" s="6" t="s">
        <v>1564</v>
      </c>
      <c r="D1079" s="6" t="s">
        <v>1564</v>
      </c>
      <c r="E1079" s="224">
        <v>140740</v>
      </c>
      <c r="F1079" s="225">
        <v>102740</v>
      </c>
    </row>
    <row r="1080" spans="1:6" ht="25.5">
      <c r="A1080" s="55" t="s">
        <v>1915</v>
      </c>
      <c r="B1080" s="303" t="s">
        <v>944</v>
      </c>
      <c r="C1080" s="6" t="s">
        <v>1916</v>
      </c>
      <c r="D1080" s="6" t="s">
        <v>1564</v>
      </c>
      <c r="E1080" s="224">
        <v>40740</v>
      </c>
      <c r="F1080" s="225">
        <v>2740</v>
      </c>
    </row>
    <row r="1081" spans="1:6">
      <c r="A1081" s="55" t="s">
        <v>529</v>
      </c>
      <c r="B1081" s="303" t="s">
        <v>944</v>
      </c>
      <c r="C1081" s="6" t="s">
        <v>530</v>
      </c>
      <c r="D1081" s="6" t="s">
        <v>1564</v>
      </c>
      <c r="E1081" s="224">
        <v>40740</v>
      </c>
      <c r="F1081" s="225">
        <v>2740</v>
      </c>
    </row>
    <row r="1082" spans="1:6" ht="25.5">
      <c r="A1082" s="55" t="s">
        <v>295</v>
      </c>
      <c r="B1082" s="303" t="s">
        <v>944</v>
      </c>
      <c r="C1082" s="6" t="s">
        <v>530</v>
      </c>
      <c r="D1082" s="6" t="s">
        <v>1446</v>
      </c>
      <c r="E1082" s="224">
        <v>40740</v>
      </c>
      <c r="F1082" s="225">
        <v>2740</v>
      </c>
    </row>
    <row r="1083" spans="1:6" ht="25.5">
      <c r="A1083" s="55" t="s">
        <v>296</v>
      </c>
      <c r="B1083" s="303" t="s">
        <v>944</v>
      </c>
      <c r="C1083" s="6" t="s">
        <v>530</v>
      </c>
      <c r="D1083" s="6" t="s">
        <v>528</v>
      </c>
      <c r="E1083" s="224">
        <v>40740</v>
      </c>
      <c r="F1083" s="225">
        <v>2740</v>
      </c>
    </row>
    <row r="1084" spans="1:6">
      <c r="A1084" s="55" t="s">
        <v>1905</v>
      </c>
      <c r="B1084" s="303" t="s">
        <v>944</v>
      </c>
      <c r="C1084" s="6" t="s">
        <v>1906</v>
      </c>
      <c r="D1084" s="6" t="s">
        <v>1564</v>
      </c>
      <c r="E1084" s="224">
        <v>100000</v>
      </c>
      <c r="F1084" s="225">
        <v>100000</v>
      </c>
    </row>
    <row r="1085" spans="1:6">
      <c r="A1085" s="55" t="s">
        <v>1617</v>
      </c>
      <c r="B1085" s="303" t="s">
        <v>944</v>
      </c>
      <c r="C1085" s="6" t="s">
        <v>242</v>
      </c>
      <c r="D1085" s="6" t="s">
        <v>1564</v>
      </c>
      <c r="E1085" s="224">
        <v>100000</v>
      </c>
      <c r="F1085" s="225">
        <v>100000</v>
      </c>
    </row>
    <row r="1086" spans="1:6">
      <c r="A1086" s="55" t="s">
        <v>278</v>
      </c>
      <c r="B1086" s="303" t="s">
        <v>944</v>
      </c>
      <c r="C1086" s="6" t="s">
        <v>242</v>
      </c>
      <c r="D1086" s="6" t="s">
        <v>1422</v>
      </c>
      <c r="E1086" s="224">
        <v>100000</v>
      </c>
      <c r="F1086" s="225">
        <v>100000</v>
      </c>
    </row>
    <row r="1087" spans="1:6">
      <c r="A1087" s="55" t="s">
        <v>261</v>
      </c>
      <c r="B1087" s="303" t="s">
        <v>944</v>
      </c>
      <c r="C1087" s="6" t="s">
        <v>242</v>
      </c>
      <c r="D1087" s="6" t="s">
        <v>426</v>
      </c>
      <c r="E1087" s="224">
        <v>100000</v>
      </c>
      <c r="F1087" s="225">
        <v>100000</v>
      </c>
    </row>
    <row r="1088" spans="1:6" ht="63.75">
      <c r="A1088" s="55" t="s">
        <v>829</v>
      </c>
      <c r="B1088" s="303" t="s">
        <v>830</v>
      </c>
      <c r="C1088" s="6" t="s">
        <v>1564</v>
      </c>
      <c r="D1088" s="6" t="s">
        <v>1564</v>
      </c>
      <c r="E1088" s="224">
        <v>37900</v>
      </c>
      <c r="F1088" s="225">
        <v>37900</v>
      </c>
    </row>
    <row r="1089" spans="1:6" ht="38.25">
      <c r="A1089" s="55" t="s">
        <v>1903</v>
      </c>
      <c r="B1089" s="303" t="s">
        <v>830</v>
      </c>
      <c r="C1089" s="6" t="s">
        <v>1904</v>
      </c>
      <c r="D1089" s="6" t="s">
        <v>1564</v>
      </c>
      <c r="E1089" s="224">
        <v>37900</v>
      </c>
      <c r="F1089" s="225">
        <v>37900</v>
      </c>
    </row>
    <row r="1090" spans="1:6" ht="38.25">
      <c r="A1090" s="55" t="s">
        <v>1603</v>
      </c>
      <c r="B1090" s="303" t="s">
        <v>830</v>
      </c>
      <c r="C1090" s="6" t="s">
        <v>1604</v>
      </c>
      <c r="D1090" s="6" t="s">
        <v>1564</v>
      </c>
      <c r="E1090" s="224">
        <v>37900</v>
      </c>
      <c r="F1090" s="225">
        <v>37900</v>
      </c>
    </row>
    <row r="1091" spans="1:6" ht="25.5">
      <c r="A1091" s="55" t="s">
        <v>283</v>
      </c>
      <c r="B1091" s="303" t="s">
        <v>830</v>
      </c>
      <c r="C1091" s="6" t="s">
        <v>1604</v>
      </c>
      <c r="D1091" s="6" t="s">
        <v>1429</v>
      </c>
      <c r="E1091" s="224">
        <v>37900</v>
      </c>
      <c r="F1091" s="225">
        <v>37900</v>
      </c>
    </row>
    <row r="1092" spans="1:6">
      <c r="A1092" s="55" t="s">
        <v>180</v>
      </c>
      <c r="B1092" s="303" t="s">
        <v>830</v>
      </c>
      <c r="C1092" s="6" t="s">
        <v>1604</v>
      </c>
      <c r="D1092" s="6" t="s">
        <v>454</v>
      </c>
      <c r="E1092" s="224">
        <v>37900</v>
      </c>
      <c r="F1092" s="225">
        <v>37900</v>
      </c>
    </row>
    <row r="1093" spans="1:6">
      <c r="A1093" s="6" t="s">
        <v>1901</v>
      </c>
      <c r="B1093" s="303"/>
      <c r="C1093" s="6"/>
      <c r="D1093" s="6"/>
      <c r="E1093" s="224">
        <v>22470000</v>
      </c>
      <c r="F1093" s="225">
        <v>45430000</v>
      </c>
    </row>
  </sheetData>
  <autoFilter ref="A6:F649">
    <filterColumn colId="2"/>
  </autoFilter>
  <mergeCells count="7">
    <mergeCell ref="A1:F1"/>
    <mergeCell ref="A2:F2"/>
    <mergeCell ref="A3:F3"/>
    <mergeCell ref="A5:A6"/>
    <mergeCell ref="B5:D5"/>
    <mergeCell ref="E5:E6"/>
    <mergeCell ref="F5:F6"/>
  </mergeCells>
  <pageMargins left="0.70866141732283472" right="0.31496062992125984" top="0.55118110236220474"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tabColor rgb="FFFF0000"/>
  </sheetPr>
  <dimension ref="A1:M12"/>
  <sheetViews>
    <sheetView topLeftCell="A2" workbookViewId="0">
      <selection activeCell="W10" sqref="W10"/>
    </sheetView>
  </sheetViews>
  <sheetFormatPr defaultRowHeight="14.25"/>
  <cols>
    <col min="1" max="1" width="4.140625" style="29" customWidth="1"/>
    <col min="2" max="2" width="47.42578125" style="33" customWidth="1"/>
    <col min="3" max="3" width="16.28515625" style="33" hidden="1" customWidth="1"/>
    <col min="4" max="6" width="13.42578125" style="34" customWidth="1"/>
    <col min="7" max="7" width="13.42578125" style="34" hidden="1" customWidth="1"/>
    <col min="8" max="8" width="16" style="34" hidden="1" customWidth="1"/>
    <col min="9" max="9" width="14.5703125" style="29" hidden="1" customWidth="1"/>
    <col min="10" max="10" width="13" style="29" hidden="1" customWidth="1"/>
    <col min="11" max="11" width="14" style="29" hidden="1" customWidth="1"/>
    <col min="12" max="12" width="12.42578125" style="29" hidden="1" customWidth="1"/>
    <col min="13" max="13" width="12.5703125" style="29" hidden="1" customWidth="1"/>
    <col min="14" max="14" width="0" style="29" hidden="1" customWidth="1"/>
    <col min="15" max="16384" width="9.140625" style="29"/>
  </cols>
  <sheetData>
    <row r="1" spans="1:13" ht="44.25" hidden="1" customHeight="1">
      <c r="A1" s="396"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c r="F1" s="396"/>
    </row>
    <row r="2" spans="1:13" s="101" customFormat="1" ht="47.25" customHeight="1">
      <c r="A2" s="396" t="str">
        <f>"Приложение "&amp;Н1Публ&amp;" к решению
Богучанского районного Совета депутатов
от "&amp;Р1дата&amp;" года №"&amp;Р1номер</f>
        <v>Приложение 11 к решению
Богучанского районного Совета депутатов
от  года №</v>
      </c>
      <c r="B2" s="396"/>
      <c r="C2" s="396"/>
      <c r="D2" s="396"/>
      <c r="E2" s="396"/>
      <c r="F2" s="396"/>
      <c r="G2" s="109"/>
      <c r="H2" s="109"/>
    </row>
    <row r="3" spans="1:13" s="24" customFormat="1" ht="67.5" customHeight="1">
      <c r="A3" s="395"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2019 год и плановый период 2020-2021 годов</v>
      </c>
      <c r="B3" s="395"/>
      <c r="C3" s="395"/>
      <c r="D3" s="395"/>
      <c r="E3" s="395"/>
      <c r="F3" s="395"/>
      <c r="G3" s="108"/>
      <c r="H3" s="108"/>
    </row>
    <row r="4" spans="1:13" s="24" customFormat="1" ht="13.5" customHeight="1">
      <c r="B4" s="23"/>
      <c r="C4" s="23"/>
      <c r="E4" s="11"/>
      <c r="F4" s="11" t="s">
        <v>95</v>
      </c>
      <c r="G4" s="11"/>
      <c r="H4" s="11"/>
    </row>
    <row r="5" spans="1:13" s="26" customFormat="1" ht="36" customHeight="1">
      <c r="A5" s="25"/>
      <c r="B5" s="25" t="s">
        <v>29</v>
      </c>
      <c r="C5" s="25" t="s">
        <v>23</v>
      </c>
      <c r="D5" s="25" t="s">
        <v>1249</v>
      </c>
      <c r="E5" s="25" t="s">
        <v>1767</v>
      </c>
      <c r="F5" s="25" t="s">
        <v>1765</v>
      </c>
      <c r="G5" s="112"/>
      <c r="H5" s="115" t="s">
        <v>308</v>
      </c>
      <c r="I5" s="113" t="s">
        <v>678</v>
      </c>
      <c r="J5" s="113" t="s">
        <v>467</v>
      </c>
      <c r="K5" s="113" t="s">
        <v>724</v>
      </c>
      <c r="L5" s="113" t="s">
        <v>679</v>
      </c>
      <c r="M5" s="113" t="s">
        <v>429</v>
      </c>
    </row>
    <row r="6" spans="1:13" s="26" customFormat="1" ht="57">
      <c r="A6" s="48">
        <v>1</v>
      </c>
      <c r="B6" s="49" t="s">
        <v>1300</v>
      </c>
      <c r="C6" s="50"/>
      <c r="D6" s="51">
        <f>D7</f>
        <v>60000</v>
      </c>
      <c r="E6" s="51">
        <f>E7</f>
        <v>60000</v>
      </c>
      <c r="F6" s="51">
        <f>F7</f>
        <v>60000</v>
      </c>
      <c r="G6" s="114">
        <v>2016</v>
      </c>
      <c r="H6" s="116">
        <f>I6+J6+L6+K6+M6-D12</f>
        <v>8982100</v>
      </c>
      <c r="I6" s="12">
        <f>SUMIF(квр13,I$5,СумВед)</f>
        <v>0</v>
      </c>
      <c r="J6" s="12">
        <f>SUMIF(квр13,J$5,СумВед)</f>
        <v>1555318</v>
      </c>
      <c r="K6" s="12">
        <f>SUMIF(квр13,K$5,СумВед)</f>
        <v>1205000</v>
      </c>
      <c r="L6" s="12">
        <f>SUMIF(квр13,L$5,СумВед)</f>
        <v>7777100</v>
      </c>
      <c r="M6" s="12">
        <f>SUMIF(квр13,M$5,СумВед)</f>
        <v>247200</v>
      </c>
    </row>
    <row r="7" spans="1:13" s="26" customFormat="1" ht="42.75">
      <c r="A7" s="195" t="s">
        <v>748</v>
      </c>
      <c r="B7" s="49" t="s">
        <v>17</v>
      </c>
      <c r="C7" s="50" t="s">
        <v>201</v>
      </c>
      <c r="D7" s="51">
        <v>60000</v>
      </c>
      <c r="E7" s="51">
        <v>60000</v>
      </c>
      <c r="F7" s="51">
        <v>60000</v>
      </c>
      <c r="G7" s="114">
        <v>2017</v>
      </c>
      <c r="H7" s="116">
        <f>I7+J7+L7+K7+M7-E12</f>
        <v>-187200</v>
      </c>
      <c r="I7" s="12">
        <f>SUMIF(кврПлПер,I$5,СумВед14)</f>
        <v>0</v>
      </c>
      <c r="J7" s="12">
        <f>SUMIF(кврПлПер,J$5,СумВед14)</f>
        <v>1555318</v>
      </c>
      <c r="K7" s="12">
        <f>SUMIF(кврПлПер,K$5,СумВед14)</f>
        <v>0</v>
      </c>
      <c r="L7" s="12">
        <f>SUMIF(кврПлПер,L$5,СумВед14)</f>
        <v>0</v>
      </c>
      <c r="M7" s="12">
        <f>SUMIF(кврПлПер,M$5,СумВед14)</f>
        <v>60000</v>
      </c>
    </row>
    <row r="8" spans="1:13" s="26" customFormat="1" ht="171">
      <c r="A8" s="48" t="s">
        <v>18</v>
      </c>
      <c r="B8" s="146" t="s">
        <v>1663</v>
      </c>
      <c r="C8" s="52"/>
      <c r="D8" s="51">
        <f>D9</f>
        <v>1555318</v>
      </c>
      <c r="E8" s="51">
        <f>E9</f>
        <v>1555318</v>
      </c>
      <c r="F8" s="51">
        <f>F9</f>
        <v>1555318</v>
      </c>
      <c r="G8" s="114">
        <v>2018</v>
      </c>
      <c r="H8" s="116">
        <f>I8+J8+L8+K8+M8-F12</f>
        <v>-187200</v>
      </c>
      <c r="I8" s="12">
        <f>SUMIF(кврПлПер,I$5,СумВед15)</f>
        <v>0</v>
      </c>
      <c r="J8" s="12">
        <f>SUMIF(кврПлПер,J$5,СумВед15)</f>
        <v>1555318</v>
      </c>
      <c r="K8" s="12">
        <f>SUMIF(кврПлПер,K$5,СумВед15)</f>
        <v>0</v>
      </c>
      <c r="L8" s="12">
        <f>SUMIF(кврПлПер,L$5,СумВед15)</f>
        <v>0</v>
      </c>
      <c r="M8" s="12">
        <f>SUMIF(кврПлПер,M$5,СумВед15)</f>
        <v>60000</v>
      </c>
    </row>
    <row r="9" spans="1:13" s="26" customFormat="1" ht="57">
      <c r="A9" s="48" t="s">
        <v>19</v>
      </c>
      <c r="B9" s="49" t="s">
        <v>20</v>
      </c>
      <c r="C9" s="50" t="s">
        <v>24</v>
      </c>
      <c r="D9" s="51">
        <v>1555318</v>
      </c>
      <c r="E9" s="51">
        <v>1555318</v>
      </c>
      <c r="F9" s="51">
        <v>1555318</v>
      </c>
      <c r="G9" s="110"/>
      <c r="H9" s="110"/>
    </row>
    <row r="10" spans="1:13" s="26" customFormat="1" ht="57">
      <c r="A10" s="48">
        <v>3</v>
      </c>
      <c r="B10" s="49" t="s">
        <v>1873</v>
      </c>
      <c r="C10" s="52"/>
      <c r="D10" s="51">
        <f>D11</f>
        <v>187200</v>
      </c>
      <c r="E10" s="51">
        <f>E11</f>
        <v>187200</v>
      </c>
      <c r="F10" s="51">
        <f>F11</f>
        <v>187200</v>
      </c>
      <c r="G10" s="110"/>
      <c r="H10" s="110"/>
    </row>
    <row r="11" spans="1:13" s="26" customFormat="1" ht="28.5">
      <c r="A11" s="48" t="s">
        <v>21</v>
      </c>
      <c r="B11" s="49" t="s">
        <v>22</v>
      </c>
      <c r="C11" s="50" t="s">
        <v>25</v>
      </c>
      <c r="D11" s="51">
        <v>187200</v>
      </c>
      <c r="E11" s="51">
        <v>187200</v>
      </c>
      <c r="F11" s="51">
        <v>187200</v>
      </c>
      <c r="G11" s="110"/>
      <c r="H11" s="110"/>
    </row>
    <row r="12" spans="1:13" s="32" customFormat="1" ht="15">
      <c r="A12" s="53"/>
      <c r="B12" s="30" t="s">
        <v>202</v>
      </c>
      <c r="C12" s="30"/>
      <c r="D12" s="31">
        <f>SUM(D6,D8,D10)</f>
        <v>1802518</v>
      </c>
      <c r="E12" s="31">
        <f t="shared" ref="E12:F12" si="0">SUM(E6,E8,E10)</f>
        <v>1802518</v>
      </c>
      <c r="F12" s="31">
        <f t="shared" si="0"/>
        <v>1802518</v>
      </c>
      <c r="G12" s="111"/>
      <c r="H12" s="111"/>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tabColor rgb="FFFF0000"/>
    <pageSetUpPr fitToPage="1"/>
  </sheetPr>
  <dimension ref="A1:K63"/>
  <sheetViews>
    <sheetView workbookViewId="0">
      <pane xSplit="1" ySplit="6" topLeftCell="B7" activePane="bottomRight" state="frozen"/>
      <selection sqref="A1:XFD1"/>
      <selection pane="topRight" sqref="A1:XFD1"/>
      <selection pane="bottomLeft" sqref="A1:XFD1"/>
      <selection pane="bottomRight" activeCell="E6" sqref="E6"/>
    </sheetView>
  </sheetViews>
  <sheetFormatPr defaultColWidth="57.28515625" defaultRowHeight="15"/>
  <cols>
    <col min="1" max="1" width="48.140625" style="21" customWidth="1"/>
    <col min="2" max="2" width="17.28515625" style="21" customWidth="1"/>
    <col min="3" max="3" width="54.140625" style="21" customWidth="1"/>
    <col min="4" max="4" width="15.28515625" style="21" customWidth="1"/>
    <col min="5" max="5" width="16.42578125" style="21" customWidth="1"/>
    <col min="6" max="6" width="36.7109375" style="21" customWidth="1"/>
    <col min="7" max="7" width="17.28515625" style="5" customWidth="1"/>
    <col min="8" max="10" width="17.28515625" style="21" hidden="1" customWidth="1"/>
    <col min="11" max="11" width="16.140625" style="21" hidden="1" customWidth="1"/>
    <col min="12" max="12" width="16.28515625" style="21" customWidth="1"/>
    <col min="13" max="16384" width="57.28515625" style="21"/>
  </cols>
  <sheetData>
    <row r="1" spans="1:10" ht="49.5" hidden="1" customHeight="1">
      <c r="A1" s="396"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c r="F1" s="396"/>
    </row>
    <row r="2" spans="1:10" ht="43.5" customHeight="1">
      <c r="A2" s="396" t="str">
        <f>"Приложение "&amp;Н1пол&amp;" к решению
Богучанского районного Совета депутатов
от "&amp;Р1дата&amp;" года №"&amp;Р1номер</f>
        <v>Приложение 12 к решению
Богучанского районного Совета депутатов
от  года №</v>
      </c>
      <c r="B2" s="396"/>
      <c r="C2" s="396"/>
      <c r="D2" s="396"/>
      <c r="E2" s="396"/>
      <c r="F2" s="396"/>
      <c r="G2" s="226"/>
      <c r="H2" s="56"/>
      <c r="I2" s="56"/>
      <c r="J2" s="56"/>
    </row>
    <row r="3" spans="1:10" s="103" customFormat="1" ht="38.25" customHeight="1">
      <c r="A3" s="437"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2019 году и плановом периоде 2020-2021 годов</v>
      </c>
      <c r="B3" s="437"/>
      <c r="C3" s="437"/>
      <c r="D3" s="437"/>
      <c r="E3" s="437"/>
      <c r="F3" s="437"/>
      <c r="G3" s="226"/>
      <c r="H3" s="102"/>
      <c r="I3" s="102"/>
      <c r="J3" s="102"/>
    </row>
    <row r="4" spans="1:10">
      <c r="F4" s="11" t="s">
        <v>95</v>
      </c>
    </row>
    <row r="5" spans="1:10" s="104" customFormat="1" ht="12.75" customHeight="1">
      <c r="A5" s="435" t="s">
        <v>105</v>
      </c>
      <c r="B5" s="436" t="s">
        <v>106</v>
      </c>
      <c r="C5" s="438"/>
      <c r="D5" s="438"/>
      <c r="E5" s="438"/>
      <c r="F5" s="438"/>
      <c r="G5" s="5"/>
    </row>
    <row r="6" spans="1:10" s="104" customFormat="1" ht="154.5" customHeight="1">
      <c r="A6" s="435"/>
      <c r="B6" s="436"/>
      <c r="C6" s="145" t="s">
        <v>104</v>
      </c>
      <c r="D6" s="145" t="s">
        <v>1291</v>
      </c>
      <c r="E6" s="145" t="s">
        <v>1768</v>
      </c>
      <c r="F6" s="144" t="s">
        <v>1592</v>
      </c>
      <c r="G6" s="5"/>
    </row>
    <row r="7" spans="1:10" s="104" customFormat="1" ht="15" customHeight="1">
      <c r="A7" s="107" t="s">
        <v>1292</v>
      </c>
      <c r="B7" s="291">
        <f t="shared" ref="B7:F7" si="0">SUM(B8:B25)</f>
        <v>21710568</v>
      </c>
      <c r="C7" s="291">
        <f t="shared" si="0"/>
        <v>602812</v>
      </c>
      <c r="D7" s="291">
        <f t="shared" si="0"/>
        <v>479791</v>
      </c>
      <c r="E7" s="291">
        <f t="shared" si="0"/>
        <v>19939965</v>
      </c>
      <c r="F7" s="292">
        <f t="shared" si="0"/>
        <v>688000</v>
      </c>
      <c r="G7" s="227">
        <f>B7-'[1]Дох '!I193</f>
        <v>-11857988</v>
      </c>
    </row>
    <row r="8" spans="1:10">
      <c r="A8" s="44" t="s">
        <v>66</v>
      </c>
      <c r="B8" s="293">
        <f t="shared" ref="B8:B39" si="1">SUM(C8+E8+F8+D8)</f>
        <v>12017</v>
      </c>
      <c r="C8" s="294">
        <v>12017</v>
      </c>
      <c r="D8" s="294"/>
      <c r="E8" s="294"/>
      <c r="F8" s="295"/>
    </row>
    <row r="9" spans="1:10">
      <c r="A9" s="44" t="s">
        <v>107</v>
      </c>
      <c r="B9" s="293">
        <f t="shared" si="1"/>
        <v>2112036</v>
      </c>
      <c r="C9" s="294">
        <v>7560</v>
      </c>
      <c r="D9" s="294"/>
      <c r="E9" s="294">
        <v>2104476</v>
      </c>
      <c r="F9" s="295"/>
    </row>
    <row r="10" spans="1:10">
      <c r="A10" s="44" t="s">
        <v>199</v>
      </c>
      <c r="B10" s="293">
        <f t="shared" si="1"/>
        <v>2533554</v>
      </c>
      <c r="C10" s="294">
        <v>3522</v>
      </c>
      <c r="D10" s="294">
        <v>479791</v>
      </c>
      <c r="E10" s="294">
        <v>2050241</v>
      </c>
      <c r="F10" s="295"/>
    </row>
    <row r="11" spans="1:10">
      <c r="A11" s="45" t="s">
        <v>67</v>
      </c>
      <c r="B11" s="293">
        <f t="shared" si="1"/>
        <v>854817</v>
      </c>
      <c r="C11" s="294">
        <v>166817</v>
      </c>
      <c r="D11" s="294"/>
      <c r="E11" s="294"/>
      <c r="F11" s="295">
        <v>688000</v>
      </c>
    </row>
    <row r="12" spans="1:10">
      <c r="A12" s="44" t="s">
        <v>68</v>
      </c>
      <c r="B12" s="293">
        <f t="shared" si="1"/>
        <v>2084409</v>
      </c>
      <c r="C12" s="294">
        <v>2220</v>
      </c>
      <c r="D12" s="294"/>
      <c r="E12" s="294">
        <v>2082189</v>
      </c>
      <c r="F12" s="295"/>
    </row>
    <row r="13" spans="1:10" ht="17.25" customHeight="1">
      <c r="A13" s="46" t="s">
        <v>275</v>
      </c>
      <c r="B13" s="293">
        <f t="shared" si="1"/>
        <v>2553326</v>
      </c>
      <c r="C13" s="294">
        <v>53725</v>
      </c>
      <c r="D13" s="294"/>
      <c r="E13" s="294">
        <v>2499601</v>
      </c>
      <c r="F13" s="295"/>
    </row>
    <row r="14" spans="1:10">
      <c r="A14" s="44" t="s">
        <v>108</v>
      </c>
      <c r="B14" s="293">
        <f t="shared" si="1"/>
        <v>2296062</v>
      </c>
      <c r="C14" s="294">
        <v>31411</v>
      </c>
      <c r="D14" s="294"/>
      <c r="E14" s="294">
        <v>2264651</v>
      </c>
      <c r="F14" s="295"/>
    </row>
    <row r="15" spans="1:10">
      <c r="A15" s="44" t="s">
        <v>168</v>
      </c>
      <c r="B15" s="293">
        <f t="shared" si="1"/>
        <v>2287968</v>
      </c>
      <c r="C15" s="294">
        <v>22665</v>
      </c>
      <c r="D15" s="294"/>
      <c r="E15" s="294">
        <v>2265303</v>
      </c>
      <c r="F15" s="295"/>
    </row>
    <row r="16" spans="1:10">
      <c r="A16" s="44" t="s">
        <v>169</v>
      </c>
      <c r="B16" s="293">
        <f t="shared" si="1"/>
        <v>11833</v>
      </c>
      <c r="C16" s="294">
        <v>11833</v>
      </c>
      <c r="D16" s="294"/>
      <c r="E16" s="294"/>
      <c r="F16" s="295"/>
    </row>
    <row r="17" spans="1:11">
      <c r="A17" s="44" t="s">
        <v>109</v>
      </c>
      <c r="B17" s="293">
        <f t="shared" si="1"/>
        <v>2218353</v>
      </c>
      <c r="C17" s="294">
        <v>3822</v>
      </c>
      <c r="D17" s="294"/>
      <c r="E17" s="294">
        <v>2214531</v>
      </c>
      <c r="F17" s="295"/>
    </row>
    <row r="18" spans="1:11">
      <c r="A18" s="45" t="s">
        <v>111</v>
      </c>
      <c r="B18" s="293">
        <f t="shared" si="1"/>
        <v>17141</v>
      </c>
      <c r="C18" s="294">
        <v>17141</v>
      </c>
      <c r="D18" s="294"/>
      <c r="E18" s="294"/>
      <c r="F18" s="295"/>
    </row>
    <row r="19" spans="1:11">
      <c r="A19" s="44" t="s">
        <v>200</v>
      </c>
      <c r="B19" s="293">
        <f t="shared" si="1"/>
        <v>21497</v>
      </c>
      <c r="C19" s="294">
        <v>21497</v>
      </c>
      <c r="D19" s="294"/>
      <c r="E19" s="294"/>
      <c r="F19" s="295"/>
    </row>
    <row r="20" spans="1:11">
      <c r="A20" s="44" t="s">
        <v>110</v>
      </c>
      <c r="B20" s="293">
        <f t="shared" si="1"/>
        <v>2400963</v>
      </c>
      <c r="C20" s="294">
        <v>40290</v>
      </c>
      <c r="D20" s="294"/>
      <c r="E20" s="294">
        <v>2360673</v>
      </c>
      <c r="F20" s="295"/>
    </row>
    <row r="21" spans="1:11">
      <c r="A21" s="44" t="s">
        <v>112</v>
      </c>
      <c r="B21" s="293">
        <f t="shared" si="1"/>
        <v>113042</v>
      </c>
      <c r="C21" s="294">
        <v>113042</v>
      </c>
      <c r="D21" s="294"/>
      <c r="E21" s="294"/>
      <c r="F21" s="295"/>
      <c r="G21" s="5">
        <v>11432824</v>
      </c>
      <c r="H21" s="21">
        <v>1991756</v>
      </c>
      <c r="I21" s="247">
        <f>E21-H21</f>
        <v>-1991756</v>
      </c>
      <c r="J21" s="21">
        <v>1448000</v>
      </c>
      <c r="K21" s="247">
        <f>E21+F21-J21</f>
        <v>-1448000</v>
      </c>
    </row>
    <row r="22" spans="1:11">
      <c r="A22" s="44" t="s">
        <v>113</v>
      </c>
      <c r="B22" s="293">
        <f t="shared" si="1"/>
        <v>10281</v>
      </c>
      <c r="C22" s="294">
        <v>10281</v>
      </c>
      <c r="D22" s="294"/>
      <c r="E22" s="294"/>
      <c r="F22" s="295"/>
      <c r="I22" s="247">
        <f>F21-G21</f>
        <v>-11432824</v>
      </c>
      <c r="J22" s="21">
        <v>14872580</v>
      </c>
    </row>
    <row r="23" spans="1:11">
      <c r="A23" s="44" t="s">
        <v>171</v>
      </c>
      <c r="B23" s="293">
        <f t="shared" si="1"/>
        <v>2116926</v>
      </c>
      <c r="C23" s="294">
        <v>18626</v>
      </c>
      <c r="D23" s="294"/>
      <c r="E23" s="294">
        <v>2098300</v>
      </c>
      <c r="F23" s="295"/>
      <c r="J23" s="21">
        <f>J22-J21</f>
        <v>13424580</v>
      </c>
    </row>
    <row r="24" spans="1:11">
      <c r="A24" s="44" t="s">
        <v>172</v>
      </c>
      <c r="B24" s="293">
        <f t="shared" si="1"/>
        <v>40056</v>
      </c>
      <c r="C24" s="294">
        <v>40056</v>
      </c>
      <c r="D24" s="294"/>
      <c r="E24" s="294"/>
      <c r="F24" s="295"/>
    </row>
    <row r="25" spans="1:11">
      <c r="A25" s="44" t="s">
        <v>114</v>
      </c>
      <c r="B25" s="293">
        <f t="shared" si="1"/>
        <v>26287</v>
      </c>
      <c r="C25" s="294">
        <v>26287</v>
      </c>
      <c r="D25" s="294"/>
      <c r="E25" s="294"/>
      <c r="F25" s="295"/>
    </row>
    <row r="26" spans="1:11" s="105" customFormat="1" ht="15.75">
      <c r="A26" s="107" t="s">
        <v>1588</v>
      </c>
      <c r="B26" s="296">
        <f t="shared" si="1"/>
        <v>21710568</v>
      </c>
      <c r="C26" s="291">
        <f t="shared" ref="C26:F26" si="2">SUM(C27:C44)</f>
        <v>602812</v>
      </c>
      <c r="D26" s="291">
        <f t="shared" si="2"/>
        <v>479791</v>
      </c>
      <c r="E26" s="291">
        <f t="shared" si="2"/>
        <v>19939965</v>
      </c>
      <c r="F26" s="292">
        <f t="shared" si="2"/>
        <v>688000</v>
      </c>
      <c r="G26" s="227">
        <f>B26-'[1]Дох '!J193</f>
        <v>-5025659</v>
      </c>
    </row>
    <row r="27" spans="1:11">
      <c r="A27" s="44" t="s">
        <v>66</v>
      </c>
      <c r="B27" s="293">
        <f t="shared" si="1"/>
        <v>12017</v>
      </c>
      <c r="C27" s="294">
        <v>12017</v>
      </c>
      <c r="D27" s="294"/>
      <c r="E27" s="294"/>
      <c r="F27" s="295"/>
    </row>
    <row r="28" spans="1:11">
      <c r="A28" s="44" t="s">
        <v>107</v>
      </c>
      <c r="B28" s="293">
        <f t="shared" si="1"/>
        <v>2112036</v>
      </c>
      <c r="C28" s="294">
        <v>7560</v>
      </c>
      <c r="D28" s="294"/>
      <c r="E28" s="294">
        <v>2104476</v>
      </c>
      <c r="F28" s="295"/>
    </row>
    <row r="29" spans="1:11">
      <c r="A29" s="44" t="s">
        <v>199</v>
      </c>
      <c r="B29" s="293">
        <f t="shared" si="1"/>
        <v>2533554</v>
      </c>
      <c r="C29" s="294">
        <v>3522</v>
      </c>
      <c r="D29" s="294">
        <v>479791</v>
      </c>
      <c r="E29" s="294">
        <v>2050241</v>
      </c>
      <c r="F29" s="295"/>
    </row>
    <row r="30" spans="1:11">
      <c r="A30" s="45" t="s">
        <v>67</v>
      </c>
      <c r="B30" s="293">
        <f t="shared" si="1"/>
        <v>854817</v>
      </c>
      <c r="C30" s="294">
        <v>166817</v>
      </c>
      <c r="D30" s="294"/>
      <c r="E30" s="294"/>
      <c r="F30" s="295">
        <v>688000</v>
      </c>
    </row>
    <row r="31" spans="1:11">
      <c r="A31" s="44" t="s">
        <v>68</v>
      </c>
      <c r="B31" s="293">
        <f t="shared" si="1"/>
        <v>2084409</v>
      </c>
      <c r="C31" s="294">
        <v>2220</v>
      </c>
      <c r="D31" s="294"/>
      <c r="E31" s="294">
        <v>2082189</v>
      </c>
      <c r="F31" s="295"/>
    </row>
    <row r="32" spans="1:11" ht="15" customHeight="1">
      <c r="A32" s="46" t="s">
        <v>275</v>
      </c>
      <c r="B32" s="293">
        <f t="shared" si="1"/>
        <v>2553326</v>
      </c>
      <c r="C32" s="294">
        <v>53725</v>
      </c>
      <c r="D32" s="294"/>
      <c r="E32" s="294">
        <v>2499601</v>
      </c>
      <c r="F32" s="295"/>
    </row>
    <row r="33" spans="1:7">
      <c r="A33" s="44" t="s">
        <v>108</v>
      </c>
      <c r="B33" s="293">
        <f t="shared" si="1"/>
        <v>2296062</v>
      </c>
      <c r="C33" s="294">
        <v>31411</v>
      </c>
      <c r="D33" s="294"/>
      <c r="E33" s="294">
        <v>2264651</v>
      </c>
      <c r="F33" s="295"/>
    </row>
    <row r="34" spans="1:7">
      <c r="A34" s="44" t="s">
        <v>168</v>
      </c>
      <c r="B34" s="293">
        <f t="shared" si="1"/>
        <v>2287968</v>
      </c>
      <c r="C34" s="294">
        <v>22665</v>
      </c>
      <c r="D34" s="294"/>
      <c r="E34" s="294">
        <v>2265303</v>
      </c>
      <c r="F34" s="295"/>
    </row>
    <row r="35" spans="1:7">
      <c r="A35" s="44" t="s">
        <v>169</v>
      </c>
      <c r="B35" s="293">
        <f t="shared" si="1"/>
        <v>11833</v>
      </c>
      <c r="C35" s="294">
        <v>11833</v>
      </c>
      <c r="D35" s="294"/>
      <c r="E35" s="294"/>
      <c r="F35" s="295"/>
    </row>
    <row r="36" spans="1:7">
      <c r="A36" s="44" t="s">
        <v>109</v>
      </c>
      <c r="B36" s="293">
        <f t="shared" si="1"/>
        <v>2218353</v>
      </c>
      <c r="C36" s="294">
        <v>3822</v>
      </c>
      <c r="D36" s="294"/>
      <c r="E36" s="294">
        <v>2214531</v>
      </c>
      <c r="F36" s="295"/>
    </row>
    <row r="37" spans="1:7">
      <c r="A37" s="45" t="s">
        <v>111</v>
      </c>
      <c r="B37" s="293">
        <f t="shared" si="1"/>
        <v>17141</v>
      </c>
      <c r="C37" s="294">
        <v>17141</v>
      </c>
      <c r="D37" s="294"/>
      <c r="E37" s="294"/>
      <c r="F37" s="295"/>
    </row>
    <row r="38" spans="1:7">
      <c r="A38" s="44" t="s">
        <v>200</v>
      </c>
      <c r="B38" s="293">
        <f t="shared" si="1"/>
        <v>21497</v>
      </c>
      <c r="C38" s="294">
        <v>21497</v>
      </c>
      <c r="D38" s="294"/>
      <c r="E38" s="294"/>
      <c r="F38" s="295"/>
    </row>
    <row r="39" spans="1:7">
      <c r="A39" s="44" t="s">
        <v>110</v>
      </c>
      <c r="B39" s="293">
        <f t="shared" si="1"/>
        <v>2400963</v>
      </c>
      <c r="C39" s="294">
        <v>40290</v>
      </c>
      <c r="D39" s="294"/>
      <c r="E39" s="294">
        <v>2360673</v>
      </c>
      <c r="F39" s="295"/>
    </row>
    <row r="40" spans="1:7">
      <c r="A40" s="44" t="s">
        <v>112</v>
      </c>
      <c r="B40" s="293">
        <f t="shared" ref="B40:B63" si="3">SUM(C40+E40+F40+D40)</f>
        <v>113042</v>
      </c>
      <c r="C40" s="294">
        <v>113042</v>
      </c>
      <c r="D40" s="294"/>
      <c r="E40" s="294"/>
      <c r="F40" s="295"/>
    </row>
    <row r="41" spans="1:7">
      <c r="A41" s="44" t="s">
        <v>113</v>
      </c>
      <c r="B41" s="293">
        <f t="shared" si="3"/>
        <v>10281</v>
      </c>
      <c r="C41" s="294">
        <v>10281</v>
      </c>
      <c r="D41" s="294"/>
      <c r="E41" s="294"/>
      <c r="F41" s="295"/>
    </row>
    <row r="42" spans="1:7">
      <c r="A42" s="44" t="s">
        <v>171</v>
      </c>
      <c r="B42" s="293">
        <f t="shared" si="3"/>
        <v>2116926</v>
      </c>
      <c r="C42" s="294">
        <v>18626</v>
      </c>
      <c r="D42" s="294"/>
      <c r="E42" s="294">
        <v>2098300</v>
      </c>
      <c r="F42" s="295"/>
    </row>
    <row r="43" spans="1:7">
      <c r="A43" s="44" t="s">
        <v>172</v>
      </c>
      <c r="B43" s="293">
        <f t="shared" si="3"/>
        <v>40056</v>
      </c>
      <c r="C43" s="294">
        <v>40056</v>
      </c>
      <c r="D43" s="294"/>
      <c r="E43" s="294"/>
      <c r="F43" s="295"/>
    </row>
    <row r="44" spans="1:7">
      <c r="A44" s="44" t="s">
        <v>114</v>
      </c>
      <c r="B44" s="293">
        <f t="shared" si="3"/>
        <v>26287</v>
      </c>
      <c r="C44" s="294">
        <v>26287</v>
      </c>
      <c r="D44" s="294"/>
      <c r="E44" s="294"/>
      <c r="F44" s="295"/>
    </row>
    <row r="45" spans="1:7" ht="15.75">
      <c r="A45" s="107" t="s">
        <v>1764</v>
      </c>
      <c r="B45" s="296">
        <f t="shared" si="3"/>
        <v>21710568</v>
      </c>
      <c r="C45" s="291">
        <f t="shared" ref="C45:F45" si="4">SUM(C46:C63)</f>
        <v>602812</v>
      </c>
      <c r="D45" s="291">
        <f t="shared" si="4"/>
        <v>479791</v>
      </c>
      <c r="E45" s="291">
        <f t="shared" si="4"/>
        <v>19939965</v>
      </c>
      <c r="F45" s="292">
        <f t="shared" si="4"/>
        <v>688000</v>
      </c>
      <c r="G45" s="227">
        <f>B45-'[1]Дох '!K193</f>
        <v>-5025659</v>
      </c>
    </row>
    <row r="46" spans="1:7">
      <c r="A46" s="44" t="s">
        <v>66</v>
      </c>
      <c r="B46" s="293">
        <f t="shared" si="3"/>
        <v>12017</v>
      </c>
      <c r="C46" s="294">
        <v>12017</v>
      </c>
      <c r="D46" s="294"/>
      <c r="E46" s="294"/>
      <c r="F46" s="295"/>
    </row>
    <row r="47" spans="1:7">
      <c r="A47" s="44" t="s">
        <v>107</v>
      </c>
      <c r="B47" s="293">
        <f t="shared" si="3"/>
        <v>2112036</v>
      </c>
      <c r="C47" s="294">
        <v>7560</v>
      </c>
      <c r="D47" s="294"/>
      <c r="E47" s="294">
        <v>2104476</v>
      </c>
      <c r="F47" s="295"/>
    </row>
    <row r="48" spans="1:7">
      <c r="A48" s="44" t="s">
        <v>199</v>
      </c>
      <c r="B48" s="293">
        <f t="shared" si="3"/>
        <v>2533554</v>
      </c>
      <c r="C48" s="294">
        <v>3522</v>
      </c>
      <c r="D48" s="294">
        <v>479791</v>
      </c>
      <c r="E48" s="294">
        <v>2050241</v>
      </c>
      <c r="F48" s="295"/>
    </row>
    <row r="49" spans="1:6">
      <c r="A49" s="45" t="s">
        <v>67</v>
      </c>
      <c r="B49" s="293">
        <f t="shared" si="3"/>
        <v>854817</v>
      </c>
      <c r="C49" s="294">
        <v>166817</v>
      </c>
      <c r="D49" s="294"/>
      <c r="E49" s="294"/>
      <c r="F49" s="295">
        <v>688000</v>
      </c>
    </row>
    <row r="50" spans="1:6">
      <c r="A50" s="44" t="s">
        <v>68</v>
      </c>
      <c r="B50" s="293">
        <f t="shared" si="3"/>
        <v>2084409</v>
      </c>
      <c r="C50" s="294">
        <v>2220</v>
      </c>
      <c r="D50" s="294"/>
      <c r="E50" s="294">
        <v>2082189</v>
      </c>
      <c r="F50" s="295"/>
    </row>
    <row r="51" spans="1:6" ht="15" customHeight="1">
      <c r="A51" s="46" t="s">
        <v>275</v>
      </c>
      <c r="B51" s="293">
        <f t="shared" si="3"/>
        <v>2553326</v>
      </c>
      <c r="C51" s="294">
        <v>53725</v>
      </c>
      <c r="D51" s="294"/>
      <c r="E51" s="294">
        <v>2499601</v>
      </c>
      <c r="F51" s="295"/>
    </row>
    <row r="52" spans="1:6">
      <c r="A52" s="44" t="s">
        <v>108</v>
      </c>
      <c r="B52" s="293">
        <f t="shared" si="3"/>
        <v>2296062</v>
      </c>
      <c r="C52" s="294">
        <v>31411</v>
      </c>
      <c r="D52" s="294"/>
      <c r="E52" s="294">
        <v>2264651</v>
      </c>
      <c r="F52" s="295"/>
    </row>
    <row r="53" spans="1:6">
      <c r="A53" s="44" t="s">
        <v>168</v>
      </c>
      <c r="B53" s="293">
        <f t="shared" si="3"/>
        <v>2287968</v>
      </c>
      <c r="C53" s="294">
        <v>22665</v>
      </c>
      <c r="D53" s="294"/>
      <c r="E53" s="294">
        <v>2265303</v>
      </c>
      <c r="F53" s="295"/>
    </row>
    <row r="54" spans="1:6">
      <c r="A54" s="44" t="s">
        <v>169</v>
      </c>
      <c r="B54" s="293">
        <f t="shared" si="3"/>
        <v>11833</v>
      </c>
      <c r="C54" s="294">
        <v>11833</v>
      </c>
      <c r="D54" s="294"/>
      <c r="E54" s="294"/>
      <c r="F54" s="295"/>
    </row>
    <row r="55" spans="1:6">
      <c r="A55" s="44" t="s">
        <v>109</v>
      </c>
      <c r="B55" s="293">
        <f t="shared" si="3"/>
        <v>2218353</v>
      </c>
      <c r="C55" s="294">
        <v>3822</v>
      </c>
      <c r="D55" s="294"/>
      <c r="E55" s="294">
        <v>2214531</v>
      </c>
      <c r="F55" s="295"/>
    </row>
    <row r="56" spans="1:6">
      <c r="A56" s="45" t="s">
        <v>111</v>
      </c>
      <c r="B56" s="293">
        <f t="shared" si="3"/>
        <v>17141</v>
      </c>
      <c r="C56" s="294">
        <v>17141</v>
      </c>
      <c r="D56" s="294"/>
      <c r="E56" s="294"/>
      <c r="F56" s="295"/>
    </row>
    <row r="57" spans="1:6">
      <c r="A57" s="44" t="s">
        <v>200</v>
      </c>
      <c r="B57" s="293">
        <f t="shared" si="3"/>
        <v>21497</v>
      </c>
      <c r="C57" s="294">
        <v>21497</v>
      </c>
      <c r="D57" s="294"/>
      <c r="E57" s="294"/>
      <c r="F57" s="295"/>
    </row>
    <row r="58" spans="1:6">
      <c r="A58" s="44" t="s">
        <v>110</v>
      </c>
      <c r="B58" s="293">
        <f t="shared" si="3"/>
        <v>2400963</v>
      </c>
      <c r="C58" s="294">
        <v>40290</v>
      </c>
      <c r="D58" s="294"/>
      <c r="E58" s="294">
        <v>2360673</v>
      </c>
      <c r="F58" s="295"/>
    </row>
    <row r="59" spans="1:6">
      <c r="A59" s="44" t="s">
        <v>112</v>
      </c>
      <c r="B59" s="293">
        <f t="shared" si="3"/>
        <v>113042</v>
      </c>
      <c r="C59" s="294">
        <v>113042</v>
      </c>
      <c r="D59" s="294"/>
      <c r="E59" s="294"/>
      <c r="F59" s="295"/>
    </row>
    <row r="60" spans="1:6">
      <c r="A60" s="44" t="s">
        <v>113</v>
      </c>
      <c r="B60" s="293">
        <f t="shared" si="3"/>
        <v>10281</v>
      </c>
      <c r="C60" s="294">
        <v>10281</v>
      </c>
      <c r="D60" s="294"/>
      <c r="E60" s="294"/>
      <c r="F60" s="295"/>
    </row>
    <row r="61" spans="1:6">
      <c r="A61" s="44" t="s">
        <v>171</v>
      </c>
      <c r="B61" s="293">
        <f t="shared" si="3"/>
        <v>2116926</v>
      </c>
      <c r="C61" s="294">
        <v>18626</v>
      </c>
      <c r="D61" s="294"/>
      <c r="E61" s="294">
        <v>2098300</v>
      </c>
      <c r="F61" s="295"/>
    </row>
    <row r="62" spans="1:6">
      <c r="A62" s="44" t="s">
        <v>172</v>
      </c>
      <c r="B62" s="293">
        <f t="shared" si="3"/>
        <v>40056</v>
      </c>
      <c r="C62" s="294">
        <v>40056</v>
      </c>
      <c r="D62" s="294"/>
      <c r="E62" s="294"/>
      <c r="F62" s="295"/>
    </row>
    <row r="63" spans="1:6">
      <c r="A63" s="44" t="s">
        <v>114</v>
      </c>
      <c r="B63" s="293">
        <f t="shared" si="3"/>
        <v>26287</v>
      </c>
      <c r="C63" s="294">
        <v>26287</v>
      </c>
      <c r="D63" s="294"/>
      <c r="E63" s="294"/>
      <c r="F63" s="295"/>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7"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tabColor rgb="FFFF0000"/>
  </sheetPr>
  <dimension ref="A1:F24"/>
  <sheetViews>
    <sheetView topLeftCell="A2" zoomScaleNormal="100" workbookViewId="0">
      <selection sqref="A1:XFD1"/>
    </sheetView>
  </sheetViews>
  <sheetFormatPr defaultRowHeight="12.75"/>
  <cols>
    <col min="1" max="1" width="43.28515625" customWidth="1"/>
    <col min="2" max="2" width="15.7109375" customWidth="1"/>
    <col min="3" max="3" width="14.5703125" customWidth="1"/>
    <col min="4" max="4" width="15" customWidth="1"/>
    <col min="5" max="5" width="13.140625" customWidth="1"/>
  </cols>
  <sheetData>
    <row r="1" spans="1:6" ht="45.75" hidden="1" customHeight="1">
      <c r="A1" s="396"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22"/>
    </row>
    <row r="2" spans="1:6" ht="70.5" customHeight="1">
      <c r="A2" s="396" t="str">
        <f>"Приложение "&amp;Н1сбал&amp;" к решению
Богучанского районного Совета депутатов
от "&amp;Р1дата&amp;" года №"&amp;Р1номер</f>
        <v>Приложение 13 к решению
Богучанского районного Совета депутатов
от  года №</v>
      </c>
      <c r="B2" s="396"/>
      <c r="C2" s="396"/>
      <c r="D2" s="396"/>
      <c r="E2" s="22"/>
      <c r="F2" s="4"/>
    </row>
    <row r="3" spans="1:6" ht="84" customHeight="1">
      <c r="A3" s="439" t="str">
        <f>"Распределение трансфертов на поддержку мер по обеспечению сбалансированности бюджетов поселений на  "&amp;год&amp;" год и плановый период "&amp;ПлПер&amp;" годов"</f>
        <v>Распределение трансфертов на поддержку мер по обеспечению сбалансированности бюджетов поселений на  2019 год и плановый период 2020-2021 годов</v>
      </c>
      <c r="B3" s="439"/>
      <c r="C3" s="439"/>
      <c r="D3" s="439"/>
      <c r="E3" s="22"/>
      <c r="F3" s="4"/>
    </row>
    <row r="4" spans="1:6">
      <c r="A4" s="200"/>
      <c r="B4" s="11"/>
      <c r="C4" s="11"/>
      <c r="D4" s="201" t="s">
        <v>95</v>
      </c>
      <c r="E4" s="22"/>
      <c r="F4" s="4"/>
    </row>
    <row r="5" spans="1:6" ht="15">
      <c r="A5" s="228" t="s">
        <v>29</v>
      </c>
      <c r="B5" s="228" t="s">
        <v>1249</v>
      </c>
      <c r="C5" s="228" t="s">
        <v>1586</v>
      </c>
      <c r="D5" s="228" t="s">
        <v>1765</v>
      </c>
      <c r="E5" s="36">
        <v>1110080120</v>
      </c>
      <c r="F5" s="4" t="s">
        <v>308</v>
      </c>
    </row>
    <row r="6" spans="1:6" ht="14.25">
      <c r="A6" s="203" t="s">
        <v>96</v>
      </c>
      <c r="B6" s="297">
        <f>SUM(B7:B24)</f>
        <v>37390300</v>
      </c>
      <c r="C6" s="297">
        <f t="shared" ref="C6:D6" si="0">SUM(C7:C24)</f>
        <v>18693000</v>
      </c>
      <c r="D6" s="297">
        <f t="shared" si="0"/>
        <v>18693000</v>
      </c>
      <c r="E6" s="119">
        <f ca="1">SUMIF(РзПз,"????"&amp;E$5,СумВед)-B6</f>
        <v>0</v>
      </c>
      <c r="F6" s="4">
        <v>2016</v>
      </c>
    </row>
    <row r="7" spans="1:6" ht="15">
      <c r="A7" s="286" t="s">
        <v>749</v>
      </c>
      <c r="B7" s="298">
        <v>1784300</v>
      </c>
      <c r="C7" s="205">
        <v>892000</v>
      </c>
      <c r="D7" s="205">
        <v>892000</v>
      </c>
      <c r="E7" s="119">
        <f ca="1">SUMIF(РзПзПлПер,"????"&amp;E$5,СумВед14)-C6</f>
        <v>0</v>
      </c>
      <c r="F7" s="4">
        <v>2017</v>
      </c>
    </row>
    <row r="8" spans="1:6" ht="15">
      <c r="A8" s="286" t="s">
        <v>107</v>
      </c>
      <c r="B8" s="298">
        <v>4495100</v>
      </c>
      <c r="C8" s="205">
        <v>2247000</v>
      </c>
      <c r="D8" s="205">
        <v>2247000</v>
      </c>
      <c r="E8" s="119">
        <f ca="1">SUMIF(РзПзПлПер,"????"&amp;E$5,СумВед15)-D6</f>
        <v>0</v>
      </c>
      <c r="F8" s="4">
        <v>2018</v>
      </c>
    </row>
    <row r="9" spans="1:6" ht="15">
      <c r="A9" s="287" t="s">
        <v>199</v>
      </c>
      <c r="B9" s="298">
        <v>164200</v>
      </c>
      <c r="C9" s="205">
        <v>82000</v>
      </c>
      <c r="D9" s="205">
        <v>82000</v>
      </c>
      <c r="E9" s="22"/>
      <c r="F9" s="4"/>
    </row>
    <row r="10" spans="1:6" ht="15" hidden="1">
      <c r="A10" s="287" t="s">
        <v>67</v>
      </c>
      <c r="B10" s="298">
        <v>0</v>
      </c>
      <c r="C10" s="205">
        <v>0</v>
      </c>
      <c r="D10" s="205">
        <v>0</v>
      </c>
      <c r="E10" s="22"/>
      <c r="F10" s="4"/>
    </row>
    <row r="11" spans="1:6" ht="15">
      <c r="A11" s="286" t="s">
        <v>68</v>
      </c>
      <c r="B11" s="298">
        <v>4512500</v>
      </c>
      <c r="C11" s="205">
        <v>2256000</v>
      </c>
      <c r="D11" s="205">
        <v>2256000</v>
      </c>
      <c r="E11" s="22"/>
      <c r="F11" s="4"/>
    </row>
    <row r="12" spans="1:6" ht="16.5" customHeight="1">
      <c r="A12" s="285" t="s">
        <v>275</v>
      </c>
      <c r="B12" s="298">
        <v>1377600</v>
      </c>
      <c r="C12" s="205">
        <v>689000</v>
      </c>
      <c r="D12" s="205">
        <v>689000</v>
      </c>
      <c r="E12" s="22"/>
      <c r="F12" s="4"/>
    </row>
    <row r="13" spans="1:6" ht="15">
      <c r="A13" s="286" t="s">
        <v>108</v>
      </c>
      <c r="B13" s="298">
        <v>4253600</v>
      </c>
      <c r="C13" s="205">
        <v>2126000</v>
      </c>
      <c r="D13" s="205">
        <v>2126000</v>
      </c>
      <c r="E13" s="40"/>
      <c r="F13" s="4"/>
    </row>
    <row r="14" spans="1:6" ht="15">
      <c r="A14" s="286" t="s">
        <v>168</v>
      </c>
      <c r="B14" s="298">
        <v>5036600</v>
      </c>
      <c r="C14" s="205">
        <v>2518000</v>
      </c>
      <c r="D14" s="205">
        <v>2518000</v>
      </c>
      <c r="E14" s="22"/>
      <c r="F14" s="4"/>
    </row>
    <row r="15" spans="1:6" ht="15" hidden="1">
      <c r="A15" s="286" t="s">
        <v>169</v>
      </c>
      <c r="B15" s="298">
        <v>0</v>
      </c>
      <c r="C15" s="205">
        <v>0</v>
      </c>
      <c r="D15" s="205">
        <v>0</v>
      </c>
      <c r="E15" s="22"/>
      <c r="F15" s="4"/>
    </row>
    <row r="16" spans="1:6" ht="15">
      <c r="A16" s="286" t="s">
        <v>109</v>
      </c>
      <c r="B16" s="298">
        <v>4234200</v>
      </c>
      <c r="C16" s="205">
        <v>2117000</v>
      </c>
      <c r="D16" s="205">
        <v>2117000</v>
      </c>
      <c r="E16" s="22"/>
      <c r="F16" s="4"/>
    </row>
    <row r="17" spans="1:6" ht="15" hidden="1">
      <c r="A17" s="286" t="s">
        <v>111</v>
      </c>
      <c r="B17" s="298">
        <v>0</v>
      </c>
      <c r="C17" s="205">
        <v>0</v>
      </c>
      <c r="D17" s="205">
        <v>0</v>
      </c>
      <c r="E17" s="22"/>
      <c r="F17" s="4"/>
    </row>
    <row r="18" spans="1:6" ht="30">
      <c r="A18" s="286" t="s">
        <v>200</v>
      </c>
      <c r="B18" s="298">
        <v>314300</v>
      </c>
      <c r="C18" s="205">
        <v>157000</v>
      </c>
      <c r="D18" s="205">
        <v>157000</v>
      </c>
      <c r="E18" s="22"/>
      <c r="F18" s="4"/>
    </row>
    <row r="19" spans="1:6" ht="15">
      <c r="A19" s="286" t="s">
        <v>110</v>
      </c>
      <c r="B19" s="298">
        <v>4425600</v>
      </c>
      <c r="C19" s="205">
        <v>2213000</v>
      </c>
      <c r="D19" s="205">
        <v>2213000</v>
      </c>
      <c r="E19" s="22"/>
      <c r="F19" s="4"/>
    </row>
    <row r="20" spans="1:6" ht="15" hidden="1">
      <c r="A20" s="286" t="s">
        <v>112</v>
      </c>
      <c r="B20" s="298">
        <v>0</v>
      </c>
      <c r="C20" s="205">
        <v>0</v>
      </c>
      <c r="D20" s="205">
        <v>0</v>
      </c>
      <c r="E20" s="22"/>
      <c r="F20" s="4"/>
    </row>
    <row r="21" spans="1:6" ht="15" hidden="1">
      <c r="A21" s="286" t="s">
        <v>113</v>
      </c>
      <c r="B21" s="298">
        <v>0</v>
      </c>
      <c r="C21" s="205">
        <v>0</v>
      </c>
      <c r="D21" s="205">
        <v>0</v>
      </c>
      <c r="E21" s="22"/>
      <c r="F21" s="4"/>
    </row>
    <row r="22" spans="1:6" ht="15">
      <c r="A22" s="286" t="s">
        <v>171</v>
      </c>
      <c r="B22" s="298">
        <v>4172700</v>
      </c>
      <c r="C22" s="205">
        <v>2086000</v>
      </c>
      <c r="D22" s="205">
        <v>2086000</v>
      </c>
      <c r="E22" s="22"/>
      <c r="F22" s="4"/>
    </row>
    <row r="23" spans="1:6" ht="15" hidden="1">
      <c r="A23" s="286" t="s">
        <v>172</v>
      </c>
      <c r="B23" s="298">
        <v>0</v>
      </c>
      <c r="C23" s="205">
        <v>0</v>
      </c>
      <c r="D23" s="205">
        <v>0</v>
      </c>
      <c r="E23" s="22"/>
      <c r="F23" s="4"/>
    </row>
    <row r="24" spans="1:6" ht="15">
      <c r="A24" s="286" t="s">
        <v>114</v>
      </c>
      <c r="B24" s="298">
        <v>2619600</v>
      </c>
      <c r="C24" s="205">
        <v>1310000</v>
      </c>
      <c r="D24" s="205">
        <v>1310000</v>
      </c>
      <c r="E24" s="22"/>
      <c r="F24" s="4"/>
    </row>
  </sheetData>
  <mergeCells count="3">
    <mergeCell ref="A2:D2"/>
    <mergeCell ref="A3:D3"/>
    <mergeCell ref="A1:D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sheetPr codeName="Лист9">
    <tabColor theme="5"/>
  </sheetPr>
  <dimension ref="A1:H63"/>
  <sheetViews>
    <sheetView tabSelected="1" topLeftCell="A2" workbookViewId="0">
      <selection sqref="A1:XFD1"/>
    </sheetView>
  </sheetViews>
  <sheetFormatPr defaultRowHeight="12.75"/>
  <cols>
    <col min="1" max="1" width="47.85546875" style="4" customWidth="1"/>
    <col min="2" max="2" width="15.5703125" style="4" customWidth="1"/>
    <col min="3" max="3" width="16.42578125" style="4" customWidth="1"/>
    <col min="4" max="4" width="14.85546875" style="4" customWidth="1"/>
    <col min="5" max="5" width="16.28515625" style="4" customWidth="1"/>
    <col min="6" max="6" width="16.5703125" style="4" customWidth="1"/>
    <col min="7" max="7" width="17.42578125" style="4" customWidth="1"/>
    <col min="8" max="16384" width="9.140625" style="4"/>
  </cols>
  <sheetData>
    <row r="1" spans="1:8" ht="45.75" hidden="1" customHeight="1">
      <c r="A1" s="396"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8" ht="40.5" customHeight="1">
      <c r="A2" s="396" t="str">
        <f>"Приложение "&amp;Н1ффп&amp;" к решению
Богучанского районного Совета депутатов
от "&amp;Р1дата&amp;" года №"&amp;Р1номер</f>
        <v>Приложение 14 к решению
Богучанского районного Совета депутатов
от  года №</v>
      </c>
      <c r="B2" s="396"/>
      <c r="C2" s="396"/>
      <c r="D2" s="396"/>
    </row>
    <row r="3" spans="1:8" ht="55.5" customHeight="1">
      <c r="A3" s="422" t="str">
        <f>"Распределение средств районного фонда финансовой поддержки на "&amp;год&amp;" год и плановый период "&amp;ПлПер&amp;" годов"</f>
        <v>Распределение средств районного фонда финансовой поддержки на 2019 год и плановый период 2020-2021 годов</v>
      </c>
      <c r="B3" s="422"/>
      <c r="C3" s="422"/>
      <c r="D3" s="422"/>
    </row>
    <row r="4" spans="1:8">
      <c r="D4" s="11" t="s">
        <v>95</v>
      </c>
    </row>
    <row r="5" spans="1:8">
      <c r="A5" s="440" t="s">
        <v>29</v>
      </c>
      <c r="B5" s="442" t="s">
        <v>96</v>
      </c>
      <c r="C5" s="431" t="s">
        <v>1301</v>
      </c>
      <c r="D5" s="432"/>
    </row>
    <row r="6" spans="1:8" ht="135" customHeight="1">
      <c r="A6" s="441"/>
      <c r="B6" s="443"/>
      <c r="C6" s="338" t="s">
        <v>1302</v>
      </c>
      <c r="D6" s="35" t="s">
        <v>1303</v>
      </c>
      <c r="F6" s="4">
        <v>1110076010</v>
      </c>
      <c r="G6" s="4">
        <v>1110080130</v>
      </c>
    </row>
    <row r="7" spans="1:8" ht="15">
      <c r="A7" s="117" t="s">
        <v>1290</v>
      </c>
      <c r="B7" s="299">
        <f>SUM(B8:B25)</f>
        <v>81461600</v>
      </c>
      <c r="C7" s="299">
        <f>SUM(C8:C25)</f>
        <v>41401000</v>
      </c>
      <c r="D7" s="299">
        <f>SUM(D8:D25)</f>
        <v>40060600</v>
      </c>
      <c r="E7" s="118" t="s">
        <v>308</v>
      </c>
      <c r="F7" s="119">
        <f ca="1">SUMIF(РзПз,"????"&amp;F$6,СумВед)-C7</f>
        <v>0</v>
      </c>
      <c r="G7" s="119">
        <f ca="1">SUMIF(РзПз,"????"&amp;G$6,СумВед)-D7</f>
        <v>0</v>
      </c>
      <c r="H7" s="4">
        <v>2016</v>
      </c>
    </row>
    <row r="8" spans="1:8" ht="14.25">
      <c r="A8" s="308" t="s">
        <v>749</v>
      </c>
      <c r="B8" s="309">
        <f t="shared" ref="B8:B25" si="0">C8+D8</f>
        <v>2736800</v>
      </c>
      <c r="C8" s="302">
        <v>1822300</v>
      </c>
      <c r="D8" s="302">
        <v>914500</v>
      </c>
      <c r="F8" s="119">
        <f ca="1">SUMIF(РзПзПлПер,"????"&amp;F$6,СумВед14)-C26</f>
        <v>0</v>
      </c>
      <c r="G8" s="119">
        <f ca="1">SUMIF(РзПзПлПер,"????"&amp;G$6,СумВед14)-D26</f>
        <v>0</v>
      </c>
      <c r="H8" s="4">
        <v>2017</v>
      </c>
    </row>
    <row r="9" spans="1:8" ht="14.25">
      <c r="A9" s="308" t="s">
        <v>107</v>
      </c>
      <c r="B9" s="309">
        <f t="shared" si="0"/>
        <v>3160100</v>
      </c>
      <c r="C9" s="302">
        <v>670200</v>
      </c>
      <c r="D9" s="302">
        <v>2489900</v>
      </c>
      <c r="F9" s="119">
        <f ca="1">SUMIF(РзПзПлПер,"????"&amp;F$6,СумВед15)-C45</f>
        <v>0</v>
      </c>
      <c r="G9" s="119">
        <f ca="1">SUMIF(РзПзПлПер,"????"&amp;G$6,СумВед15)-D45</f>
        <v>0</v>
      </c>
      <c r="H9" s="4">
        <v>2018</v>
      </c>
    </row>
    <row r="10" spans="1:8" ht="14.25">
      <c r="A10" s="310" t="s">
        <v>199</v>
      </c>
      <c r="B10" s="309">
        <f t="shared" si="0"/>
        <v>6876700</v>
      </c>
      <c r="C10" s="302">
        <v>40100</v>
      </c>
      <c r="D10" s="302">
        <v>6836600</v>
      </c>
    </row>
    <row r="11" spans="1:8" ht="14.25">
      <c r="A11" s="305" t="s">
        <v>67</v>
      </c>
      <c r="B11" s="306">
        <f t="shared" si="0"/>
        <v>5527300</v>
      </c>
      <c r="C11" s="307">
        <v>5527300</v>
      </c>
      <c r="D11" s="307">
        <v>0</v>
      </c>
      <c r="F11" s="40"/>
      <c r="G11" s="40"/>
    </row>
    <row r="12" spans="1:8" ht="14.25">
      <c r="A12" s="13" t="s">
        <v>68</v>
      </c>
      <c r="B12" s="300">
        <f t="shared" si="0"/>
        <v>2319100</v>
      </c>
      <c r="C12" s="301">
        <v>905800</v>
      </c>
      <c r="D12" s="301">
        <v>1413300</v>
      </c>
    </row>
    <row r="13" spans="1:8" ht="14.25" customHeight="1">
      <c r="A13" s="15" t="s">
        <v>275</v>
      </c>
      <c r="B13" s="300">
        <f t="shared" si="0"/>
        <v>7834600</v>
      </c>
      <c r="C13" s="301">
        <v>4643400</v>
      </c>
      <c r="D13" s="301">
        <v>3191200</v>
      </c>
    </row>
    <row r="14" spans="1:8" ht="14.25">
      <c r="A14" s="13" t="s">
        <v>108</v>
      </c>
      <c r="B14" s="300">
        <f t="shared" si="0"/>
        <v>3783100</v>
      </c>
      <c r="C14" s="301">
        <v>1672900</v>
      </c>
      <c r="D14" s="301">
        <v>2110200</v>
      </c>
    </row>
    <row r="15" spans="1:8" ht="14.25">
      <c r="A15" s="13" t="s">
        <v>168</v>
      </c>
      <c r="B15" s="300">
        <f t="shared" si="0"/>
        <v>4332300</v>
      </c>
      <c r="C15" s="301">
        <v>2437600</v>
      </c>
      <c r="D15" s="301">
        <v>1894700</v>
      </c>
    </row>
    <row r="16" spans="1:8" ht="14.25">
      <c r="A16" s="13" t="s">
        <v>169</v>
      </c>
      <c r="B16" s="300">
        <f t="shared" si="0"/>
        <v>4615800</v>
      </c>
      <c r="C16" s="301">
        <v>147000</v>
      </c>
      <c r="D16" s="301">
        <v>4468800</v>
      </c>
    </row>
    <row r="17" spans="1:4" ht="14.25">
      <c r="A17" s="13" t="s">
        <v>109</v>
      </c>
      <c r="B17" s="300">
        <f t="shared" si="0"/>
        <v>2741600</v>
      </c>
      <c r="C17" s="301">
        <v>1420400</v>
      </c>
      <c r="D17" s="301">
        <v>1321200</v>
      </c>
    </row>
    <row r="18" spans="1:4" ht="14.25">
      <c r="A18" s="13" t="s">
        <v>111</v>
      </c>
      <c r="B18" s="300">
        <f t="shared" si="0"/>
        <v>7036400</v>
      </c>
      <c r="C18" s="301">
        <v>5702700</v>
      </c>
      <c r="D18" s="301">
        <v>1333700</v>
      </c>
    </row>
    <row r="19" spans="1:4" ht="13.5" customHeight="1">
      <c r="A19" s="13" t="s">
        <v>200</v>
      </c>
      <c r="B19" s="300">
        <f t="shared" si="0"/>
        <v>6784100</v>
      </c>
      <c r="C19" s="301">
        <v>1876500</v>
      </c>
      <c r="D19" s="301">
        <v>4907600</v>
      </c>
    </row>
    <row r="20" spans="1:4" ht="14.25">
      <c r="A20" s="13" t="s">
        <v>110</v>
      </c>
      <c r="B20" s="300">
        <f t="shared" si="0"/>
        <v>3934700</v>
      </c>
      <c r="C20" s="301">
        <v>3043500</v>
      </c>
      <c r="D20" s="301">
        <v>891200</v>
      </c>
    </row>
    <row r="21" spans="1:4" ht="14.25">
      <c r="A21" s="13" t="s">
        <v>112</v>
      </c>
      <c r="B21" s="300">
        <f t="shared" si="0"/>
        <v>3832300</v>
      </c>
      <c r="C21" s="301">
        <v>3832300</v>
      </c>
      <c r="D21" s="301">
        <v>0</v>
      </c>
    </row>
    <row r="22" spans="1:4" ht="14.25">
      <c r="A22" s="13" t="s">
        <v>113</v>
      </c>
      <c r="B22" s="300">
        <f t="shared" si="0"/>
        <v>5130300</v>
      </c>
      <c r="C22" s="301">
        <v>661400</v>
      </c>
      <c r="D22" s="301">
        <v>4468900</v>
      </c>
    </row>
    <row r="23" spans="1:4" ht="14.25">
      <c r="A23" s="13" t="s">
        <v>171</v>
      </c>
      <c r="B23" s="300">
        <f t="shared" si="0"/>
        <v>3129400</v>
      </c>
      <c r="C23" s="301">
        <v>1310900</v>
      </c>
      <c r="D23" s="301">
        <v>1818500</v>
      </c>
    </row>
    <row r="24" spans="1:4" ht="14.25">
      <c r="A24" s="13" t="s">
        <v>172</v>
      </c>
      <c r="B24" s="300">
        <f t="shared" si="0"/>
        <v>5020000</v>
      </c>
      <c r="C24" s="301">
        <v>4392700</v>
      </c>
      <c r="D24" s="301">
        <v>627300</v>
      </c>
    </row>
    <row r="25" spans="1:4" ht="14.25">
      <c r="A25" s="13" t="s">
        <v>114</v>
      </c>
      <c r="B25" s="300">
        <f t="shared" si="0"/>
        <v>2667000</v>
      </c>
      <c r="C25" s="301">
        <v>1294000</v>
      </c>
      <c r="D25" s="301">
        <v>1373000</v>
      </c>
    </row>
    <row r="26" spans="1:4" ht="15">
      <c r="A26" s="117" t="s">
        <v>1587</v>
      </c>
      <c r="B26" s="299">
        <f>SUM(B27:B44)</f>
        <v>65169800</v>
      </c>
      <c r="C26" s="299">
        <f>SUM(C27:C44)</f>
        <v>33120800</v>
      </c>
      <c r="D26" s="299">
        <f>SUM(D27:D44)</f>
        <v>32049000</v>
      </c>
    </row>
    <row r="27" spans="1:4" ht="14.25">
      <c r="A27" s="13" t="s">
        <v>66</v>
      </c>
      <c r="B27" s="300">
        <f t="shared" ref="B27:B44" si="1">C27+D27</f>
        <v>2189800</v>
      </c>
      <c r="C27" s="301">
        <v>1457800</v>
      </c>
      <c r="D27" s="301">
        <v>732000</v>
      </c>
    </row>
    <row r="28" spans="1:4" ht="14.25">
      <c r="A28" s="47" t="s">
        <v>107</v>
      </c>
      <c r="B28" s="300">
        <f t="shared" si="1"/>
        <v>2528200</v>
      </c>
      <c r="C28" s="301">
        <v>536200</v>
      </c>
      <c r="D28" s="301">
        <v>1992000</v>
      </c>
    </row>
    <row r="29" spans="1:4" ht="14.25">
      <c r="A29" s="13" t="s">
        <v>199</v>
      </c>
      <c r="B29" s="300">
        <f t="shared" si="1"/>
        <v>5501200</v>
      </c>
      <c r="C29" s="301">
        <v>32200</v>
      </c>
      <c r="D29" s="301">
        <v>5469000</v>
      </c>
    </row>
    <row r="30" spans="1:4" ht="14.25">
      <c r="A30" s="13" t="s">
        <v>67</v>
      </c>
      <c r="B30" s="300">
        <f t="shared" si="1"/>
        <v>4421800</v>
      </c>
      <c r="C30" s="301">
        <v>4421800</v>
      </c>
      <c r="D30" s="301">
        <v>0</v>
      </c>
    </row>
    <row r="31" spans="1:4" ht="14.25">
      <c r="A31" s="13" t="s">
        <v>68</v>
      </c>
      <c r="B31" s="300">
        <f t="shared" si="1"/>
        <v>1855600</v>
      </c>
      <c r="C31" s="301">
        <v>724600</v>
      </c>
      <c r="D31" s="301">
        <v>1131000</v>
      </c>
    </row>
    <row r="32" spans="1:4" ht="14.25" customHeight="1">
      <c r="A32" s="15" t="s">
        <v>275</v>
      </c>
      <c r="B32" s="300">
        <f t="shared" si="1"/>
        <v>6267700</v>
      </c>
      <c r="C32" s="301">
        <v>3714700</v>
      </c>
      <c r="D32" s="301">
        <v>2553000</v>
      </c>
    </row>
    <row r="33" spans="1:4" ht="14.25">
      <c r="A33" s="13" t="s">
        <v>108</v>
      </c>
      <c r="B33" s="300">
        <f t="shared" si="1"/>
        <v>3026300</v>
      </c>
      <c r="C33" s="301">
        <v>1338300</v>
      </c>
      <c r="D33" s="301">
        <v>1688000</v>
      </c>
    </row>
    <row r="34" spans="1:4" ht="14.25">
      <c r="A34" s="13" t="s">
        <v>168</v>
      </c>
      <c r="B34" s="300">
        <f t="shared" si="1"/>
        <v>3466100</v>
      </c>
      <c r="C34" s="301">
        <v>1950100</v>
      </c>
      <c r="D34" s="301">
        <v>1516000</v>
      </c>
    </row>
    <row r="35" spans="1:4" ht="14.25">
      <c r="A35" s="13" t="s">
        <v>169</v>
      </c>
      <c r="B35" s="300">
        <f t="shared" si="1"/>
        <v>3692600</v>
      </c>
      <c r="C35" s="301">
        <v>117600</v>
      </c>
      <c r="D35" s="301">
        <v>3575000</v>
      </c>
    </row>
    <row r="36" spans="1:4" ht="14.25">
      <c r="A36" s="13" t="s">
        <v>109</v>
      </c>
      <c r="B36" s="300">
        <f t="shared" si="1"/>
        <v>2193300</v>
      </c>
      <c r="C36" s="301">
        <v>1136300</v>
      </c>
      <c r="D36" s="301">
        <v>1057000</v>
      </c>
    </row>
    <row r="37" spans="1:4" ht="14.25">
      <c r="A37" s="13" t="s">
        <v>111</v>
      </c>
      <c r="B37" s="300">
        <f t="shared" si="1"/>
        <v>5629200</v>
      </c>
      <c r="C37" s="301">
        <v>4562200</v>
      </c>
      <c r="D37" s="301">
        <v>1067000</v>
      </c>
    </row>
    <row r="38" spans="1:4" ht="13.5" customHeight="1">
      <c r="A38" s="13" t="s">
        <v>200</v>
      </c>
      <c r="B38" s="300">
        <f t="shared" si="1"/>
        <v>5427200</v>
      </c>
      <c r="C38" s="301">
        <v>1501200</v>
      </c>
      <c r="D38" s="301">
        <v>3926000</v>
      </c>
    </row>
    <row r="39" spans="1:4" ht="14.25">
      <c r="A39" s="13" t="s">
        <v>110</v>
      </c>
      <c r="B39" s="300">
        <f t="shared" si="1"/>
        <v>3147800</v>
      </c>
      <c r="C39" s="301">
        <v>2434800</v>
      </c>
      <c r="D39" s="301">
        <v>713000</v>
      </c>
    </row>
    <row r="40" spans="1:4" ht="14.25">
      <c r="A40" s="13" t="s">
        <v>112</v>
      </c>
      <c r="B40" s="300">
        <f t="shared" si="1"/>
        <v>3065800</v>
      </c>
      <c r="C40" s="301">
        <v>3065800</v>
      </c>
      <c r="D40" s="301">
        <v>0</v>
      </c>
    </row>
    <row r="41" spans="1:4" ht="14.25">
      <c r="A41" s="13" t="s">
        <v>113</v>
      </c>
      <c r="B41" s="300">
        <f t="shared" si="1"/>
        <v>4104100</v>
      </c>
      <c r="C41" s="301">
        <v>529100</v>
      </c>
      <c r="D41" s="301">
        <v>3575000</v>
      </c>
    </row>
    <row r="42" spans="1:4" ht="14.25">
      <c r="A42" s="13" t="s">
        <v>171</v>
      </c>
      <c r="B42" s="300">
        <f t="shared" si="1"/>
        <v>2503700</v>
      </c>
      <c r="C42" s="301">
        <v>1048700</v>
      </c>
      <c r="D42" s="301">
        <v>1455000</v>
      </c>
    </row>
    <row r="43" spans="1:4" ht="14.25">
      <c r="A43" s="13" t="s">
        <v>172</v>
      </c>
      <c r="B43" s="300">
        <f t="shared" si="1"/>
        <v>4016200</v>
      </c>
      <c r="C43" s="301">
        <v>3514200</v>
      </c>
      <c r="D43" s="301">
        <v>502000</v>
      </c>
    </row>
    <row r="44" spans="1:4" ht="14.25">
      <c r="A44" s="13" t="s">
        <v>114</v>
      </c>
      <c r="B44" s="300">
        <f t="shared" si="1"/>
        <v>2133200</v>
      </c>
      <c r="C44" s="301">
        <v>1035200</v>
      </c>
      <c r="D44" s="301">
        <v>1098000</v>
      </c>
    </row>
    <row r="45" spans="1:4" ht="15">
      <c r="A45" s="117" t="s">
        <v>1766</v>
      </c>
      <c r="B45" s="299">
        <f>SUM(B46:B63)</f>
        <v>65169800</v>
      </c>
      <c r="C45" s="299">
        <f>SUM(C46:C63)</f>
        <v>33120800</v>
      </c>
      <c r="D45" s="299">
        <f>SUM(D46:D63)</f>
        <v>32049000</v>
      </c>
    </row>
    <row r="46" spans="1:4" ht="14.25">
      <c r="A46" s="13" t="s">
        <v>66</v>
      </c>
      <c r="B46" s="300">
        <f t="shared" ref="B46:B63" si="2">C46+D46</f>
        <v>2189800</v>
      </c>
      <c r="C46" s="301">
        <v>1457800</v>
      </c>
      <c r="D46" s="301">
        <v>732000</v>
      </c>
    </row>
    <row r="47" spans="1:4" ht="14.25">
      <c r="A47" s="47" t="s">
        <v>107</v>
      </c>
      <c r="B47" s="300">
        <f t="shared" si="2"/>
        <v>2528200</v>
      </c>
      <c r="C47" s="301">
        <v>536200</v>
      </c>
      <c r="D47" s="301">
        <v>1992000</v>
      </c>
    </row>
    <row r="48" spans="1:4" ht="14.25">
      <c r="A48" s="13" t="s">
        <v>199</v>
      </c>
      <c r="B48" s="300">
        <f t="shared" si="2"/>
        <v>5501200</v>
      </c>
      <c r="C48" s="301">
        <v>32200</v>
      </c>
      <c r="D48" s="301">
        <v>5469000</v>
      </c>
    </row>
    <row r="49" spans="1:4" ht="14.25">
      <c r="A49" s="13" t="s">
        <v>67</v>
      </c>
      <c r="B49" s="300">
        <f t="shared" si="2"/>
        <v>4421800</v>
      </c>
      <c r="C49" s="301">
        <v>4421800</v>
      </c>
      <c r="D49" s="301">
        <v>0</v>
      </c>
    </row>
    <row r="50" spans="1:4" ht="14.25">
      <c r="A50" s="13" t="s">
        <v>68</v>
      </c>
      <c r="B50" s="300">
        <f t="shared" si="2"/>
        <v>1855600</v>
      </c>
      <c r="C50" s="301">
        <v>724600</v>
      </c>
      <c r="D50" s="301">
        <v>1131000</v>
      </c>
    </row>
    <row r="51" spans="1:4" ht="13.5" customHeight="1">
      <c r="A51" s="15" t="s">
        <v>275</v>
      </c>
      <c r="B51" s="300">
        <f t="shared" si="2"/>
        <v>6267700</v>
      </c>
      <c r="C51" s="301">
        <v>3714700</v>
      </c>
      <c r="D51" s="301">
        <v>2553000</v>
      </c>
    </row>
    <row r="52" spans="1:4" ht="14.25">
      <c r="A52" s="13" t="s">
        <v>108</v>
      </c>
      <c r="B52" s="300">
        <f t="shared" si="2"/>
        <v>3026300</v>
      </c>
      <c r="C52" s="301">
        <v>1338300</v>
      </c>
      <c r="D52" s="301">
        <v>1688000</v>
      </c>
    </row>
    <row r="53" spans="1:4" ht="14.25">
      <c r="A53" s="13" t="s">
        <v>168</v>
      </c>
      <c r="B53" s="300">
        <f t="shared" si="2"/>
        <v>3466100</v>
      </c>
      <c r="C53" s="301">
        <v>1950100</v>
      </c>
      <c r="D53" s="301">
        <v>1516000</v>
      </c>
    </row>
    <row r="54" spans="1:4" ht="14.25">
      <c r="A54" s="13" t="s">
        <v>169</v>
      </c>
      <c r="B54" s="300">
        <f t="shared" si="2"/>
        <v>3692600</v>
      </c>
      <c r="C54" s="301">
        <v>117600</v>
      </c>
      <c r="D54" s="301">
        <v>3575000</v>
      </c>
    </row>
    <row r="55" spans="1:4" ht="14.25">
      <c r="A55" s="13" t="s">
        <v>109</v>
      </c>
      <c r="B55" s="300">
        <f t="shared" si="2"/>
        <v>2193300</v>
      </c>
      <c r="C55" s="301">
        <v>1136300</v>
      </c>
      <c r="D55" s="301">
        <v>1057000</v>
      </c>
    </row>
    <row r="56" spans="1:4" ht="14.25">
      <c r="A56" s="13" t="s">
        <v>111</v>
      </c>
      <c r="B56" s="300">
        <f t="shared" si="2"/>
        <v>5629200</v>
      </c>
      <c r="C56" s="301">
        <v>4562200</v>
      </c>
      <c r="D56" s="301">
        <v>1067000</v>
      </c>
    </row>
    <row r="57" spans="1:4" ht="15" customHeight="1">
      <c r="A57" s="13" t="s">
        <v>200</v>
      </c>
      <c r="B57" s="300">
        <f t="shared" si="2"/>
        <v>5427200</v>
      </c>
      <c r="C57" s="301">
        <v>1501200</v>
      </c>
      <c r="D57" s="301">
        <v>3926000</v>
      </c>
    </row>
    <row r="58" spans="1:4" ht="14.25">
      <c r="A58" s="13" t="s">
        <v>110</v>
      </c>
      <c r="B58" s="300">
        <f t="shared" si="2"/>
        <v>3147800</v>
      </c>
      <c r="C58" s="301">
        <v>2434800</v>
      </c>
      <c r="D58" s="301">
        <v>713000</v>
      </c>
    </row>
    <row r="59" spans="1:4" ht="14.25">
      <c r="A59" s="13" t="s">
        <v>112</v>
      </c>
      <c r="B59" s="300">
        <f t="shared" si="2"/>
        <v>3065800</v>
      </c>
      <c r="C59" s="301">
        <v>3065800</v>
      </c>
      <c r="D59" s="301">
        <v>0</v>
      </c>
    </row>
    <row r="60" spans="1:4" ht="14.25">
      <c r="A60" s="13" t="s">
        <v>113</v>
      </c>
      <c r="B60" s="300">
        <f t="shared" si="2"/>
        <v>4104100</v>
      </c>
      <c r="C60" s="301">
        <v>529100</v>
      </c>
      <c r="D60" s="301">
        <v>3575000</v>
      </c>
    </row>
    <row r="61" spans="1:4" ht="14.25">
      <c r="A61" s="13" t="s">
        <v>171</v>
      </c>
      <c r="B61" s="300">
        <f t="shared" si="2"/>
        <v>2503700</v>
      </c>
      <c r="C61" s="301">
        <v>1048700</v>
      </c>
      <c r="D61" s="301">
        <v>1455000</v>
      </c>
    </row>
    <row r="62" spans="1:4" ht="14.25">
      <c r="A62" s="13" t="s">
        <v>172</v>
      </c>
      <c r="B62" s="300">
        <f t="shared" si="2"/>
        <v>4016200</v>
      </c>
      <c r="C62" s="301">
        <v>3514200</v>
      </c>
      <c r="D62" s="301">
        <v>502000</v>
      </c>
    </row>
    <row r="63" spans="1:4" ht="14.25">
      <c r="A63" s="13" t="s">
        <v>114</v>
      </c>
      <c r="B63" s="300">
        <f t="shared" si="2"/>
        <v>2133200</v>
      </c>
      <c r="C63" s="301">
        <v>1035200</v>
      </c>
      <c r="D63" s="301">
        <v>1098000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1">
    <tabColor rgb="FFFF0000"/>
  </sheetPr>
  <dimension ref="A1:G24"/>
  <sheetViews>
    <sheetView topLeftCell="A2" workbookViewId="0">
      <selection activeCell="C7" sqref="C7:D24"/>
    </sheetView>
  </sheetViews>
  <sheetFormatPr defaultRowHeight="12.75"/>
  <cols>
    <col min="1" max="1" width="48.5703125" style="4" customWidth="1"/>
    <col min="2" max="2" width="15" style="4" bestFit="1" customWidth="1"/>
    <col min="3" max="4" width="15" style="4" customWidth="1"/>
    <col min="5" max="5" width="9.140625" style="4"/>
    <col min="6" max="6" width="12.5703125" style="4" customWidth="1"/>
    <col min="7" max="16384" width="9.140625" style="4"/>
  </cols>
  <sheetData>
    <row r="1" spans="1:7" ht="45.75" hidden="1" customHeight="1">
      <c r="A1" s="396"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7" ht="45" customHeight="1">
      <c r="A2" s="396" t="str">
        <f>"Приложение "&amp;Н1мол&amp;" к решению
Богучанского районного Совета депутатов
от "&amp;Р1дата&amp;" года №"&amp;Р1номер</f>
        <v>Приложение 15 к решению
Богучанского районного Совета депутатов
от  года №</v>
      </c>
      <c r="B2" s="396"/>
      <c r="C2" s="396"/>
      <c r="D2" s="396"/>
    </row>
    <row r="3" spans="1:7" ht="115.5" customHeight="1">
      <c r="A3" s="422" t="str">
        <f>"Межбюджетные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"&amp;год&amp;" год и плановый период "&amp;ПлПер&amp;" годов"</f>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2019 год и плановый период 2020-2021 годов</v>
      </c>
      <c r="B3" s="422"/>
      <c r="C3" s="422"/>
      <c r="D3" s="422"/>
    </row>
    <row r="4" spans="1:7">
      <c r="C4" s="11"/>
      <c r="D4" s="11" t="s">
        <v>95</v>
      </c>
    </row>
    <row r="5" spans="1:7">
      <c r="A5" s="35" t="s">
        <v>29</v>
      </c>
      <c r="B5" s="35" t="s">
        <v>1585</v>
      </c>
      <c r="C5" s="35" t="s">
        <v>1586</v>
      </c>
      <c r="D5" s="35" t="s">
        <v>1765</v>
      </c>
      <c r="F5" s="42" t="s">
        <v>948</v>
      </c>
    </row>
    <row r="6" spans="1:7" ht="15">
      <c r="A6" s="37" t="s">
        <v>96</v>
      </c>
      <c r="B6" s="38">
        <f>SUM(B7:B24)</f>
        <v>2150000</v>
      </c>
      <c r="C6" s="38">
        <f>SUM(C7:C24)</f>
        <v>2150000</v>
      </c>
      <c r="D6" s="38">
        <f>SUM(D7:D24)</f>
        <v>2150000</v>
      </c>
      <c r="E6" s="118" t="s">
        <v>308</v>
      </c>
      <c r="F6" s="121">
        <f ca="1">SUMIF(РзПз,"????"&amp;F$5,СумВед)-B6</f>
        <v>0</v>
      </c>
      <c r="G6" s="4">
        <v>2016</v>
      </c>
    </row>
    <row r="7" spans="1:7" ht="14.25">
      <c r="A7" s="13" t="s">
        <v>749</v>
      </c>
      <c r="B7" s="28">
        <v>149300</v>
      </c>
      <c r="C7" s="28">
        <v>149300</v>
      </c>
      <c r="D7" s="28">
        <v>149300</v>
      </c>
      <c r="F7" s="121">
        <f ca="1">SUMIF(РзПзПлПер,"????"&amp;F$5,СумВед14)-C6</f>
        <v>0</v>
      </c>
      <c r="G7" s="4">
        <v>2017</v>
      </c>
    </row>
    <row r="8" spans="1:7" ht="14.25">
      <c r="A8" s="13" t="s">
        <v>107</v>
      </c>
      <c r="B8" s="28">
        <v>74650</v>
      </c>
      <c r="C8" s="28">
        <v>74650</v>
      </c>
      <c r="D8" s="28">
        <v>74650</v>
      </c>
      <c r="F8" s="121">
        <f ca="1">SUMIF(РзПзПлПер,"????"&amp;F$5,СумВед15)-D6</f>
        <v>0</v>
      </c>
      <c r="G8" s="4">
        <v>2018</v>
      </c>
    </row>
    <row r="9" spans="1:7" ht="14.25">
      <c r="A9" s="13" t="s">
        <v>199</v>
      </c>
      <c r="B9" s="28">
        <v>74650</v>
      </c>
      <c r="C9" s="28">
        <v>74650</v>
      </c>
      <c r="D9" s="28">
        <v>74650</v>
      </c>
      <c r="F9" s="41"/>
    </row>
    <row r="10" spans="1:7" ht="14.25">
      <c r="A10" s="13" t="s">
        <v>67</v>
      </c>
      <c r="B10" s="28">
        <v>149380</v>
      </c>
      <c r="C10" s="28">
        <v>149380</v>
      </c>
      <c r="D10" s="28">
        <v>149380</v>
      </c>
    </row>
    <row r="11" spans="1:7" ht="14.25">
      <c r="A11" s="13" t="s">
        <v>68</v>
      </c>
      <c r="B11" s="28">
        <v>74650</v>
      </c>
      <c r="C11" s="28">
        <v>74650</v>
      </c>
      <c r="D11" s="28">
        <v>74650</v>
      </c>
    </row>
    <row r="12" spans="1:7" ht="15" customHeight="1">
      <c r="A12" s="15" t="s">
        <v>275</v>
      </c>
      <c r="B12" s="28">
        <v>238880</v>
      </c>
      <c r="C12" s="28">
        <v>238880</v>
      </c>
      <c r="D12" s="28">
        <v>238880</v>
      </c>
    </row>
    <row r="13" spans="1:7" ht="14.25">
      <c r="A13" s="13" t="s">
        <v>108</v>
      </c>
      <c r="B13" s="28">
        <v>74650</v>
      </c>
      <c r="C13" s="28">
        <v>74650</v>
      </c>
      <c r="D13" s="28">
        <v>74650</v>
      </c>
    </row>
    <row r="14" spans="1:7" ht="14.25">
      <c r="A14" s="13" t="s">
        <v>168</v>
      </c>
      <c r="B14" s="28">
        <v>149300</v>
      </c>
      <c r="C14" s="28">
        <v>149300</v>
      </c>
      <c r="D14" s="28">
        <v>149300</v>
      </c>
    </row>
    <row r="15" spans="1:7" ht="14.25">
      <c r="A15" s="13" t="s">
        <v>169</v>
      </c>
      <c r="B15" s="28">
        <v>74650</v>
      </c>
      <c r="C15" s="28">
        <v>74650</v>
      </c>
      <c r="D15" s="28">
        <v>74650</v>
      </c>
    </row>
    <row r="16" spans="1:7" ht="14.25">
      <c r="A16" s="13" t="s">
        <v>109</v>
      </c>
      <c r="B16" s="28">
        <v>149300</v>
      </c>
      <c r="C16" s="28">
        <v>149300</v>
      </c>
      <c r="D16" s="28">
        <v>149300</v>
      </c>
    </row>
    <row r="17" spans="1:4" ht="14.25">
      <c r="A17" s="13" t="s">
        <v>111</v>
      </c>
      <c r="B17" s="28">
        <v>119440</v>
      </c>
      <c r="C17" s="28">
        <v>119440</v>
      </c>
      <c r="D17" s="28">
        <v>119440</v>
      </c>
    </row>
    <row r="18" spans="1:4" ht="14.25">
      <c r="A18" s="13" t="s">
        <v>200</v>
      </c>
      <c r="B18" s="28">
        <v>74650</v>
      </c>
      <c r="C18" s="28">
        <v>74650</v>
      </c>
      <c r="D18" s="28">
        <v>74650</v>
      </c>
    </row>
    <row r="19" spans="1:4" ht="14.25">
      <c r="A19" s="13" t="s">
        <v>110</v>
      </c>
      <c r="B19" s="28">
        <v>149300</v>
      </c>
      <c r="C19" s="28">
        <v>149300</v>
      </c>
      <c r="D19" s="28">
        <v>149300</v>
      </c>
    </row>
    <row r="20" spans="1:4" ht="14.25">
      <c r="A20" s="13" t="s">
        <v>112</v>
      </c>
      <c r="B20" s="28">
        <v>149300</v>
      </c>
      <c r="C20" s="28">
        <v>149300</v>
      </c>
      <c r="D20" s="28">
        <v>149300</v>
      </c>
    </row>
    <row r="21" spans="1:4" ht="14.25">
      <c r="A21" s="13" t="s">
        <v>113</v>
      </c>
      <c r="B21" s="28">
        <v>74650</v>
      </c>
      <c r="C21" s="28">
        <v>74650</v>
      </c>
      <c r="D21" s="28">
        <v>74650</v>
      </c>
    </row>
    <row r="22" spans="1:4" ht="14.25">
      <c r="A22" s="13" t="s">
        <v>171</v>
      </c>
      <c r="B22" s="28">
        <v>104510</v>
      </c>
      <c r="C22" s="28">
        <v>104510</v>
      </c>
      <c r="D22" s="28">
        <v>104510</v>
      </c>
    </row>
    <row r="23" spans="1:4" ht="14.25">
      <c r="A23" s="13" t="s">
        <v>172</v>
      </c>
      <c r="B23" s="28">
        <v>149300</v>
      </c>
      <c r="C23" s="28">
        <v>149300</v>
      </c>
      <c r="D23" s="28">
        <v>149300</v>
      </c>
    </row>
    <row r="24" spans="1:4" ht="14.25">
      <c r="A24" s="13" t="s">
        <v>114</v>
      </c>
      <c r="B24" s="28">
        <v>119440</v>
      </c>
      <c r="C24" s="28">
        <v>119440</v>
      </c>
      <c r="D24" s="28">
        <v>119440</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2">
    <tabColor rgb="FFFF0000"/>
  </sheetPr>
  <dimension ref="A1:G24"/>
  <sheetViews>
    <sheetView topLeftCell="A2" workbookViewId="0">
      <selection sqref="A1:XFD1"/>
    </sheetView>
  </sheetViews>
  <sheetFormatPr defaultRowHeight="12.75"/>
  <cols>
    <col min="1" max="1" width="51.140625" style="4" customWidth="1"/>
    <col min="2" max="2" width="8.42578125" style="4" hidden="1" customWidth="1"/>
    <col min="3" max="3" width="13" style="4" customWidth="1"/>
    <col min="4" max="4" width="11.85546875" style="4" customWidth="1"/>
    <col min="5" max="5" width="11.85546875" style="4" bestFit="1" customWidth="1"/>
    <col min="6" max="6" width="15" style="22" customWidth="1"/>
    <col min="7" max="16384" width="9.140625" style="4"/>
  </cols>
  <sheetData>
    <row r="1" spans="1:7" ht="41.25" hidden="1" customHeight="1">
      <c r="A1" s="396"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row>
    <row r="2" spans="1:7" ht="41.25" customHeight="1">
      <c r="A2" s="396" t="str">
        <f>"Приложение "&amp;Н1ком&amp;" к решению
Богучанского районного Совета депутатов
от "&amp;Р1дата&amp;" года №"&amp;Р1номер</f>
        <v>Приложение 16 к решению
Богучанского районного Совета депутатов
от  года №</v>
      </c>
      <c r="B2" s="396"/>
      <c r="C2" s="396"/>
      <c r="D2" s="396"/>
      <c r="E2" s="396"/>
    </row>
    <row r="3" spans="1:7" ht="93" customHeight="1">
      <c r="A3" s="395" t="str">
        <f>"Субвенции на выполнение государственных полномочий по созданию и обеспечению деятельности административных комиссий на "&amp;год&amp;" год  и плановый период "&amp;ПлПер&amp;" годов"</f>
        <v>Субвенции на выполнение государственных полномочий по созданию и обеспечению деятельности административных комиссий на 2019 год  и плановый период 2020-2021 годов</v>
      </c>
      <c r="B3" s="395"/>
      <c r="C3" s="395"/>
      <c r="D3" s="395"/>
      <c r="E3" s="395"/>
    </row>
    <row r="4" spans="1:7">
      <c r="D4" s="11"/>
      <c r="E4" s="11" t="s">
        <v>95</v>
      </c>
    </row>
    <row r="5" spans="1:7">
      <c r="A5" s="35" t="s">
        <v>29</v>
      </c>
      <c r="B5" s="122" t="s">
        <v>47</v>
      </c>
      <c r="C5" s="35" t="s">
        <v>1249</v>
      </c>
      <c r="D5" s="35" t="s">
        <v>1586</v>
      </c>
      <c r="E5" s="35" t="s">
        <v>1765</v>
      </c>
      <c r="F5" s="36">
        <v>1110075140</v>
      </c>
      <c r="G5" s="4" t="s">
        <v>308</v>
      </c>
    </row>
    <row r="6" spans="1:7" ht="15">
      <c r="A6" s="444" t="s">
        <v>96</v>
      </c>
      <c r="B6" s="445"/>
      <c r="C6" s="299">
        <f>SUM(C7:C24)</f>
        <v>213800</v>
      </c>
      <c r="D6" s="299">
        <f>SUM(D7:D24)</f>
        <v>213800</v>
      </c>
      <c r="E6" s="299">
        <f>SUM(E7:E24)</f>
        <v>213800</v>
      </c>
      <c r="F6" s="119">
        <f ca="1">SUMIF(РзПз,"????"&amp;F$5,СумВед)-C6</f>
        <v>0</v>
      </c>
      <c r="G6" s="4">
        <v>2013</v>
      </c>
    </row>
    <row r="7" spans="1:7" ht="14.25">
      <c r="A7" s="39" t="s">
        <v>749</v>
      </c>
      <c r="B7" s="123" t="s">
        <v>48</v>
      </c>
      <c r="C7" s="302">
        <v>9900</v>
      </c>
      <c r="D7" s="302">
        <v>9900</v>
      </c>
      <c r="E7" s="302">
        <v>9900</v>
      </c>
      <c r="F7" s="119">
        <f ca="1">SUMIF(РзПзПлПер,"????"&amp;F$5,СумВед14)-D6</f>
        <v>0</v>
      </c>
      <c r="G7" s="4">
        <v>2014</v>
      </c>
    </row>
    <row r="8" spans="1:7" ht="14.25">
      <c r="A8" s="39" t="s">
        <v>107</v>
      </c>
      <c r="B8" s="123" t="s">
        <v>49</v>
      </c>
      <c r="C8" s="302">
        <v>3000</v>
      </c>
      <c r="D8" s="302">
        <v>3000</v>
      </c>
      <c r="E8" s="302">
        <v>3000</v>
      </c>
      <c r="F8" s="119">
        <f ca="1">SUMIF(РзПзПлПер,"????"&amp;F$5,СумВед15)-E6</f>
        <v>0</v>
      </c>
      <c r="G8" s="4">
        <v>2015</v>
      </c>
    </row>
    <row r="9" spans="1:7" ht="14.25">
      <c r="A9" s="39" t="s">
        <v>199</v>
      </c>
      <c r="B9" s="123" t="s">
        <v>50</v>
      </c>
      <c r="C9" s="302">
        <v>1100</v>
      </c>
      <c r="D9" s="302">
        <v>1100</v>
      </c>
      <c r="E9" s="302">
        <v>1100</v>
      </c>
    </row>
    <row r="10" spans="1:7" ht="14.25">
      <c r="A10" s="39" t="s">
        <v>67</v>
      </c>
      <c r="B10" s="123" t="s">
        <v>51</v>
      </c>
      <c r="C10" s="302">
        <v>53400</v>
      </c>
      <c r="D10" s="302">
        <v>53400</v>
      </c>
      <c r="E10" s="302">
        <v>53400</v>
      </c>
    </row>
    <row r="11" spans="1:7" ht="14.25">
      <c r="A11" s="39" t="s">
        <v>68</v>
      </c>
      <c r="B11" s="123" t="s">
        <v>52</v>
      </c>
      <c r="C11" s="302">
        <v>3100</v>
      </c>
      <c r="D11" s="302">
        <v>3100</v>
      </c>
      <c r="E11" s="302">
        <v>3100</v>
      </c>
    </row>
    <row r="12" spans="1:7" ht="14.25">
      <c r="A12" s="15" t="s">
        <v>275</v>
      </c>
      <c r="B12" s="123" t="s">
        <v>53</v>
      </c>
      <c r="C12" s="302">
        <v>14800</v>
      </c>
      <c r="D12" s="302">
        <v>14800</v>
      </c>
      <c r="E12" s="302">
        <v>14800</v>
      </c>
    </row>
    <row r="13" spans="1:7" ht="14.25">
      <c r="A13" s="39" t="s">
        <v>108</v>
      </c>
      <c r="B13" s="123" t="s">
        <v>54</v>
      </c>
      <c r="C13" s="302">
        <v>8100</v>
      </c>
      <c r="D13" s="302">
        <v>8100</v>
      </c>
      <c r="E13" s="302">
        <v>8100</v>
      </c>
    </row>
    <row r="14" spans="1:7" ht="14.25">
      <c r="A14" s="39" t="s">
        <v>168</v>
      </c>
      <c r="B14" s="123" t="s">
        <v>55</v>
      </c>
      <c r="C14" s="302">
        <v>7300</v>
      </c>
      <c r="D14" s="302">
        <v>7300</v>
      </c>
      <c r="E14" s="302">
        <v>7300</v>
      </c>
    </row>
    <row r="15" spans="1:7" ht="14.25">
      <c r="A15" s="39" t="s">
        <v>169</v>
      </c>
      <c r="B15" s="123" t="s">
        <v>56</v>
      </c>
      <c r="C15" s="302">
        <v>2200</v>
      </c>
      <c r="D15" s="302">
        <v>2200</v>
      </c>
      <c r="E15" s="302">
        <v>2200</v>
      </c>
    </row>
    <row r="16" spans="1:7" ht="14.25">
      <c r="A16" s="39" t="s">
        <v>109</v>
      </c>
      <c r="B16" s="123" t="s">
        <v>57</v>
      </c>
      <c r="C16" s="302">
        <v>5600</v>
      </c>
      <c r="D16" s="302">
        <v>5600</v>
      </c>
      <c r="E16" s="302">
        <v>5600</v>
      </c>
    </row>
    <row r="17" spans="1:5" ht="14.25">
      <c r="A17" s="39" t="s">
        <v>111</v>
      </c>
      <c r="B17" s="123" t="s">
        <v>58</v>
      </c>
      <c r="C17" s="302">
        <v>26300</v>
      </c>
      <c r="D17" s="302">
        <v>26300</v>
      </c>
      <c r="E17" s="302">
        <v>26300</v>
      </c>
    </row>
    <row r="18" spans="1:5" ht="14.25">
      <c r="A18" s="39" t="s">
        <v>200</v>
      </c>
      <c r="B18" s="123" t="s">
        <v>59</v>
      </c>
      <c r="C18" s="302">
        <v>7200</v>
      </c>
      <c r="D18" s="302">
        <v>7200</v>
      </c>
      <c r="E18" s="302">
        <v>7200</v>
      </c>
    </row>
    <row r="19" spans="1:5" ht="14.25">
      <c r="A19" s="27" t="s">
        <v>110</v>
      </c>
      <c r="B19" s="124" t="s">
        <v>60</v>
      </c>
      <c r="C19" s="302">
        <v>10600</v>
      </c>
      <c r="D19" s="302">
        <v>10600</v>
      </c>
      <c r="E19" s="302">
        <v>10600</v>
      </c>
    </row>
    <row r="20" spans="1:5" ht="14.25">
      <c r="A20" s="39" t="s">
        <v>112</v>
      </c>
      <c r="B20" s="123" t="s">
        <v>61</v>
      </c>
      <c r="C20" s="302">
        <v>33100</v>
      </c>
      <c r="D20" s="302">
        <v>33100</v>
      </c>
      <c r="E20" s="302">
        <v>33100</v>
      </c>
    </row>
    <row r="21" spans="1:5" ht="14.25">
      <c r="A21" s="39" t="s">
        <v>113</v>
      </c>
      <c r="B21" s="123" t="s">
        <v>62</v>
      </c>
      <c r="C21" s="302">
        <v>3100</v>
      </c>
      <c r="D21" s="302">
        <v>3100</v>
      </c>
      <c r="E21" s="302">
        <v>3100</v>
      </c>
    </row>
    <row r="22" spans="1:5" ht="14.25">
      <c r="A22" s="39" t="s">
        <v>171</v>
      </c>
      <c r="B22" s="123" t="s">
        <v>63</v>
      </c>
      <c r="C22" s="302">
        <v>6500</v>
      </c>
      <c r="D22" s="302">
        <v>6500</v>
      </c>
      <c r="E22" s="302">
        <v>6500</v>
      </c>
    </row>
    <row r="23" spans="1:5" ht="14.25">
      <c r="A23" s="39" t="s">
        <v>172</v>
      </c>
      <c r="B23" s="123" t="s">
        <v>64</v>
      </c>
      <c r="C23" s="302">
        <v>13800</v>
      </c>
      <c r="D23" s="302">
        <v>13800</v>
      </c>
      <c r="E23" s="302">
        <v>13800</v>
      </c>
    </row>
    <row r="24" spans="1:5" ht="14.25">
      <c r="A24" s="39" t="s">
        <v>114</v>
      </c>
      <c r="B24" s="123" t="s">
        <v>65</v>
      </c>
      <c r="C24" s="302">
        <v>4700</v>
      </c>
      <c r="D24" s="302">
        <v>4700</v>
      </c>
      <c r="E24" s="302">
        <v>4700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sheetPr codeName="Лист10">
    <tabColor rgb="FFFF0000"/>
  </sheetPr>
  <dimension ref="A1:G23"/>
  <sheetViews>
    <sheetView topLeftCell="A5" workbookViewId="0">
      <selection activeCell="K12" sqref="K12"/>
    </sheetView>
  </sheetViews>
  <sheetFormatPr defaultRowHeight="12.75"/>
  <cols>
    <col min="1" max="1" width="56.28515625" style="4" customWidth="1"/>
    <col min="2" max="2" width="15.28515625" style="4" customWidth="1"/>
    <col min="3" max="3" width="14.42578125" style="4" customWidth="1"/>
    <col min="4" max="4" width="13.42578125" style="4" hidden="1" customWidth="1"/>
    <col min="5" max="5" width="9.140625" style="4"/>
    <col min="6" max="6" width="16.140625" style="4" customWidth="1"/>
    <col min="7" max="7" width="12" style="4" customWidth="1"/>
    <col min="8" max="16384" width="9.140625" style="4"/>
  </cols>
  <sheetData>
    <row r="1" spans="1:7" ht="45.75" hidden="1" customHeight="1">
      <c r="A1" s="396"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7" ht="48" customHeight="1">
      <c r="A2" s="396" t="str">
        <f>"Приложение "&amp;Н1вус&amp;" к решению
Богучанского районного Совета депутатов
от "&amp;Р1дата&amp;" года №"&amp;Р1номер</f>
        <v>Приложение 18 к решению
Богучанского районного Совета депутатов
от  года №</v>
      </c>
      <c r="B2" s="396"/>
      <c r="C2" s="396"/>
      <c r="D2" s="396"/>
    </row>
    <row r="3" spans="1:7" ht="102.75" customHeight="1">
      <c r="A3" s="418" t="str">
        <f>"Субвенции на осуществление  первичного воинского учета на территориях, где отсутствуют военные комиссариаты на "&amp;год&amp;" - 2020 годы"</f>
        <v>Субвенции на осуществление  первичного воинского учета на территориях, где отсутствуют военные комиссариаты на 2019 - 2020 годы</v>
      </c>
      <c r="B3" s="418"/>
      <c r="C3" s="418"/>
      <c r="D3" s="418"/>
    </row>
    <row r="4" spans="1:7">
      <c r="B4" s="11"/>
      <c r="C4" s="11"/>
      <c r="D4" s="11" t="s">
        <v>95</v>
      </c>
    </row>
    <row r="5" spans="1:7" ht="14.25">
      <c r="A5" s="35" t="s">
        <v>29</v>
      </c>
      <c r="B5" s="25" t="s">
        <v>1249</v>
      </c>
      <c r="C5" s="25" t="s">
        <v>1586</v>
      </c>
      <c r="D5" s="25" t="s">
        <v>1586</v>
      </c>
    </row>
    <row r="6" spans="1:7" ht="15">
      <c r="A6" s="37" t="s">
        <v>96</v>
      </c>
      <c r="B6" s="299">
        <f>SUM(B7:B23)</f>
        <v>4289600</v>
      </c>
      <c r="C6" s="299">
        <f>SUM(C7:C23)</f>
        <v>4504200</v>
      </c>
      <c r="D6" s="299">
        <f>SUM(D7:D23)</f>
        <v>0</v>
      </c>
      <c r="E6" s="118" t="s">
        <v>308</v>
      </c>
      <c r="F6" s="120">
        <f ca="1">SUMIF(РзПз,"02031110051180",СумВед)-B6</f>
        <v>0</v>
      </c>
      <c r="G6" s="120">
        <f ca="1">SUMIF(РзПзПлПер,"02031110051180",СумВед14)-C6</f>
        <v>0</v>
      </c>
    </row>
    <row r="7" spans="1:7" ht="14.25">
      <c r="A7" s="27" t="s">
        <v>749</v>
      </c>
      <c r="B7" s="301">
        <v>341320</v>
      </c>
      <c r="C7" s="106">
        <v>358840</v>
      </c>
      <c r="D7" s="106"/>
    </row>
    <row r="8" spans="1:7" ht="14.25">
      <c r="A8" s="27" t="s">
        <v>107</v>
      </c>
      <c r="B8" s="301">
        <v>83600</v>
      </c>
      <c r="C8" s="106">
        <v>87000</v>
      </c>
      <c r="D8" s="106"/>
    </row>
    <row r="9" spans="1:7" ht="14.25">
      <c r="A9" s="27" t="s">
        <v>199</v>
      </c>
      <c r="B9" s="301">
        <v>50200</v>
      </c>
      <c r="C9" s="106">
        <v>52500</v>
      </c>
      <c r="D9" s="106"/>
    </row>
    <row r="10" spans="1:7" ht="14.25">
      <c r="A10" s="27" t="s">
        <v>68</v>
      </c>
      <c r="B10" s="301">
        <v>83600</v>
      </c>
      <c r="C10" s="106">
        <v>87000</v>
      </c>
      <c r="D10" s="106"/>
    </row>
    <row r="11" spans="1:7" ht="14.25" customHeight="1">
      <c r="A11" s="27" t="s">
        <v>275</v>
      </c>
      <c r="B11" s="301">
        <v>341320</v>
      </c>
      <c r="C11" s="106">
        <v>358840</v>
      </c>
      <c r="D11" s="106"/>
    </row>
    <row r="12" spans="1:7" ht="14.25">
      <c r="A12" s="43" t="s">
        <v>108</v>
      </c>
      <c r="B12" s="301">
        <v>341320</v>
      </c>
      <c r="C12" s="106">
        <v>358840</v>
      </c>
      <c r="D12" s="106"/>
    </row>
    <row r="13" spans="1:7" ht="14.25">
      <c r="A13" s="27" t="s">
        <v>168</v>
      </c>
      <c r="B13" s="301">
        <v>341320</v>
      </c>
      <c r="C13" s="106">
        <v>358840</v>
      </c>
      <c r="D13" s="106"/>
    </row>
    <row r="14" spans="1:7" ht="14.25">
      <c r="A14" s="27" t="s">
        <v>169</v>
      </c>
      <c r="B14" s="301">
        <v>83600</v>
      </c>
      <c r="C14" s="106">
        <v>87000</v>
      </c>
      <c r="D14" s="106"/>
    </row>
    <row r="15" spans="1:7" ht="14.25">
      <c r="A15" s="27" t="s">
        <v>109</v>
      </c>
      <c r="B15" s="301">
        <v>117040</v>
      </c>
      <c r="C15" s="106">
        <v>121730</v>
      </c>
      <c r="D15" s="106"/>
    </row>
    <row r="16" spans="1:7" ht="14.25">
      <c r="A16" s="27" t="s">
        <v>111</v>
      </c>
      <c r="B16" s="301">
        <v>341320</v>
      </c>
      <c r="C16" s="106">
        <v>358840</v>
      </c>
      <c r="D16" s="106"/>
    </row>
    <row r="17" spans="1:4" ht="15.75" customHeight="1">
      <c r="A17" s="27" t="s">
        <v>200</v>
      </c>
      <c r="B17" s="301">
        <v>341320</v>
      </c>
      <c r="C17" s="106">
        <v>358840</v>
      </c>
      <c r="D17" s="106"/>
    </row>
    <row r="18" spans="1:4" ht="14.25">
      <c r="A18" s="27" t="s">
        <v>110</v>
      </c>
      <c r="B18" s="301">
        <v>341320</v>
      </c>
      <c r="C18" s="106">
        <v>358840</v>
      </c>
      <c r="D18" s="106"/>
    </row>
    <row r="19" spans="1:4" ht="14.25">
      <c r="A19" s="27" t="s">
        <v>112</v>
      </c>
      <c r="B19" s="301">
        <v>341320</v>
      </c>
      <c r="C19" s="106">
        <v>358840</v>
      </c>
      <c r="D19" s="106"/>
    </row>
    <row r="20" spans="1:4" ht="14.25">
      <c r="A20" s="27" t="s">
        <v>113</v>
      </c>
      <c r="B20" s="301">
        <v>117040</v>
      </c>
      <c r="C20" s="106">
        <v>121730</v>
      </c>
      <c r="D20" s="106"/>
    </row>
    <row r="21" spans="1:4" ht="14.25">
      <c r="A21" s="27" t="s">
        <v>171</v>
      </c>
      <c r="B21" s="301">
        <v>341320</v>
      </c>
      <c r="C21" s="106">
        <v>358840</v>
      </c>
      <c r="D21" s="106"/>
    </row>
    <row r="22" spans="1:4" ht="14.25">
      <c r="A22" s="27" t="s">
        <v>172</v>
      </c>
      <c r="B22" s="301">
        <v>341320</v>
      </c>
      <c r="C22" s="106">
        <v>358840</v>
      </c>
      <c r="D22" s="106"/>
    </row>
    <row r="23" spans="1:4" ht="14.25">
      <c r="A23" s="27" t="s">
        <v>114</v>
      </c>
      <c r="B23" s="301">
        <v>341320</v>
      </c>
      <c r="C23" s="106">
        <v>358840</v>
      </c>
      <c r="D23" s="106"/>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fitToHeight="0" orientation="portrait" r:id="rId1"/>
  <headerFooter alignWithMargins="0"/>
</worksheet>
</file>

<file path=xl/worksheets/sheet19.xml><?xml version="1.0" encoding="utf-8"?>
<worksheet xmlns="http://schemas.openxmlformats.org/spreadsheetml/2006/main" xmlns:r="http://schemas.openxmlformats.org/officeDocument/2006/relationships">
  <sheetPr>
    <tabColor rgb="FFFF0000"/>
  </sheetPr>
  <dimension ref="A1:G11"/>
  <sheetViews>
    <sheetView topLeftCell="A2" workbookViewId="0">
      <selection sqref="A1:XFD1"/>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55.5" hidden="1" customHeight="1">
      <c r="A1" s="396"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7" ht="60.75" customHeight="1">
      <c r="A2" s="396" t="str">
        <f>"Приложение "&amp;Н1акк&amp;" к решению
Богучанского районного Совета депутатов
от "&amp;Р1дата&amp;" года №"&amp;Р1номер</f>
        <v>Приложение 20 к решению
Богучанского районного Совета депутатов
от  года №</v>
      </c>
      <c r="B2" s="396"/>
      <c r="C2" s="396"/>
      <c r="D2" s="396"/>
    </row>
    <row r="3" spans="1:7" ht="114" customHeight="1">
      <c r="A3" s="395" t="str">
        <f>"Межбюджетные трансферы на организацию и проведение акарицидных обработок мест массового отдыха населения на "&amp;год&amp;" год и плановый период "&amp;ПлПер&amp;" годов"</f>
        <v>Межбюджетные трансферы на организацию и проведение акарицидных обработок мест массового отдыха населения на 2019 год и плановый период 2020-2021 годов</v>
      </c>
      <c r="B3" s="395"/>
      <c r="C3" s="395"/>
      <c r="D3" s="395"/>
    </row>
    <row r="4" spans="1:7">
      <c r="A4" s="4"/>
      <c r="B4" s="4"/>
      <c r="C4" s="4"/>
      <c r="D4" s="11" t="s">
        <v>95</v>
      </c>
    </row>
    <row r="5" spans="1:7" ht="14.25">
      <c r="A5" s="35" t="s">
        <v>29</v>
      </c>
      <c r="B5" s="25" t="s">
        <v>1249</v>
      </c>
      <c r="C5" s="25" t="s">
        <v>1767</v>
      </c>
      <c r="D5" s="25" t="s">
        <v>1765</v>
      </c>
      <c r="F5">
        <v>9090075550</v>
      </c>
    </row>
    <row r="6" spans="1:7" ht="15">
      <c r="A6" s="153" t="s">
        <v>96</v>
      </c>
      <c r="B6" s="299">
        <f>SUM(B7:B22)</f>
        <v>60600</v>
      </c>
      <c r="C6" s="299">
        <f>SUM(C7:C22)</f>
        <v>60600</v>
      </c>
      <c r="D6" s="299">
        <f>SUM(D7:D22)</f>
        <v>60600</v>
      </c>
      <c r="E6" s="154">
        <f ca="1">SUMIF(РзПз,"????"&amp;F5,СумВед)-B6</f>
        <v>0</v>
      </c>
      <c r="F6" s="154">
        <f ca="1">SUMIF(РзПзПлПер,"????"&amp;F5,СумВед14)-C6</f>
        <v>0</v>
      </c>
      <c r="G6" s="154">
        <f ca="1">SUMIF(РзПзПлПер,"????"&amp;F5,СумВед15)-D6</f>
        <v>0</v>
      </c>
    </row>
    <row r="7" spans="1:7" ht="14.25">
      <c r="A7" s="39" t="s">
        <v>67</v>
      </c>
      <c r="B7" s="302">
        <v>11362</v>
      </c>
      <c r="C7" s="302">
        <v>11362</v>
      </c>
      <c r="D7" s="302">
        <v>11362</v>
      </c>
    </row>
    <row r="8" spans="1:7" ht="14.25">
      <c r="A8" s="27" t="s">
        <v>1226</v>
      </c>
      <c r="B8" s="302">
        <v>11362</v>
      </c>
      <c r="C8" s="302">
        <v>11362</v>
      </c>
      <c r="D8" s="302">
        <v>11362</v>
      </c>
    </row>
    <row r="9" spans="1:7" ht="14.25">
      <c r="A9" s="27" t="s">
        <v>110</v>
      </c>
      <c r="B9" s="302">
        <v>15152</v>
      </c>
      <c r="C9" s="302">
        <v>15152</v>
      </c>
      <c r="D9" s="302">
        <v>15152</v>
      </c>
    </row>
    <row r="10" spans="1:7" ht="14.25">
      <c r="A10" s="39" t="s">
        <v>170</v>
      </c>
      <c r="B10" s="302">
        <v>11362</v>
      </c>
      <c r="C10" s="302">
        <v>11362</v>
      </c>
      <c r="D10" s="302">
        <v>11362</v>
      </c>
    </row>
    <row r="11" spans="1:7" ht="14.25">
      <c r="A11" s="39" t="s">
        <v>1706</v>
      </c>
      <c r="B11" s="302">
        <v>11362</v>
      </c>
      <c r="C11" s="302">
        <v>11362</v>
      </c>
      <c r="D11" s="302">
        <v>11362</v>
      </c>
    </row>
  </sheetData>
  <mergeCells count="3">
    <mergeCell ref="A2:D2"/>
    <mergeCell ref="A3:D3"/>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FF0000"/>
    <pageSetUpPr fitToPage="1"/>
  </sheetPr>
  <dimension ref="A1:I283"/>
  <sheetViews>
    <sheetView topLeftCell="A2" zoomScaleNormal="100" zoomScaleSheetLayoutView="75" workbookViewId="0">
      <selection activeCell="E218" sqref="E218"/>
    </sheetView>
  </sheetViews>
  <sheetFormatPr defaultRowHeight="15"/>
  <cols>
    <col min="1" max="1" width="5.28515625" style="137" bestFit="1" customWidth="1"/>
    <col min="2" max="2" width="9.5703125" style="137" customWidth="1"/>
    <col min="3" max="3" width="36.42578125" style="137" customWidth="1"/>
    <col min="4" max="4" width="103.42578125" style="138" customWidth="1"/>
    <col min="5" max="5" width="26.85546875" style="133" customWidth="1"/>
    <col min="6" max="16384" width="9.140625" style="133"/>
  </cols>
  <sheetData>
    <row r="1" spans="1:9" ht="49.5" hidden="1" customHeight="1">
      <c r="A1" s="406"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06"/>
      <c r="C1" s="406"/>
      <c r="D1" s="406"/>
      <c r="E1" s="132"/>
    </row>
    <row r="2" spans="1:9" ht="51.75" customHeight="1">
      <c r="A2" s="406" t="str">
        <f>"Приложение "&amp;Н1адох&amp;" к решению
Богучанского районного Совета депутатов
от "&amp;Р1дата&amp;" года №"&amp;Р1номер</f>
        <v>Приложение 2 к решению
Богучанского районного Совета депутатов
от  года №</v>
      </c>
      <c r="B2" s="406"/>
      <c r="C2" s="406"/>
      <c r="D2" s="406"/>
      <c r="E2" s="132"/>
      <c r="F2" s="132"/>
      <c r="G2" s="132"/>
      <c r="H2" s="132"/>
      <c r="I2" s="132"/>
    </row>
    <row r="3" spans="1:9" ht="49.5" customHeight="1">
      <c r="A3" s="407"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2019 год и плановый период 2020-2021 годов</v>
      </c>
      <c r="B3" s="407"/>
      <c r="C3" s="407"/>
      <c r="D3" s="407"/>
      <c r="E3" s="134"/>
      <c r="F3" s="134"/>
      <c r="G3" s="134"/>
      <c r="H3" s="134"/>
      <c r="I3" s="134"/>
    </row>
    <row r="4" spans="1:9" ht="51">
      <c r="A4" s="136" t="s">
        <v>355</v>
      </c>
      <c r="B4" s="136" t="s">
        <v>356</v>
      </c>
      <c r="C4" s="136" t="s">
        <v>357</v>
      </c>
      <c r="D4" s="136" t="s">
        <v>358</v>
      </c>
    </row>
    <row r="5" spans="1:9" ht="15.75" customHeight="1">
      <c r="A5" s="408" t="s">
        <v>359</v>
      </c>
      <c r="B5" s="408"/>
      <c r="C5" s="408"/>
      <c r="D5" s="408"/>
    </row>
    <row r="6" spans="1:9" ht="15.75">
      <c r="A6" s="379"/>
      <c r="B6" s="403" t="s">
        <v>410</v>
      </c>
      <c r="C6" s="404"/>
      <c r="D6" s="405"/>
    </row>
    <row r="7" spans="1:9">
      <c r="A7" s="136">
        <v>1</v>
      </c>
      <c r="B7" s="159" t="s">
        <v>213</v>
      </c>
      <c r="C7" s="163" t="s">
        <v>374</v>
      </c>
      <c r="D7" s="161" t="s">
        <v>375</v>
      </c>
    </row>
    <row r="8" spans="1:9">
      <c r="A8" s="136">
        <v>2</v>
      </c>
      <c r="B8" s="159" t="s">
        <v>213</v>
      </c>
      <c r="C8" s="160" t="s">
        <v>376</v>
      </c>
      <c r="D8" s="161" t="s">
        <v>377</v>
      </c>
    </row>
    <row r="9" spans="1:9" ht="15.75">
      <c r="A9" s="379"/>
      <c r="B9" s="403" t="s">
        <v>215</v>
      </c>
      <c r="C9" s="404"/>
      <c r="D9" s="405"/>
    </row>
    <row r="10" spans="1:9">
      <c r="A10" s="136">
        <v>3</v>
      </c>
      <c r="B10" s="160">
        <v>802</v>
      </c>
      <c r="C10" s="163" t="s">
        <v>374</v>
      </c>
      <c r="D10" s="161" t="s">
        <v>375</v>
      </c>
    </row>
    <row r="11" spans="1:9" ht="45">
      <c r="A11" s="136">
        <v>4</v>
      </c>
      <c r="B11" s="160">
        <v>802</v>
      </c>
      <c r="C11" s="160" t="s">
        <v>404</v>
      </c>
      <c r="D11" s="161" t="s">
        <v>405</v>
      </c>
    </row>
    <row r="12" spans="1:9" ht="15.75" customHeight="1">
      <c r="A12" s="136"/>
      <c r="B12" s="397" t="s">
        <v>1751</v>
      </c>
      <c r="C12" s="398"/>
      <c r="D12" s="399"/>
    </row>
    <row r="13" spans="1:9" ht="30">
      <c r="A13" s="136">
        <v>5</v>
      </c>
      <c r="B13" s="163">
        <v>806</v>
      </c>
      <c r="C13" s="163" t="s">
        <v>378</v>
      </c>
      <c r="D13" s="161" t="s">
        <v>1360</v>
      </c>
    </row>
    <row r="14" spans="1:9" ht="45">
      <c r="A14" s="136">
        <v>6</v>
      </c>
      <c r="B14" s="159" t="s">
        <v>5</v>
      </c>
      <c r="C14" s="160" t="s">
        <v>390</v>
      </c>
      <c r="D14" s="164" t="s">
        <v>241</v>
      </c>
    </row>
    <row r="15" spans="1:9" ht="30">
      <c r="A15" s="136">
        <v>7</v>
      </c>
      <c r="B15" s="159" t="s">
        <v>5</v>
      </c>
      <c r="C15" s="160" t="s">
        <v>379</v>
      </c>
      <c r="D15" s="164" t="s">
        <v>785</v>
      </c>
    </row>
    <row r="16" spans="1:9" ht="30">
      <c r="A16" s="136">
        <v>8</v>
      </c>
      <c r="B16" s="159" t="s">
        <v>5</v>
      </c>
      <c r="C16" s="159" t="s">
        <v>396</v>
      </c>
      <c r="D16" s="165" t="s">
        <v>397</v>
      </c>
    </row>
    <row r="17" spans="1:4">
      <c r="A17" s="136">
        <v>9</v>
      </c>
      <c r="B17" s="159" t="s">
        <v>5</v>
      </c>
      <c r="C17" s="159" t="s">
        <v>1686</v>
      </c>
      <c r="D17" s="165" t="s">
        <v>1687</v>
      </c>
    </row>
    <row r="18" spans="1:4" ht="45">
      <c r="A18" s="136">
        <v>10</v>
      </c>
      <c r="B18" s="159" t="s">
        <v>5</v>
      </c>
      <c r="C18" s="160" t="s">
        <v>400</v>
      </c>
      <c r="D18" s="166" t="s">
        <v>401</v>
      </c>
    </row>
    <row r="19" spans="1:4" ht="30">
      <c r="A19" s="136">
        <v>11</v>
      </c>
      <c r="B19" s="159" t="s">
        <v>5</v>
      </c>
      <c r="C19" s="160" t="s">
        <v>384</v>
      </c>
      <c r="D19" s="164" t="s">
        <v>383</v>
      </c>
    </row>
    <row r="20" spans="1:4">
      <c r="A20" s="136">
        <v>12</v>
      </c>
      <c r="B20" s="159" t="s">
        <v>5</v>
      </c>
      <c r="C20" s="163" t="s">
        <v>374</v>
      </c>
      <c r="D20" s="161" t="s">
        <v>375</v>
      </c>
    </row>
    <row r="21" spans="1:4">
      <c r="A21" s="136">
        <v>13</v>
      </c>
      <c r="B21" s="159" t="s">
        <v>5</v>
      </c>
      <c r="C21" s="160" t="s">
        <v>385</v>
      </c>
      <c r="D21" s="164" t="s">
        <v>1361</v>
      </c>
    </row>
    <row r="22" spans="1:4" ht="38.25" customHeight="1">
      <c r="A22" s="136">
        <v>14</v>
      </c>
      <c r="B22" s="159" t="s">
        <v>5</v>
      </c>
      <c r="C22" s="160" t="s">
        <v>1517</v>
      </c>
      <c r="D22" s="164" t="s">
        <v>1515</v>
      </c>
    </row>
    <row r="23" spans="1:4" ht="60">
      <c r="A23" s="136">
        <v>15</v>
      </c>
      <c r="B23" s="159" t="s">
        <v>5</v>
      </c>
      <c r="C23" s="163" t="s">
        <v>663</v>
      </c>
      <c r="D23" s="161" t="s">
        <v>664</v>
      </c>
    </row>
    <row r="24" spans="1:4" ht="45">
      <c r="A24" s="136">
        <v>16</v>
      </c>
      <c r="B24" s="159" t="s">
        <v>5</v>
      </c>
      <c r="C24" s="163" t="s">
        <v>665</v>
      </c>
      <c r="D24" s="161" t="s">
        <v>387</v>
      </c>
    </row>
    <row r="25" spans="1:4" ht="45">
      <c r="A25" s="136">
        <v>17</v>
      </c>
      <c r="B25" s="159" t="s">
        <v>5</v>
      </c>
      <c r="C25" s="163" t="s">
        <v>666</v>
      </c>
      <c r="D25" s="161" t="s">
        <v>388</v>
      </c>
    </row>
    <row r="26" spans="1:4" ht="30">
      <c r="A26" s="136">
        <v>18</v>
      </c>
      <c r="B26" s="159" t="s">
        <v>5</v>
      </c>
      <c r="C26" s="163" t="s">
        <v>667</v>
      </c>
      <c r="D26" s="161" t="s">
        <v>389</v>
      </c>
    </row>
    <row r="27" spans="1:4" ht="30">
      <c r="A27" s="136">
        <v>19</v>
      </c>
      <c r="B27" s="159" t="s">
        <v>5</v>
      </c>
      <c r="C27" s="163" t="s">
        <v>1656</v>
      </c>
      <c r="D27" s="161" t="s">
        <v>1654</v>
      </c>
    </row>
    <row r="28" spans="1:4" ht="45">
      <c r="A28" s="136">
        <v>20</v>
      </c>
      <c r="B28" s="159" t="s">
        <v>5</v>
      </c>
      <c r="C28" s="163" t="s">
        <v>537</v>
      </c>
      <c r="D28" s="161" t="s">
        <v>1362</v>
      </c>
    </row>
    <row r="29" spans="1:4" ht="39" customHeight="1">
      <c r="A29" s="136">
        <v>21</v>
      </c>
      <c r="B29" s="159" t="s">
        <v>5</v>
      </c>
      <c r="C29" s="163" t="s">
        <v>1657</v>
      </c>
      <c r="D29" s="161" t="s">
        <v>1655</v>
      </c>
    </row>
    <row r="30" spans="1:4" ht="30">
      <c r="A30" s="136">
        <v>22</v>
      </c>
      <c r="B30" s="159" t="s">
        <v>5</v>
      </c>
      <c r="C30" s="163" t="s">
        <v>1241</v>
      </c>
      <c r="D30" s="161" t="s">
        <v>1596</v>
      </c>
    </row>
    <row r="31" spans="1:4" ht="45">
      <c r="A31" s="136">
        <v>23</v>
      </c>
      <c r="B31" s="159" t="s">
        <v>5</v>
      </c>
      <c r="C31" s="163" t="s">
        <v>1242</v>
      </c>
      <c r="D31" s="161" t="s">
        <v>1593</v>
      </c>
    </row>
    <row r="32" spans="1:4" ht="45">
      <c r="A32" s="136">
        <v>24</v>
      </c>
      <c r="B32" s="159" t="s">
        <v>5</v>
      </c>
      <c r="C32" s="163" t="s">
        <v>1244</v>
      </c>
      <c r="D32" s="161" t="s">
        <v>1595</v>
      </c>
    </row>
    <row r="33" spans="1:4" ht="45">
      <c r="A33" s="136">
        <v>25</v>
      </c>
      <c r="B33" s="159" t="s">
        <v>5</v>
      </c>
      <c r="C33" s="163" t="s">
        <v>1243</v>
      </c>
      <c r="D33" s="161" t="s">
        <v>1594</v>
      </c>
    </row>
    <row r="34" spans="1:4" ht="15.75" customHeight="1">
      <c r="A34" s="136"/>
      <c r="B34" s="397" t="s">
        <v>1238</v>
      </c>
      <c r="C34" s="398"/>
      <c r="D34" s="398"/>
    </row>
    <row r="35" spans="1:4">
      <c r="A35" s="136">
        <v>26</v>
      </c>
      <c r="B35" s="159" t="s">
        <v>444</v>
      </c>
      <c r="C35" s="163" t="s">
        <v>374</v>
      </c>
      <c r="D35" s="161" t="s">
        <v>375</v>
      </c>
    </row>
    <row r="36" spans="1:4">
      <c r="A36" s="136">
        <v>27</v>
      </c>
      <c r="B36" s="159" t="s">
        <v>444</v>
      </c>
      <c r="C36" s="160" t="s">
        <v>376</v>
      </c>
      <c r="D36" s="161" t="s">
        <v>377</v>
      </c>
    </row>
    <row r="37" spans="1:4" ht="15.75">
      <c r="A37" s="136"/>
      <c r="B37" s="403" t="s">
        <v>300</v>
      </c>
      <c r="C37" s="404"/>
      <c r="D37" s="405"/>
    </row>
    <row r="38" spans="1:4" ht="51.75" customHeight="1">
      <c r="A38" s="136">
        <v>28</v>
      </c>
      <c r="B38" s="159" t="s">
        <v>242</v>
      </c>
      <c r="C38" s="163" t="s">
        <v>1709</v>
      </c>
      <c r="D38" s="161" t="s">
        <v>1710</v>
      </c>
    </row>
    <row r="39" spans="1:4">
      <c r="A39" s="136">
        <v>29</v>
      </c>
      <c r="B39" s="159" t="s">
        <v>242</v>
      </c>
      <c r="C39" s="163" t="s">
        <v>374</v>
      </c>
      <c r="D39" s="161" t="s">
        <v>375</v>
      </c>
    </row>
    <row r="40" spans="1:4">
      <c r="A40" s="136">
        <v>30</v>
      </c>
      <c r="B40" s="159" t="s">
        <v>242</v>
      </c>
      <c r="C40" s="160" t="s">
        <v>376</v>
      </c>
      <c r="D40" s="161" t="s">
        <v>377</v>
      </c>
    </row>
    <row r="41" spans="1:4" ht="15.75" customHeight="1">
      <c r="A41" s="136"/>
      <c r="B41" s="400" t="s">
        <v>483</v>
      </c>
      <c r="C41" s="401"/>
      <c r="D41" s="402"/>
    </row>
    <row r="42" spans="1:4">
      <c r="A42" s="136">
        <v>31</v>
      </c>
      <c r="B42" s="159" t="s">
        <v>176</v>
      </c>
      <c r="C42" s="163" t="s">
        <v>374</v>
      </c>
      <c r="D42" s="161" t="s">
        <v>375</v>
      </c>
    </row>
    <row r="43" spans="1:4">
      <c r="A43" s="136">
        <v>32</v>
      </c>
      <c r="B43" s="159" t="s">
        <v>176</v>
      </c>
      <c r="C43" s="160" t="s">
        <v>385</v>
      </c>
      <c r="D43" s="161" t="s">
        <v>1361</v>
      </c>
    </row>
    <row r="44" spans="1:4" ht="30">
      <c r="A44" s="136">
        <v>33</v>
      </c>
      <c r="B44" s="159" t="s">
        <v>176</v>
      </c>
      <c r="C44" s="163" t="s">
        <v>1263</v>
      </c>
      <c r="D44" s="161" t="s">
        <v>1375</v>
      </c>
    </row>
    <row r="45" spans="1:4" ht="30">
      <c r="A45" s="136">
        <v>34</v>
      </c>
      <c r="B45" s="159" t="s">
        <v>176</v>
      </c>
      <c r="C45" s="163" t="s">
        <v>1264</v>
      </c>
      <c r="D45" s="161" t="s">
        <v>1376</v>
      </c>
    </row>
    <row r="46" spans="1:4" ht="45">
      <c r="A46" s="136">
        <v>35</v>
      </c>
      <c r="B46" s="159" t="s">
        <v>176</v>
      </c>
      <c r="C46" s="163" t="s">
        <v>1265</v>
      </c>
      <c r="D46" s="161" t="s">
        <v>1377</v>
      </c>
    </row>
    <row r="47" spans="1:4" ht="45">
      <c r="A47" s="136">
        <v>36</v>
      </c>
      <c r="B47" s="159" t="s">
        <v>176</v>
      </c>
      <c r="C47" s="163" t="s">
        <v>1266</v>
      </c>
      <c r="D47" s="161" t="s">
        <v>1378</v>
      </c>
    </row>
    <row r="48" spans="1:4" ht="30">
      <c r="A48" s="136">
        <v>37</v>
      </c>
      <c r="B48" s="159" t="s">
        <v>176</v>
      </c>
      <c r="C48" s="163" t="s">
        <v>1267</v>
      </c>
      <c r="D48" s="161" t="s">
        <v>1379</v>
      </c>
    </row>
    <row r="49" spans="1:4" ht="45">
      <c r="A49" s="136">
        <v>38</v>
      </c>
      <c r="B49" s="159" t="s">
        <v>176</v>
      </c>
      <c r="C49" s="163" t="s">
        <v>1548</v>
      </c>
      <c r="D49" s="161" t="s">
        <v>1549</v>
      </c>
    </row>
    <row r="50" spans="1:4" ht="30">
      <c r="A50" s="136">
        <v>39</v>
      </c>
      <c r="B50" s="159" t="s">
        <v>176</v>
      </c>
      <c r="C50" s="163" t="s">
        <v>1268</v>
      </c>
      <c r="D50" s="161" t="s">
        <v>1380</v>
      </c>
    </row>
    <row r="51" spans="1:4" ht="30">
      <c r="A51" s="136">
        <v>40</v>
      </c>
      <c r="B51" s="159" t="s">
        <v>176</v>
      </c>
      <c r="C51" s="163" t="s">
        <v>1269</v>
      </c>
      <c r="D51" s="161" t="s">
        <v>1381</v>
      </c>
    </row>
    <row r="52" spans="1:4" ht="30">
      <c r="A52" s="136">
        <v>41</v>
      </c>
      <c r="B52" s="159" t="s">
        <v>176</v>
      </c>
      <c r="C52" s="163" t="s">
        <v>1270</v>
      </c>
      <c r="D52" s="161" t="s">
        <v>1382</v>
      </c>
    </row>
    <row r="53" spans="1:4" ht="45">
      <c r="A53" s="136">
        <v>42</v>
      </c>
      <c r="B53" s="159" t="s">
        <v>176</v>
      </c>
      <c r="C53" s="163" t="s">
        <v>1271</v>
      </c>
      <c r="D53" s="161" t="s">
        <v>1383</v>
      </c>
    </row>
    <row r="54" spans="1:4" ht="30">
      <c r="A54" s="136">
        <v>43</v>
      </c>
      <c r="B54" s="159" t="s">
        <v>176</v>
      </c>
      <c r="C54" s="163" t="s">
        <v>1272</v>
      </c>
      <c r="D54" s="161" t="s">
        <v>1384</v>
      </c>
    </row>
    <row r="55" spans="1:4" ht="30">
      <c r="A55" s="136">
        <v>44</v>
      </c>
      <c r="B55" s="159" t="s">
        <v>176</v>
      </c>
      <c r="C55" s="163" t="s">
        <v>1273</v>
      </c>
      <c r="D55" s="161" t="s">
        <v>1385</v>
      </c>
    </row>
    <row r="56" spans="1:4" ht="30">
      <c r="A56" s="136">
        <v>45</v>
      </c>
      <c r="B56" s="159" t="s">
        <v>176</v>
      </c>
      <c r="C56" s="163" t="s">
        <v>1274</v>
      </c>
      <c r="D56" s="161" t="s">
        <v>1386</v>
      </c>
    </row>
    <row r="57" spans="1:4" ht="30">
      <c r="A57" s="136">
        <v>46</v>
      </c>
      <c r="B57" s="159" t="s">
        <v>176</v>
      </c>
      <c r="C57" s="163" t="s">
        <v>1275</v>
      </c>
      <c r="D57" s="161" t="s">
        <v>1387</v>
      </c>
    </row>
    <row r="58" spans="1:4" ht="30">
      <c r="A58" s="136">
        <v>47</v>
      </c>
      <c r="B58" s="159" t="s">
        <v>176</v>
      </c>
      <c r="C58" s="163" t="s">
        <v>1276</v>
      </c>
      <c r="D58" s="161" t="s">
        <v>1388</v>
      </c>
    </row>
    <row r="59" spans="1:4" ht="30">
      <c r="A59" s="136">
        <v>48</v>
      </c>
      <c r="B59" s="159" t="s">
        <v>176</v>
      </c>
      <c r="C59" s="163" t="s">
        <v>1277</v>
      </c>
      <c r="D59" s="161" t="s">
        <v>1389</v>
      </c>
    </row>
    <row r="60" spans="1:4" ht="45">
      <c r="A60" s="136">
        <v>49</v>
      </c>
      <c r="B60" s="159" t="s">
        <v>176</v>
      </c>
      <c r="C60" s="163" t="s">
        <v>1278</v>
      </c>
      <c r="D60" s="161" t="s">
        <v>1363</v>
      </c>
    </row>
    <row r="61" spans="1:4" ht="30">
      <c r="A61" s="136">
        <v>50</v>
      </c>
      <c r="B61" s="159" t="s">
        <v>176</v>
      </c>
      <c r="C61" s="163" t="s">
        <v>1279</v>
      </c>
      <c r="D61" s="161" t="s">
        <v>1390</v>
      </c>
    </row>
    <row r="62" spans="1:4" ht="30">
      <c r="A62" s="136">
        <v>51</v>
      </c>
      <c r="B62" s="159" t="s">
        <v>176</v>
      </c>
      <c r="C62" s="163" t="s">
        <v>1280</v>
      </c>
      <c r="D62" s="161" t="s">
        <v>1391</v>
      </c>
    </row>
    <row r="63" spans="1:4" ht="30">
      <c r="A63" s="136">
        <v>52</v>
      </c>
      <c r="B63" s="159" t="s">
        <v>176</v>
      </c>
      <c r="C63" s="163" t="s">
        <v>1281</v>
      </c>
      <c r="D63" s="161" t="s">
        <v>1392</v>
      </c>
    </row>
    <row r="64" spans="1:4" ht="30">
      <c r="A64" s="136">
        <v>53</v>
      </c>
      <c r="B64" s="159" t="s">
        <v>176</v>
      </c>
      <c r="C64" s="163" t="s">
        <v>1282</v>
      </c>
      <c r="D64" s="161" t="s">
        <v>1393</v>
      </c>
    </row>
    <row r="65" spans="1:4" ht="30">
      <c r="A65" s="136">
        <v>54</v>
      </c>
      <c r="B65" s="159" t="s">
        <v>176</v>
      </c>
      <c r="C65" s="163" t="s">
        <v>1283</v>
      </c>
      <c r="D65" s="161" t="s">
        <v>1394</v>
      </c>
    </row>
    <row r="66" spans="1:4" ht="15.75" customHeight="1">
      <c r="A66" s="136"/>
      <c r="B66" s="397" t="s">
        <v>1750</v>
      </c>
      <c r="C66" s="398"/>
      <c r="D66" s="399"/>
    </row>
    <row r="67" spans="1:4" ht="45">
      <c r="A67" s="136">
        <v>55</v>
      </c>
      <c r="B67" s="163">
        <v>856</v>
      </c>
      <c r="C67" s="163" t="s">
        <v>366</v>
      </c>
      <c r="D67" s="161" t="s">
        <v>1364</v>
      </c>
    </row>
    <row r="68" spans="1:4" ht="45">
      <c r="A68" s="136">
        <v>56</v>
      </c>
      <c r="B68" s="163">
        <v>856</v>
      </c>
      <c r="C68" s="163" t="s">
        <v>367</v>
      </c>
      <c r="D68" s="161" t="s">
        <v>1365</v>
      </c>
    </row>
    <row r="69" spans="1:4" ht="45">
      <c r="A69" s="136">
        <v>57</v>
      </c>
      <c r="B69" s="159" t="s">
        <v>274</v>
      </c>
      <c r="C69" s="159" t="s">
        <v>380</v>
      </c>
      <c r="D69" s="165" t="s">
        <v>1348</v>
      </c>
    </row>
    <row r="70" spans="1:4" ht="45">
      <c r="A70" s="136">
        <v>58</v>
      </c>
      <c r="B70" s="159" t="s">
        <v>274</v>
      </c>
      <c r="C70" s="159" t="s">
        <v>391</v>
      </c>
      <c r="D70" s="165" t="s">
        <v>1349</v>
      </c>
    </row>
    <row r="71" spans="1:4">
      <c r="A71" s="136">
        <v>59</v>
      </c>
      <c r="B71" s="159" t="s">
        <v>274</v>
      </c>
      <c r="C71" s="163" t="s">
        <v>374</v>
      </c>
      <c r="D71" s="161" t="s">
        <v>375</v>
      </c>
    </row>
    <row r="72" spans="1:4">
      <c r="A72" s="136">
        <v>60</v>
      </c>
      <c r="B72" s="159" t="s">
        <v>274</v>
      </c>
      <c r="C72" s="160" t="s">
        <v>385</v>
      </c>
      <c r="D72" s="161" t="s">
        <v>1366</v>
      </c>
    </row>
    <row r="73" spans="1:4" ht="60">
      <c r="A73" s="136">
        <v>61</v>
      </c>
      <c r="B73" s="159" t="s">
        <v>274</v>
      </c>
      <c r="C73" s="163" t="s">
        <v>668</v>
      </c>
      <c r="D73" s="161" t="s">
        <v>669</v>
      </c>
    </row>
    <row r="74" spans="1:4" ht="60">
      <c r="A74" s="136">
        <v>62</v>
      </c>
      <c r="B74" s="159" t="s">
        <v>274</v>
      </c>
      <c r="C74" s="163" t="s">
        <v>663</v>
      </c>
      <c r="D74" s="161" t="s">
        <v>664</v>
      </c>
    </row>
    <row r="75" spans="1:4" ht="45">
      <c r="A75" s="136">
        <v>63</v>
      </c>
      <c r="B75" s="159" t="s">
        <v>274</v>
      </c>
      <c r="C75" s="163" t="s">
        <v>670</v>
      </c>
      <c r="D75" s="161" t="s">
        <v>392</v>
      </c>
    </row>
    <row r="76" spans="1:4" ht="45">
      <c r="A76" s="136">
        <v>64</v>
      </c>
      <c r="B76" s="159" t="s">
        <v>274</v>
      </c>
      <c r="C76" s="163" t="s">
        <v>665</v>
      </c>
      <c r="D76" s="161" t="s">
        <v>387</v>
      </c>
    </row>
    <row r="77" spans="1:4" ht="45">
      <c r="A77" s="136">
        <v>65</v>
      </c>
      <c r="B77" s="159" t="s">
        <v>274</v>
      </c>
      <c r="C77" s="163" t="s">
        <v>666</v>
      </c>
      <c r="D77" s="161" t="s">
        <v>388</v>
      </c>
    </row>
    <row r="78" spans="1:4" ht="30">
      <c r="A78" s="136">
        <v>66</v>
      </c>
      <c r="B78" s="159" t="s">
        <v>274</v>
      </c>
      <c r="C78" s="163" t="s">
        <v>667</v>
      </c>
      <c r="D78" s="161" t="s">
        <v>389</v>
      </c>
    </row>
    <row r="79" spans="1:4" ht="30">
      <c r="A79" s="136">
        <v>67</v>
      </c>
      <c r="B79" s="159" t="s">
        <v>274</v>
      </c>
      <c r="C79" s="163" t="s">
        <v>1658</v>
      </c>
      <c r="D79" s="161" t="s">
        <v>536</v>
      </c>
    </row>
    <row r="80" spans="1:4" ht="47.25" customHeight="1">
      <c r="A80" s="136">
        <v>68</v>
      </c>
      <c r="B80" s="159" t="s">
        <v>274</v>
      </c>
      <c r="C80" s="163" t="s">
        <v>538</v>
      </c>
      <c r="D80" s="161" t="s">
        <v>1395</v>
      </c>
    </row>
    <row r="81" spans="1:4" s="135" customFormat="1" ht="15.75" customHeight="1">
      <c r="A81" s="136"/>
      <c r="B81" s="397" t="s">
        <v>1749</v>
      </c>
      <c r="C81" s="398"/>
      <c r="D81" s="399"/>
    </row>
    <row r="82" spans="1:4" ht="60">
      <c r="A82" s="136">
        <v>69</v>
      </c>
      <c r="B82" s="159" t="s">
        <v>89</v>
      </c>
      <c r="C82" s="160" t="s">
        <v>360</v>
      </c>
      <c r="D82" s="161" t="s">
        <v>1550</v>
      </c>
    </row>
    <row r="83" spans="1:4" ht="60">
      <c r="A83" s="136">
        <v>70</v>
      </c>
      <c r="B83" s="159" t="s">
        <v>89</v>
      </c>
      <c r="C83" s="160" t="s">
        <v>361</v>
      </c>
      <c r="D83" s="161" t="s">
        <v>1552</v>
      </c>
    </row>
    <row r="84" spans="1:4" ht="60">
      <c r="A84" s="136">
        <v>71</v>
      </c>
      <c r="B84" s="159" t="s">
        <v>89</v>
      </c>
      <c r="C84" s="160" t="s">
        <v>362</v>
      </c>
      <c r="D84" s="161" t="s">
        <v>1551</v>
      </c>
    </row>
    <row r="85" spans="1:4" ht="60">
      <c r="A85" s="136">
        <v>72</v>
      </c>
      <c r="B85" s="159" t="s">
        <v>89</v>
      </c>
      <c r="C85" s="160" t="s">
        <v>363</v>
      </c>
      <c r="D85" s="161" t="s">
        <v>1352</v>
      </c>
    </row>
    <row r="86" spans="1:4" ht="60">
      <c r="A86" s="136">
        <v>73</v>
      </c>
      <c r="B86" s="159" t="s">
        <v>89</v>
      </c>
      <c r="C86" s="160" t="s">
        <v>364</v>
      </c>
      <c r="D86" s="161" t="s">
        <v>1351</v>
      </c>
    </row>
    <row r="87" spans="1:4" ht="60">
      <c r="A87" s="136">
        <v>74</v>
      </c>
      <c r="B87" s="159" t="s">
        <v>89</v>
      </c>
      <c r="C87" s="160" t="s">
        <v>365</v>
      </c>
      <c r="D87" s="161" t="s">
        <v>1350</v>
      </c>
    </row>
    <row r="88" spans="1:4" ht="45">
      <c r="A88" s="136">
        <v>75</v>
      </c>
      <c r="B88" s="163">
        <v>863</v>
      </c>
      <c r="C88" s="160" t="s">
        <v>366</v>
      </c>
      <c r="D88" s="161" t="s">
        <v>1353</v>
      </c>
    </row>
    <row r="89" spans="1:4" ht="45">
      <c r="A89" s="136">
        <v>76</v>
      </c>
      <c r="B89" s="163">
        <v>863</v>
      </c>
      <c r="C89" s="160" t="s">
        <v>367</v>
      </c>
      <c r="D89" s="161" t="s">
        <v>1354</v>
      </c>
    </row>
    <row r="90" spans="1:4" ht="45">
      <c r="A90" s="136">
        <v>77</v>
      </c>
      <c r="B90" s="163">
        <v>863</v>
      </c>
      <c r="C90" s="160" t="s">
        <v>368</v>
      </c>
      <c r="D90" s="161" t="s">
        <v>1355</v>
      </c>
    </row>
    <row r="91" spans="1:4" ht="62.25" customHeight="1">
      <c r="A91" s="136">
        <v>78</v>
      </c>
      <c r="B91" s="163">
        <v>863</v>
      </c>
      <c r="C91" s="160" t="s">
        <v>369</v>
      </c>
      <c r="D91" s="161" t="s">
        <v>1356</v>
      </c>
    </row>
    <row r="92" spans="1:4" ht="45">
      <c r="A92" s="136">
        <v>79</v>
      </c>
      <c r="B92" s="163">
        <v>863</v>
      </c>
      <c r="C92" s="160" t="s">
        <v>370</v>
      </c>
      <c r="D92" s="161" t="s">
        <v>1367</v>
      </c>
    </row>
    <row r="93" spans="1:4" ht="45">
      <c r="A93" s="136">
        <v>80</v>
      </c>
      <c r="B93" s="163">
        <v>863</v>
      </c>
      <c r="C93" s="160" t="s">
        <v>657</v>
      </c>
      <c r="D93" s="161" t="s">
        <v>1368</v>
      </c>
    </row>
    <row r="94" spans="1:4" s="135" customFormat="1" ht="45">
      <c r="A94" s="136">
        <v>81</v>
      </c>
      <c r="B94" s="163">
        <v>863</v>
      </c>
      <c r="C94" s="160" t="s">
        <v>658</v>
      </c>
      <c r="D94" s="164" t="s">
        <v>659</v>
      </c>
    </row>
    <row r="95" spans="1:4">
      <c r="A95" s="136">
        <v>82</v>
      </c>
      <c r="B95" s="163">
        <v>863</v>
      </c>
      <c r="C95" s="163" t="s">
        <v>660</v>
      </c>
      <c r="D95" s="161" t="s">
        <v>661</v>
      </c>
    </row>
    <row r="96" spans="1:4" s="135" customFormat="1" ht="65.25" customHeight="1">
      <c r="A96" s="136">
        <v>83</v>
      </c>
      <c r="B96" s="163">
        <v>863</v>
      </c>
      <c r="C96" s="160" t="s">
        <v>1785</v>
      </c>
      <c r="D96" s="161" t="s">
        <v>1369</v>
      </c>
    </row>
    <row r="97" spans="1:4" ht="60">
      <c r="A97" s="136">
        <v>84</v>
      </c>
      <c r="B97" s="163">
        <v>863</v>
      </c>
      <c r="C97" s="160" t="s">
        <v>372</v>
      </c>
      <c r="D97" s="161" t="s">
        <v>1370</v>
      </c>
    </row>
    <row r="98" spans="1:4" s="135" customFormat="1" ht="45">
      <c r="A98" s="136">
        <v>85</v>
      </c>
      <c r="B98" s="163">
        <v>863</v>
      </c>
      <c r="C98" s="160" t="s">
        <v>373</v>
      </c>
      <c r="D98" s="161" t="s">
        <v>1553</v>
      </c>
    </row>
    <row r="99" spans="1:4" ht="57.75" customHeight="1">
      <c r="A99" s="136">
        <v>86</v>
      </c>
      <c r="B99" s="163">
        <v>863</v>
      </c>
      <c r="C99" s="160" t="s">
        <v>662</v>
      </c>
      <c r="D99" s="161" t="s">
        <v>1371</v>
      </c>
    </row>
    <row r="100" spans="1:4" ht="39" customHeight="1">
      <c r="A100" s="136">
        <v>87</v>
      </c>
      <c r="B100" s="163">
        <v>863</v>
      </c>
      <c r="C100" s="160" t="s">
        <v>384</v>
      </c>
      <c r="D100" s="164" t="s">
        <v>383</v>
      </c>
    </row>
    <row r="101" spans="1:4">
      <c r="A101" s="136">
        <v>88</v>
      </c>
      <c r="B101" s="163">
        <v>863</v>
      </c>
      <c r="C101" s="163" t="s">
        <v>374</v>
      </c>
      <c r="D101" s="161" t="s">
        <v>375</v>
      </c>
    </row>
    <row r="102" spans="1:4">
      <c r="A102" s="136">
        <v>89</v>
      </c>
      <c r="B102" s="163">
        <v>863</v>
      </c>
      <c r="C102" s="163" t="s">
        <v>376</v>
      </c>
      <c r="D102" s="161" t="s">
        <v>377</v>
      </c>
    </row>
    <row r="103" spans="1:4" ht="30">
      <c r="A103" s="136">
        <v>90</v>
      </c>
      <c r="B103" s="163">
        <v>863</v>
      </c>
      <c r="C103" s="163" t="s">
        <v>1657</v>
      </c>
      <c r="D103" s="161" t="s">
        <v>1655</v>
      </c>
    </row>
    <row r="104" spans="1:4" ht="54.75" customHeight="1">
      <c r="A104" s="136">
        <v>91</v>
      </c>
      <c r="B104" s="163">
        <v>863</v>
      </c>
      <c r="C104" s="163" t="s">
        <v>1284</v>
      </c>
      <c r="D104" s="161" t="s">
        <v>1396</v>
      </c>
    </row>
    <row r="105" spans="1:4" ht="15.75" customHeight="1">
      <c r="A105" s="136"/>
      <c r="B105" s="397" t="s">
        <v>1748</v>
      </c>
      <c r="C105" s="398"/>
      <c r="D105" s="399"/>
    </row>
    <row r="106" spans="1:4" ht="45">
      <c r="A106" s="136">
        <v>92</v>
      </c>
      <c r="B106" s="159" t="s">
        <v>248</v>
      </c>
      <c r="C106" s="159" t="s">
        <v>380</v>
      </c>
      <c r="D106" s="165" t="s">
        <v>381</v>
      </c>
    </row>
    <row r="107" spans="1:4" ht="45">
      <c r="A107" s="136">
        <v>93</v>
      </c>
      <c r="B107" s="159" t="s">
        <v>248</v>
      </c>
      <c r="C107" s="159" t="s">
        <v>391</v>
      </c>
      <c r="D107" s="165" t="s">
        <v>393</v>
      </c>
    </row>
    <row r="108" spans="1:4" ht="45">
      <c r="A108" s="136">
        <v>94</v>
      </c>
      <c r="B108" s="159" t="s">
        <v>248</v>
      </c>
      <c r="C108" s="159" t="s">
        <v>394</v>
      </c>
      <c r="D108" s="165" t="s">
        <v>395</v>
      </c>
    </row>
    <row r="109" spans="1:4" ht="30">
      <c r="A109" s="136">
        <v>95</v>
      </c>
      <c r="B109" s="159" t="s">
        <v>248</v>
      </c>
      <c r="C109" s="159" t="s">
        <v>396</v>
      </c>
      <c r="D109" s="165" t="s">
        <v>397</v>
      </c>
    </row>
    <row r="110" spans="1:4">
      <c r="A110" s="136">
        <v>96</v>
      </c>
      <c r="B110" s="159" t="s">
        <v>248</v>
      </c>
      <c r="C110" s="159" t="s">
        <v>1753</v>
      </c>
      <c r="D110" s="165" t="s">
        <v>1687</v>
      </c>
    </row>
    <row r="111" spans="1:4" ht="45">
      <c r="A111" s="136">
        <v>97</v>
      </c>
      <c r="B111" s="159" t="s">
        <v>248</v>
      </c>
      <c r="C111" s="160" t="s">
        <v>671</v>
      </c>
      <c r="D111" s="96" t="s">
        <v>655</v>
      </c>
    </row>
    <row r="112" spans="1:4">
      <c r="A112" s="136">
        <v>98</v>
      </c>
      <c r="B112" s="159" t="s">
        <v>248</v>
      </c>
      <c r="C112" s="163" t="s">
        <v>374</v>
      </c>
      <c r="D112" s="161" t="s">
        <v>375</v>
      </c>
    </row>
    <row r="113" spans="1:4">
      <c r="A113" s="136">
        <v>99</v>
      </c>
      <c r="B113" s="159" t="s">
        <v>248</v>
      </c>
      <c r="C113" s="160" t="s">
        <v>385</v>
      </c>
      <c r="D113" s="161" t="s">
        <v>1372</v>
      </c>
    </row>
    <row r="114" spans="1:4" ht="45">
      <c r="A114" s="136">
        <v>100</v>
      </c>
      <c r="B114" s="159" t="s">
        <v>248</v>
      </c>
      <c r="C114" s="160" t="s">
        <v>1285</v>
      </c>
      <c r="D114" s="161" t="s">
        <v>1397</v>
      </c>
    </row>
    <row r="115" spans="1:4" ht="30">
      <c r="A115" s="136">
        <v>101</v>
      </c>
      <c r="B115" s="159" t="s">
        <v>248</v>
      </c>
      <c r="C115" s="160" t="s">
        <v>1286</v>
      </c>
      <c r="D115" s="161" t="s">
        <v>1398</v>
      </c>
    </row>
    <row r="116" spans="1:4" ht="45">
      <c r="A116" s="136">
        <v>102</v>
      </c>
      <c r="B116" s="159" t="s">
        <v>248</v>
      </c>
      <c r="C116" s="160" t="s">
        <v>1287</v>
      </c>
      <c r="D116" s="161" t="s">
        <v>1373</v>
      </c>
    </row>
    <row r="117" spans="1:4" ht="45">
      <c r="A117" s="136">
        <v>103</v>
      </c>
      <c r="B117" s="159" t="s">
        <v>248</v>
      </c>
      <c r="C117" s="160" t="s">
        <v>1288</v>
      </c>
      <c r="D117" s="161" t="s">
        <v>1374</v>
      </c>
    </row>
    <row r="118" spans="1:4" ht="30">
      <c r="A118" s="136">
        <v>104</v>
      </c>
      <c r="B118" s="159" t="s">
        <v>248</v>
      </c>
      <c r="C118" s="160" t="s">
        <v>1517</v>
      </c>
      <c r="D118" s="164" t="s">
        <v>1515</v>
      </c>
    </row>
    <row r="119" spans="1:4" ht="60">
      <c r="A119" s="136">
        <v>105</v>
      </c>
      <c r="B119" s="159" t="s">
        <v>248</v>
      </c>
      <c r="C119" s="163" t="s">
        <v>663</v>
      </c>
      <c r="D119" s="161" t="s">
        <v>664</v>
      </c>
    </row>
    <row r="120" spans="1:4" ht="45">
      <c r="A120" s="136">
        <v>106</v>
      </c>
      <c r="B120" s="159" t="s">
        <v>248</v>
      </c>
      <c r="C120" s="163" t="s">
        <v>665</v>
      </c>
      <c r="D120" s="161" t="s">
        <v>387</v>
      </c>
    </row>
    <row r="121" spans="1:4" ht="45">
      <c r="A121" s="136">
        <v>107</v>
      </c>
      <c r="B121" s="159" t="s">
        <v>248</v>
      </c>
      <c r="C121" s="163" t="s">
        <v>666</v>
      </c>
      <c r="D121" s="161" t="s">
        <v>388</v>
      </c>
    </row>
    <row r="122" spans="1:4" ht="30">
      <c r="A122" s="136">
        <v>108</v>
      </c>
      <c r="B122" s="176" t="s">
        <v>248</v>
      </c>
      <c r="C122" s="163" t="s">
        <v>1658</v>
      </c>
      <c r="D122" s="161" t="s">
        <v>1654</v>
      </c>
    </row>
    <row r="123" spans="1:4" ht="45">
      <c r="A123" s="136">
        <v>109</v>
      </c>
      <c r="B123" s="176" t="s">
        <v>248</v>
      </c>
      <c r="C123" s="163" t="s">
        <v>747</v>
      </c>
      <c r="D123" s="161" t="s">
        <v>1399</v>
      </c>
    </row>
    <row r="124" spans="1:4" ht="15.75" customHeight="1">
      <c r="A124" s="136"/>
      <c r="B124" s="400" t="s">
        <v>1747</v>
      </c>
      <c r="C124" s="401"/>
      <c r="D124" s="402"/>
    </row>
    <row r="125" spans="1:4" ht="30">
      <c r="A125" s="136">
        <v>110</v>
      </c>
      <c r="B125" s="160">
        <v>880</v>
      </c>
      <c r="C125" s="159" t="s">
        <v>379</v>
      </c>
      <c r="D125" s="165" t="s">
        <v>1357</v>
      </c>
    </row>
    <row r="126" spans="1:4">
      <c r="A126" s="136">
        <v>111</v>
      </c>
      <c r="B126" s="160">
        <v>880</v>
      </c>
      <c r="C126" s="163" t="s">
        <v>374</v>
      </c>
      <c r="D126" s="161" t="s">
        <v>375</v>
      </c>
    </row>
    <row r="127" spans="1:4">
      <c r="A127" s="136">
        <v>112</v>
      </c>
      <c r="B127" s="160">
        <v>880</v>
      </c>
      <c r="C127" s="160" t="s">
        <v>376</v>
      </c>
      <c r="D127" s="161" t="s">
        <v>377</v>
      </c>
    </row>
    <row r="128" spans="1:4" ht="55.5" customHeight="1">
      <c r="A128" s="136">
        <v>113</v>
      </c>
      <c r="B128" s="283">
        <v>880</v>
      </c>
      <c r="C128" s="283" t="s">
        <v>1242</v>
      </c>
      <c r="D128" s="161" t="s">
        <v>1400</v>
      </c>
    </row>
    <row r="129" spans="1:4" ht="15.75" customHeight="1">
      <c r="A129" s="136"/>
      <c r="B129" s="397" t="s">
        <v>44</v>
      </c>
      <c r="C129" s="398"/>
      <c r="D129" s="399"/>
    </row>
    <row r="130" spans="1:4" ht="30">
      <c r="A130" s="136">
        <v>114</v>
      </c>
      <c r="B130" s="159" t="s">
        <v>249</v>
      </c>
      <c r="C130" s="160" t="s">
        <v>398</v>
      </c>
      <c r="D130" s="161" t="s">
        <v>399</v>
      </c>
    </row>
    <row r="131" spans="1:4" ht="45">
      <c r="A131" s="136">
        <v>115</v>
      </c>
      <c r="B131" s="159" t="s">
        <v>249</v>
      </c>
      <c r="C131" s="160" t="s">
        <v>671</v>
      </c>
      <c r="D131" s="96" t="s">
        <v>655</v>
      </c>
    </row>
    <row r="132" spans="1:4" ht="45">
      <c r="A132" s="136">
        <v>116</v>
      </c>
      <c r="B132" s="159" t="s">
        <v>249</v>
      </c>
      <c r="C132" s="160" t="s">
        <v>400</v>
      </c>
      <c r="D132" s="166" t="s">
        <v>401</v>
      </c>
    </row>
    <row r="133" spans="1:4" ht="30">
      <c r="A133" s="136">
        <v>117</v>
      </c>
      <c r="B133" s="159" t="s">
        <v>249</v>
      </c>
      <c r="C133" s="160" t="s">
        <v>402</v>
      </c>
      <c r="D133" s="166" t="s">
        <v>403</v>
      </c>
    </row>
    <row r="134" spans="1:4" ht="45">
      <c r="A134" s="136">
        <v>118</v>
      </c>
      <c r="B134" s="159" t="s">
        <v>249</v>
      </c>
      <c r="C134" s="160" t="s">
        <v>404</v>
      </c>
      <c r="D134" s="161" t="s">
        <v>405</v>
      </c>
    </row>
    <row r="135" spans="1:4" ht="30">
      <c r="A135" s="136">
        <v>119</v>
      </c>
      <c r="B135" s="159" t="s">
        <v>249</v>
      </c>
      <c r="C135" s="160" t="s">
        <v>1246</v>
      </c>
      <c r="D135" s="161" t="s">
        <v>1247</v>
      </c>
    </row>
    <row r="136" spans="1:4">
      <c r="A136" s="136">
        <v>120</v>
      </c>
      <c r="B136" s="159" t="s">
        <v>249</v>
      </c>
      <c r="C136" s="163" t="s">
        <v>374</v>
      </c>
      <c r="D136" s="161" t="s">
        <v>375</v>
      </c>
    </row>
    <row r="137" spans="1:4">
      <c r="A137" s="136">
        <v>121</v>
      </c>
      <c r="B137" s="159" t="s">
        <v>249</v>
      </c>
      <c r="C137" s="163" t="s">
        <v>385</v>
      </c>
      <c r="D137" s="161" t="s">
        <v>1401</v>
      </c>
    </row>
    <row r="138" spans="1:4">
      <c r="A138" s="136">
        <v>122</v>
      </c>
      <c r="B138" s="159" t="s">
        <v>249</v>
      </c>
      <c r="C138" s="160" t="s">
        <v>1799</v>
      </c>
      <c r="D138" s="161" t="s">
        <v>407</v>
      </c>
    </row>
    <row r="139" spans="1:4" ht="30">
      <c r="A139" s="136">
        <v>123</v>
      </c>
      <c r="B139" s="159" t="s">
        <v>249</v>
      </c>
      <c r="C139" s="160" t="s">
        <v>1800</v>
      </c>
      <c r="D139" s="162" t="s">
        <v>408</v>
      </c>
    </row>
    <row r="140" spans="1:4" ht="120">
      <c r="A140" s="136">
        <v>124</v>
      </c>
      <c r="B140" s="159" t="s">
        <v>249</v>
      </c>
      <c r="C140" s="160" t="s">
        <v>1801</v>
      </c>
      <c r="D140" s="162" t="s">
        <v>1449</v>
      </c>
    </row>
    <row r="141" spans="1:4" ht="105">
      <c r="A141" s="136">
        <v>125</v>
      </c>
      <c r="B141" s="159" t="s">
        <v>1215</v>
      </c>
      <c r="C141" s="160" t="s">
        <v>1802</v>
      </c>
      <c r="D141" s="162" t="s">
        <v>1450</v>
      </c>
    </row>
    <row r="142" spans="1:4" ht="45">
      <c r="A142" s="136">
        <v>126</v>
      </c>
      <c r="B142" s="159" t="s">
        <v>249</v>
      </c>
      <c r="C142" s="160" t="s">
        <v>1803</v>
      </c>
      <c r="D142" s="162" t="s">
        <v>1289</v>
      </c>
    </row>
    <row r="143" spans="1:4" ht="60">
      <c r="A143" s="136">
        <v>127</v>
      </c>
      <c r="B143" s="159" t="s">
        <v>249</v>
      </c>
      <c r="C143" s="160" t="s">
        <v>1804</v>
      </c>
      <c r="D143" s="162" t="s">
        <v>1863</v>
      </c>
    </row>
    <row r="144" spans="1:4" ht="75">
      <c r="A144" s="136">
        <v>128</v>
      </c>
      <c r="B144" s="159" t="s">
        <v>249</v>
      </c>
      <c r="C144" s="160" t="s">
        <v>1805</v>
      </c>
      <c r="D144" s="216" t="s">
        <v>1714</v>
      </c>
    </row>
    <row r="145" spans="1:4" ht="45">
      <c r="A145" s="136">
        <v>129</v>
      </c>
      <c r="B145" s="159" t="s">
        <v>249</v>
      </c>
      <c r="C145" s="160" t="s">
        <v>1806</v>
      </c>
      <c r="D145" s="216" t="s">
        <v>1674</v>
      </c>
    </row>
    <row r="146" spans="1:4" ht="60">
      <c r="A146" s="136">
        <v>130</v>
      </c>
      <c r="B146" s="159" t="s">
        <v>249</v>
      </c>
      <c r="C146" s="160" t="s">
        <v>1807</v>
      </c>
      <c r="D146" s="216" t="s">
        <v>1529</v>
      </c>
    </row>
    <row r="147" spans="1:4" ht="75">
      <c r="A147" s="136">
        <v>131</v>
      </c>
      <c r="B147" s="159" t="s">
        <v>249</v>
      </c>
      <c r="C147" s="160" t="s">
        <v>1808</v>
      </c>
      <c r="D147" s="216" t="s">
        <v>1530</v>
      </c>
    </row>
    <row r="148" spans="1:4" ht="60">
      <c r="A148" s="136">
        <v>132</v>
      </c>
      <c r="B148" s="159" t="s">
        <v>249</v>
      </c>
      <c r="C148" s="160" t="s">
        <v>1809</v>
      </c>
      <c r="D148" s="216" t="s">
        <v>1755</v>
      </c>
    </row>
    <row r="149" spans="1:4" ht="60">
      <c r="A149" s="136">
        <v>133</v>
      </c>
      <c r="B149" s="159" t="s">
        <v>249</v>
      </c>
      <c r="C149" s="160" t="s">
        <v>1810</v>
      </c>
      <c r="D149" s="216" t="s">
        <v>1475</v>
      </c>
    </row>
    <row r="150" spans="1:4" ht="90">
      <c r="A150" s="136">
        <v>134</v>
      </c>
      <c r="B150" s="159" t="s">
        <v>249</v>
      </c>
      <c r="C150" s="160" t="s">
        <v>1811</v>
      </c>
      <c r="D150" s="162" t="s">
        <v>1661</v>
      </c>
    </row>
    <row r="151" spans="1:4" ht="60">
      <c r="A151" s="136">
        <v>135</v>
      </c>
      <c r="B151" s="159" t="s">
        <v>249</v>
      </c>
      <c r="C151" s="160" t="s">
        <v>1812</v>
      </c>
      <c r="D151" s="162" t="s">
        <v>1662</v>
      </c>
    </row>
    <row r="152" spans="1:4" ht="60">
      <c r="A152" s="136">
        <v>136</v>
      </c>
      <c r="B152" s="159" t="s">
        <v>249</v>
      </c>
      <c r="C152" s="160" t="s">
        <v>1813</v>
      </c>
      <c r="D152" s="162" t="s">
        <v>1867</v>
      </c>
    </row>
    <row r="153" spans="1:4" ht="135">
      <c r="A153" s="136">
        <v>137</v>
      </c>
      <c r="B153" s="159" t="s">
        <v>249</v>
      </c>
      <c r="C153" s="160" t="s">
        <v>1814</v>
      </c>
      <c r="D153" s="162" t="s">
        <v>1599</v>
      </c>
    </row>
    <row r="154" spans="1:4" ht="60">
      <c r="A154" s="136">
        <v>138</v>
      </c>
      <c r="B154" s="159" t="s">
        <v>249</v>
      </c>
      <c r="C154" s="160" t="s">
        <v>1815</v>
      </c>
      <c r="D154" s="162" t="s">
        <v>1507</v>
      </c>
    </row>
    <row r="155" spans="1:4" ht="75">
      <c r="A155" s="136">
        <v>139</v>
      </c>
      <c r="B155" s="159" t="s">
        <v>249</v>
      </c>
      <c r="C155" s="160" t="s">
        <v>1816</v>
      </c>
      <c r="D155" s="162" t="s">
        <v>1598</v>
      </c>
    </row>
    <row r="156" spans="1:4" ht="90">
      <c r="A156" s="136">
        <v>140</v>
      </c>
      <c r="B156" s="159" t="s">
        <v>249</v>
      </c>
      <c r="C156" s="160" t="s">
        <v>1817</v>
      </c>
      <c r="D156" s="162" t="s">
        <v>1597</v>
      </c>
    </row>
    <row r="157" spans="1:4" ht="60">
      <c r="A157" s="136">
        <v>141</v>
      </c>
      <c r="B157" s="159" t="s">
        <v>249</v>
      </c>
      <c r="C157" s="160" t="s">
        <v>1818</v>
      </c>
      <c r="D157" s="162" t="s">
        <v>1866</v>
      </c>
    </row>
    <row r="158" spans="1:4" ht="60">
      <c r="A158" s="136">
        <v>142</v>
      </c>
      <c r="B158" s="159" t="s">
        <v>249</v>
      </c>
      <c r="C158" s="160" t="s">
        <v>1819</v>
      </c>
      <c r="D158" s="162" t="s">
        <v>1600</v>
      </c>
    </row>
    <row r="159" spans="1:4" ht="75">
      <c r="A159" s="136">
        <v>143</v>
      </c>
      <c r="B159" s="159" t="s">
        <v>249</v>
      </c>
      <c r="C159" s="159" t="s">
        <v>1820</v>
      </c>
      <c r="D159" s="167" t="s">
        <v>1865</v>
      </c>
    </row>
    <row r="160" spans="1:4" ht="60">
      <c r="A160" s="136">
        <v>144</v>
      </c>
      <c r="B160" s="159" t="s">
        <v>249</v>
      </c>
      <c r="C160" s="159" t="s">
        <v>1821</v>
      </c>
      <c r="D160" s="167" t="s">
        <v>1468</v>
      </c>
    </row>
    <row r="161" spans="1:4" ht="60">
      <c r="A161" s="136">
        <v>145</v>
      </c>
      <c r="B161" s="159" t="s">
        <v>249</v>
      </c>
      <c r="C161" s="160" t="s">
        <v>1822</v>
      </c>
      <c r="D161" s="168" t="s">
        <v>1730</v>
      </c>
    </row>
    <row r="162" spans="1:4" ht="60">
      <c r="A162" s="136">
        <v>146</v>
      </c>
      <c r="B162" s="159" t="s">
        <v>249</v>
      </c>
      <c r="C162" s="159" t="s">
        <v>1823</v>
      </c>
      <c r="D162" s="162" t="s">
        <v>1453</v>
      </c>
    </row>
    <row r="163" spans="1:4" ht="60">
      <c r="A163" s="136">
        <v>147</v>
      </c>
      <c r="B163" s="159" t="s">
        <v>249</v>
      </c>
      <c r="C163" s="159" t="s">
        <v>1824</v>
      </c>
      <c r="D163" s="162" t="s">
        <v>1454</v>
      </c>
    </row>
    <row r="164" spans="1:4" ht="75">
      <c r="A164" s="136">
        <v>148</v>
      </c>
      <c r="B164" s="159" t="s">
        <v>249</v>
      </c>
      <c r="C164" s="160" t="s">
        <v>1825</v>
      </c>
      <c r="D164" s="168" t="s">
        <v>1601</v>
      </c>
    </row>
    <row r="165" spans="1:4" ht="60">
      <c r="A165" s="136">
        <v>149</v>
      </c>
      <c r="B165" s="159" t="s">
        <v>249</v>
      </c>
      <c r="C165" s="159" t="s">
        <v>1826</v>
      </c>
      <c r="D165" s="162" t="s">
        <v>1505</v>
      </c>
    </row>
    <row r="166" spans="1:4" ht="135">
      <c r="A166" s="136">
        <v>150</v>
      </c>
      <c r="B166" s="159" t="s">
        <v>249</v>
      </c>
      <c r="C166" s="159" t="s">
        <v>1827</v>
      </c>
      <c r="D166" s="167" t="s">
        <v>1729</v>
      </c>
    </row>
    <row r="167" spans="1:4" ht="135">
      <c r="A167" s="136">
        <v>151</v>
      </c>
      <c r="B167" s="159" t="s">
        <v>249</v>
      </c>
      <c r="C167" s="159" t="s">
        <v>1828</v>
      </c>
      <c r="D167" s="167" t="s">
        <v>1762</v>
      </c>
    </row>
    <row r="168" spans="1:4" ht="75">
      <c r="A168" s="136">
        <v>152</v>
      </c>
      <c r="B168" s="159" t="s">
        <v>249</v>
      </c>
      <c r="C168" s="159" t="s">
        <v>1829</v>
      </c>
      <c r="D168" s="167" t="s">
        <v>1556</v>
      </c>
    </row>
    <row r="169" spans="1:4" ht="60">
      <c r="A169" s="136">
        <v>153</v>
      </c>
      <c r="B169" s="159" t="s">
        <v>249</v>
      </c>
      <c r="C169" s="159" t="s">
        <v>1830</v>
      </c>
      <c r="D169" s="167" t="s">
        <v>1618</v>
      </c>
    </row>
    <row r="170" spans="1:4" ht="105">
      <c r="A170" s="136">
        <v>154</v>
      </c>
      <c r="B170" s="159" t="s">
        <v>249</v>
      </c>
      <c r="C170" s="159" t="s">
        <v>1831</v>
      </c>
      <c r="D170" s="167" t="s">
        <v>1864</v>
      </c>
    </row>
    <row r="171" spans="1:4" ht="75">
      <c r="A171" s="136">
        <v>155</v>
      </c>
      <c r="B171" s="159" t="s">
        <v>249</v>
      </c>
      <c r="C171" s="159" t="s">
        <v>1832</v>
      </c>
      <c r="D171" s="167" t="s">
        <v>1532</v>
      </c>
    </row>
    <row r="172" spans="1:4" ht="90">
      <c r="A172" s="136">
        <v>156</v>
      </c>
      <c r="B172" s="159" t="s">
        <v>249</v>
      </c>
      <c r="C172" s="159" t="s">
        <v>1833</v>
      </c>
      <c r="D172" s="167" t="s">
        <v>1531</v>
      </c>
    </row>
    <row r="173" spans="1:4" ht="90">
      <c r="A173" s="136">
        <v>157</v>
      </c>
      <c r="B173" s="159" t="s">
        <v>249</v>
      </c>
      <c r="C173" s="159" t="s">
        <v>1834</v>
      </c>
      <c r="D173" s="167" t="s">
        <v>1619</v>
      </c>
    </row>
    <row r="174" spans="1:4" ht="90">
      <c r="A174" s="136">
        <v>158</v>
      </c>
      <c r="B174" s="159" t="s">
        <v>249</v>
      </c>
      <c r="C174" s="159" t="s">
        <v>1835</v>
      </c>
      <c r="D174" s="167" t="s">
        <v>1620</v>
      </c>
    </row>
    <row r="175" spans="1:4" ht="75">
      <c r="A175" s="136">
        <v>159</v>
      </c>
      <c r="B175" s="159" t="s">
        <v>249</v>
      </c>
      <c r="C175" s="159" t="s">
        <v>1868</v>
      </c>
      <c r="D175" s="167" t="s">
        <v>1780</v>
      </c>
    </row>
    <row r="176" spans="1:4" ht="150">
      <c r="A176" s="136">
        <v>160</v>
      </c>
      <c r="B176" s="159" t="s">
        <v>249</v>
      </c>
      <c r="C176" s="159" t="s">
        <v>1836</v>
      </c>
      <c r="D176" s="216" t="s">
        <v>1670</v>
      </c>
    </row>
    <row r="177" spans="1:4" ht="150">
      <c r="A177" s="136">
        <v>161</v>
      </c>
      <c r="B177" s="159" t="s">
        <v>249</v>
      </c>
      <c r="C177" s="159" t="s">
        <v>1837</v>
      </c>
      <c r="D177" s="216" t="s">
        <v>1671</v>
      </c>
    </row>
    <row r="178" spans="1:4" ht="90">
      <c r="A178" s="136">
        <v>162</v>
      </c>
      <c r="B178" s="159" t="s">
        <v>249</v>
      </c>
      <c r="C178" s="159" t="s">
        <v>1838</v>
      </c>
      <c r="D178" s="167" t="s">
        <v>1622</v>
      </c>
    </row>
    <row r="179" spans="1:4" ht="90">
      <c r="A179" s="136">
        <v>163</v>
      </c>
      <c r="B179" s="159" t="s">
        <v>249</v>
      </c>
      <c r="C179" s="159" t="s">
        <v>1839</v>
      </c>
      <c r="D179" s="167" t="s">
        <v>1623</v>
      </c>
    </row>
    <row r="180" spans="1:4" ht="75">
      <c r="A180" s="136">
        <v>164</v>
      </c>
      <c r="B180" s="159" t="s">
        <v>249</v>
      </c>
      <c r="C180" s="159" t="s">
        <v>1840</v>
      </c>
      <c r="D180" s="216" t="s">
        <v>1621</v>
      </c>
    </row>
    <row r="181" spans="1:4" ht="60">
      <c r="A181" s="136">
        <v>165</v>
      </c>
      <c r="B181" s="159" t="s">
        <v>249</v>
      </c>
      <c r="C181" s="159" t="s">
        <v>1841</v>
      </c>
      <c r="D181" s="216" t="s">
        <v>1624</v>
      </c>
    </row>
    <row r="182" spans="1:4" ht="105">
      <c r="A182" s="136">
        <v>166</v>
      </c>
      <c r="B182" s="159" t="s">
        <v>249</v>
      </c>
      <c r="C182" s="159" t="s">
        <v>1842</v>
      </c>
      <c r="D182" s="216" t="s">
        <v>1627</v>
      </c>
    </row>
    <row r="183" spans="1:4" ht="105">
      <c r="A183" s="136">
        <v>167</v>
      </c>
      <c r="B183" s="159" t="s">
        <v>249</v>
      </c>
      <c r="C183" s="159" t="s">
        <v>1843</v>
      </c>
      <c r="D183" s="216" t="s">
        <v>1628</v>
      </c>
    </row>
    <row r="184" spans="1:4" ht="75">
      <c r="A184" s="136">
        <v>168</v>
      </c>
      <c r="B184" s="159" t="s">
        <v>249</v>
      </c>
      <c r="C184" s="159" t="s">
        <v>1844</v>
      </c>
      <c r="D184" s="216" t="s">
        <v>1625</v>
      </c>
    </row>
    <row r="185" spans="1:4" ht="90">
      <c r="A185" s="136">
        <v>169</v>
      </c>
      <c r="B185" s="159" t="s">
        <v>249</v>
      </c>
      <c r="C185" s="159" t="s">
        <v>1845</v>
      </c>
      <c r="D185" s="216" t="s">
        <v>1629</v>
      </c>
    </row>
    <row r="186" spans="1:4" ht="120">
      <c r="A186" s="136">
        <v>170</v>
      </c>
      <c r="B186" s="159" t="s">
        <v>249</v>
      </c>
      <c r="C186" s="159" t="s">
        <v>1846</v>
      </c>
      <c r="D186" s="216" t="s">
        <v>1630</v>
      </c>
    </row>
    <row r="187" spans="1:4" ht="150">
      <c r="A187" s="136">
        <v>171</v>
      </c>
      <c r="B187" s="159" t="s">
        <v>249</v>
      </c>
      <c r="C187" s="159" t="s">
        <v>1847</v>
      </c>
      <c r="D187" s="216" t="s">
        <v>1631</v>
      </c>
    </row>
    <row r="188" spans="1:4" ht="90">
      <c r="A188" s="136">
        <v>172</v>
      </c>
      <c r="B188" s="159" t="s">
        <v>249</v>
      </c>
      <c r="C188" s="159" t="s">
        <v>1848</v>
      </c>
      <c r="D188" s="216" t="s">
        <v>1632</v>
      </c>
    </row>
    <row r="189" spans="1:4" ht="75">
      <c r="A189" s="136">
        <v>173</v>
      </c>
      <c r="B189" s="159" t="s">
        <v>249</v>
      </c>
      <c r="C189" s="159" t="s">
        <v>1849</v>
      </c>
      <c r="D189" s="216" t="s">
        <v>1633</v>
      </c>
    </row>
    <row r="190" spans="1:4" ht="105">
      <c r="A190" s="136">
        <v>174</v>
      </c>
      <c r="B190" s="159" t="s">
        <v>249</v>
      </c>
      <c r="C190" s="159" t="s">
        <v>1850</v>
      </c>
      <c r="D190" s="216" t="s">
        <v>1634</v>
      </c>
    </row>
    <row r="191" spans="1:4" ht="150">
      <c r="A191" s="136">
        <v>175</v>
      </c>
      <c r="B191" s="159" t="s">
        <v>249</v>
      </c>
      <c r="C191" s="159" t="s">
        <v>1851</v>
      </c>
      <c r="D191" s="216" t="s">
        <v>1635</v>
      </c>
    </row>
    <row r="192" spans="1:4" ht="105">
      <c r="A192" s="136">
        <v>176</v>
      </c>
      <c r="B192" s="159" t="s">
        <v>249</v>
      </c>
      <c r="C192" s="159" t="s">
        <v>1852</v>
      </c>
      <c r="D192" s="216" t="s">
        <v>1636</v>
      </c>
    </row>
    <row r="193" spans="1:4" ht="75">
      <c r="A193" s="136">
        <v>177</v>
      </c>
      <c r="B193" s="159" t="s">
        <v>249</v>
      </c>
      <c r="C193" s="159" t="s">
        <v>1853</v>
      </c>
      <c r="D193" s="216" t="s">
        <v>1626</v>
      </c>
    </row>
    <row r="194" spans="1:4" ht="60">
      <c r="A194" s="136">
        <v>178</v>
      </c>
      <c r="B194" s="159" t="s">
        <v>249</v>
      </c>
      <c r="C194" s="159" t="s">
        <v>1854</v>
      </c>
      <c r="D194" s="167" t="s">
        <v>1672</v>
      </c>
    </row>
    <row r="195" spans="1:4" ht="90">
      <c r="A195" s="136">
        <v>179</v>
      </c>
      <c r="B195" s="159" t="s">
        <v>249</v>
      </c>
      <c r="C195" s="159" t="s">
        <v>1855</v>
      </c>
      <c r="D195" s="167" t="s">
        <v>1637</v>
      </c>
    </row>
    <row r="196" spans="1:4" ht="90">
      <c r="A196" s="136">
        <v>180</v>
      </c>
      <c r="B196" s="159" t="s">
        <v>249</v>
      </c>
      <c r="C196" s="159" t="s">
        <v>1856</v>
      </c>
      <c r="D196" s="167" t="s">
        <v>1673</v>
      </c>
    </row>
    <row r="197" spans="1:4" ht="60">
      <c r="A197" s="136">
        <v>181</v>
      </c>
      <c r="B197" s="159" t="s">
        <v>249</v>
      </c>
      <c r="C197" s="159" t="s">
        <v>1857</v>
      </c>
      <c r="D197" s="167" t="s">
        <v>1640</v>
      </c>
    </row>
    <row r="198" spans="1:4" ht="45">
      <c r="A198" s="136">
        <v>182</v>
      </c>
      <c r="B198" s="159" t="s">
        <v>249</v>
      </c>
      <c r="C198" s="159" t="s">
        <v>1858</v>
      </c>
      <c r="D198" s="167" t="s">
        <v>1641</v>
      </c>
    </row>
    <row r="199" spans="1:4" ht="75">
      <c r="A199" s="136">
        <v>183</v>
      </c>
      <c r="B199" s="159" t="s">
        <v>249</v>
      </c>
      <c r="C199" s="159" t="s">
        <v>1859</v>
      </c>
      <c r="D199" s="167" t="s">
        <v>1471</v>
      </c>
    </row>
    <row r="200" spans="1:4" ht="45">
      <c r="A200" s="136">
        <v>184</v>
      </c>
      <c r="B200" s="159" t="s">
        <v>249</v>
      </c>
      <c r="C200" s="159" t="s">
        <v>1860</v>
      </c>
      <c r="D200" s="216" t="s">
        <v>262</v>
      </c>
    </row>
    <row r="201" spans="1:4" ht="30">
      <c r="A201" s="136">
        <v>185</v>
      </c>
      <c r="B201" s="159" t="s">
        <v>249</v>
      </c>
      <c r="C201" s="160" t="s">
        <v>1869</v>
      </c>
      <c r="D201" s="161" t="s">
        <v>1870</v>
      </c>
    </row>
    <row r="202" spans="1:4" ht="60">
      <c r="A202" s="136">
        <v>186</v>
      </c>
      <c r="B202" s="159" t="s">
        <v>249</v>
      </c>
      <c r="C202" s="160" t="s">
        <v>1861</v>
      </c>
      <c r="D202" s="162" t="s">
        <v>1642</v>
      </c>
    </row>
    <row r="203" spans="1:4" ht="30">
      <c r="A203" s="136">
        <v>187</v>
      </c>
      <c r="B203" s="159" t="s">
        <v>249</v>
      </c>
      <c r="C203" s="160" t="s">
        <v>1862</v>
      </c>
      <c r="D203" s="162" t="s">
        <v>409</v>
      </c>
    </row>
    <row r="204" spans="1:4" ht="30">
      <c r="A204" s="136">
        <v>188</v>
      </c>
      <c r="B204" s="159" t="s">
        <v>249</v>
      </c>
      <c r="C204" s="160" t="s">
        <v>672</v>
      </c>
      <c r="D204" s="161" t="s">
        <v>673</v>
      </c>
    </row>
    <row r="205" spans="1:4" ht="45">
      <c r="A205" s="136">
        <v>189</v>
      </c>
      <c r="B205" s="159" t="s">
        <v>249</v>
      </c>
      <c r="C205" s="160" t="s">
        <v>726</v>
      </c>
      <c r="D205" s="96" t="s">
        <v>388</v>
      </c>
    </row>
    <row r="206" spans="1:4" ht="75">
      <c r="A206" s="136">
        <v>190</v>
      </c>
      <c r="B206" s="159" t="s">
        <v>249</v>
      </c>
      <c r="C206" s="163" t="s">
        <v>674</v>
      </c>
      <c r="D206" s="162" t="s">
        <v>675</v>
      </c>
    </row>
    <row r="207" spans="1:4" ht="45">
      <c r="A207" s="136">
        <v>191</v>
      </c>
      <c r="B207" s="159" t="s">
        <v>249</v>
      </c>
      <c r="C207" s="163" t="s">
        <v>1786</v>
      </c>
      <c r="D207" s="161" t="s">
        <v>1677</v>
      </c>
    </row>
    <row r="208" spans="1:4" ht="45">
      <c r="A208" s="136">
        <v>192</v>
      </c>
      <c r="B208" s="159" t="s">
        <v>249</v>
      </c>
      <c r="C208" s="163" t="s">
        <v>1787</v>
      </c>
      <c r="D208" s="161" t="s">
        <v>1402</v>
      </c>
    </row>
    <row r="209" spans="1:4" ht="60">
      <c r="A209" s="136">
        <v>193</v>
      </c>
      <c r="B209" s="159" t="s">
        <v>249</v>
      </c>
      <c r="C209" s="160" t="s">
        <v>1788</v>
      </c>
      <c r="D209" s="162" t="s">
        <v>1403</v>
      </c>
    </row>
    <row r="210" spans="1:4" ht="45">
      <c r="A210" s="136">
        <v>194</v>
      </c>
      <c r="B210" s="159" t="s">
        <v>249</v>
      </c>
      <c r="C210" s="160" t="s">
        <v>1789</v>
      </c>
      <c r="D210" s="161" t="s">
        <v>1404</v>
      </c>
    </row>
    <row r="211" spans="1:4" ht="60">
      <c r="A211" s="136">
        <v>195</v>
      </c>
      <c r="B211" s="159" t="s">
        <v>249</v>
      </c>
      <c r="C211" s="160" t="s">
        <v>1790</v>
      </c>
      <c r="D211" s="162" t="s">
        <v>1659</v>
      </c>
    </row>
    <row r="212" spans="1:4" ht="90">
      <c r="A212" s="136">
        <v>196</v>
      </c>
      <c r="B212" s="159" t="s">
        <v>249</v>
      </c>
      <c r="C212" s="160" t="s">
        <v>1791</v>
      </c>
      <c r="D212" s="162" t="s">
        <v>1660</v>
      </c>
    </row>
    <row r="213" spans="1:4" ht="45">
      <c r="A213" s="136">
        <v>197</v>
      </c>
      <c r="B213" s="159" t="s">
        <v>249</v>
      </c>
      <c r="C213" s="160" t="s">
        <v>1792</v>
      </c>
      <c r="D213" s="161" t="s">
        <v>1405</v>
      </c>
    </row>
    <row r="214" spans="1:4" ht="45">
      <c r="A214" s="136">
        <v>198</v>
      </c>
      <c r="B214" s="159" t="s">
        <v>249</v>
      </c>
      <c r="C214" s="160" t="s">
        <v>1793</v>
      </c>
      <c r="D214" s="161" t="s">
        <v>1406</v>
      </c>
    </row>
    <row r="215" spans="1:4" ht="45">
      <c r="A215" s="136">
        <v>199</v>
      </c>
      <c r="B215" s="159" t="s">
        <v>249</v>
      </c>
      <c r="C215" s="160" t="s">
        <v>1794</v>
      </c>
      <c r="D215" s="161" t="s">
        <v>1688</v>
      </c>
    </row>
    <row r="216" spans="1:4" ht="30">
      <c r="A216" s="136">
        <v>200</v>
      </c>
      <c r="B216" s="159" t="s">
        <v>249</v>
      </c>
      <c r="C216" s="160" t="s">
        <v>1795</v>
      </c>
      <c r="D216" s="161" t="s">
        <v>1675</v>
      </c>
    </row>
    <row r="217" spans="1:4" ht="48.75" customHeight="1">
      <c r="A217" s="136">
        <v>201</v>
      </c>
      <c r="B217" s="159" t="s">
        <v>249</v>
      </c>
      <c r="C217" s="160" t="s">
        <v>1871</v>
      </c>
      <c r="D217" s="161" t="s">
        <v>1872</v>
      </c>
    </row>
    <row r="218" spans="1:4" ht="46.5" customHeight="1">
      <c r="A218" s="136">
        <v>202</v>
      </c>
      <c r="B218" s="159" t="s">
        <v>249</v>
      </c>
      <c r="C218" s="160" t="s">
        <v>1796</v>
      </c>
      <c r="D218" s="161" t="s">
        <v>1676</v>
      </c>
    </row>
    <row r="219" spans="1:4" ht="30">
      <c r="A219" s="136">
        <v>203</v>
      </c>
      <c r="B219" s="159" t="s">
        <v>249</v>
      </c>
      <c r="C219" s="160" t="s">
        <v>1797</v>
      </c>
      <c r="D219" s="161" t="s">
        <v>1407</v>
      </c>
    </row>
    <row r="220" spans="1:4" ht="60">
      <c r="A220" s="136">
        <v>204</v>
      </c>
      <c r="B220" s="159" t="s">
        <v>249</v>
      </c>
      <c r="C220" s="160" t="s">
        <v>1798</v>
      </c>
      <c r="D220" s="162" t="s">
        <v>1408</v>
      </c>
    </row>
    <row r="283" ht="15.75" customHeight="1"/>
  </sheetData>
  <autoFilter ref="A4:I295"/>
  <mergeCells count="15">
    <mergeCell ref="A1:D1"/>
    <mergeCell ref="B124:D124"/>
    <mergeCell ref="B66:D66"/>
    <mergeCell ref="B105:D105"/>
    <mergeCell ref="A2:D2"/>
    <mergeCell ref="A3:D3"/>
    <mergeCell ref="A5:D5"/>
    <mergeCell ref="B81:D81"/>
    <mergeCell ref="B129:D129"/>
    <mergeCell ref="B41:D41"/>
    <mergeCell ref="B37:D37"/>
    <mergeCell ref="B6:D6"/>
    <mergeCell ref="B9:D9"/>
    <mergeCell ref="B12:D12"/>
    <mergeCell ref="B34:D34"/>
  </mergeCells>
  <pageMargins left="0.98425196850393704" right="0.39370078740157483" top="0.39370078740157483" bottom="0.97" header="0.39370078740157483" footer="0.23622047244094491"/>
  <pageSetup paperSize="9" scale="57"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sheetPr codeName="Лист16">
    <tabColor rgb="FFFF0000"/>
  </sheetPr>
  <dimension ref="A1:D12"/>
  <sheetViews>
    <sheetView topLeftCell="A2" workbookViewId="0">
      <selection activeCell="B12" sqref="B12"/>
    </sheetView>
  </sheetViews>
  <sheetFormatPr defaultRowHeight="12.75"/>
  <cols>
    <col min="1" max="1" width="48.28515625" style="4" customWidth="1"/>
    <col min="2" max="2" width="17" style="4" customWidth="1"/>
    <col min="3" max="3" width="16" style="4" customWidth="1"/>
    <col min="4" max="4" width="14.7109375" style="4" customWidth="1"/>
    <col min="5" max="16384" width="9.140625" style="4"/>
  </cols>
  <sheetData>
    <row r="1" spans="1:4" ht="45.75" hidden="1" customHeight="1">
      <c r="A1" s="396"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4" ht="54.75" customHeight="1">
      <c r="A2" s="396" t="str">
        <f>"Приложение "&amp;Н1займ&amp;" к решению
Богучанского районного Совета депутатов
от "&amp;Р1дата&amp;" года №"&amp;Р1номер</f>
        <v>Приложение 22 к решению
Богучанского районного Совета депутатов
от  года №</v>
      </c>
      <c r="B2" s="396"/>
      <c r="C2" s="396"/>
      <c r="D2" s="396"/>
    </row>
    <row r="3" spans="1:4" ht="64.5" customHeight="1">
      <c r="A3" s="446"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2019 год и плановый период 2020-2021 годов</v>
      </c>
      <c r="B3" s="446"/>
      <c r="C3" s="446"/>
      <c r="D3" s="446"/>
    </row>
    <row r="4" spans="1:4" ht="18">
      <c r="A4" s="16"/>
      <c r="D4" s="11" t="s">
        <v>95</v>
      </c>
    </row>
    <row r="5" spans="1:4" s="18" customFormat="1" ht="28.5">
      <c r="A5" s="17" t="s">
        <v>217</v>
      </c>
      <c r="B5" s="17" t="s">
        <v>1249</v>
      </c>
      <c r="C5" s="17" t="s">
        <v>1586</v>
      </c>
      <c r="D5" s="17" t="s">
        <v>1765</v>
      </c>
    </row>
    <row r="6" spans="1:4" s="18" customFormat="1" ht="28.5">
      <c r="A6" s="19" t="s">
        <v>243</v>
      </c>
      <c r="B6" s="20">
        <f>B7-B8</f>
        <v>0</v>
      </c>
      <c r="C6" s="20">
        <f>C7-C8</f>
        <v>-38000000</v>
      </c>
      <c r="D6" s="20">
        <f>D7-D8</f>
        <v>0</v>
      </c>
    </row>
    <row r="7" spans="1:4" s="18" customFormat="1" ht="14.25">
      <c r="A7" s="19" t="s">
        <v>750</v>
      </c>
      <c r="B7" s="20">
        <v>58000000</v>
      </c>
      <c r="C7" s="20">
        <v>20000000</v>
      </c>
      <c r="D7" s="20">
        <v>20000000</v>
      </c>
    </row>
    <row r="8" spans="1:4" ht="14.25">
      <c r="A8" s="19" t="s">
        <v>244</v>
      </c>
      <c r="B8" s="20">
        <v>58000000</v>
      </c>
      <c r="C8" s="20">
        <v>58000000</v>
      </c>
      <c r="D8" s="20">
        <v>20000000</v>
      </c>
    </row>
    <row r="9" spans="1:4" ht="57">
      <c r="A9" s="19" t="s">
        <v>245</v>
      </c>
      <c r="B9" s="20">
        <f>B10-B11</f>
        <v>0</v>
      </c>
      <c r="C9" s="20">
        <f>C10-C11</f>
        <v>-38000000</v>
      </c>
      <c r="D9" s="20">
        <f>D10-D11</f>
        <v>0</v>
      </c>
    </row>
    <row r="10" spans="1:4" ht="14.25">
      <c r="A10" s="19" t="s">
        <v>263</v>
      </c>
      <c r="B10" s="20">
        <v>58000000</v>
      </c>
      <c r="C10" s="20">
        <v>20000000</v>
      </c>
      <c r="D10" s="20">
        <v>20000000</v>
      </c>
    </row>
    <row r="11" spans="1:4" ht="14.25">
      <c r="A11" s="19" t="s">
        <v>39</v>
      </c>
      <c r="B11" s="20">
        <v>58000000</v>
      </c>
      <c r="C11" s="20">
        <v>58000000</v>
      </c>
      <c r="D11" s="20">
        <v>20000000</v>
      </c>
    </row>
    <row r="12" spans="1:4" ht="15">
      <c r="A12" s="21"/>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1.xml><?xml version="1.0" encoding="utf-8"?>
<worksheet xmlns="http://schemas.openxmlformats.org/spreadsheetml/2006/main" xmlns:r="http://schemas.openxmlformats.org/officeDocument/2006/relationships">
  <sheetPr>
    <tabColor theme="6" tint="-0.249977111117893"/>
    <pageSetUpPr fitToPage="1"/>
  </sheetPr>
  <dimension ref="A1:E8"/>
  <sheetViews>
    <sheetView zoomScaleNormal="100" workbookViewId="0">
      <selection activeCell="C7" sqref="C7:C8"/>
    </sheetView>
  </sheetViews>
  <sheetFormatPr defaultRowHeight="12.75"/>
  <cols>
    <col min="1" max="1" width="69.5703125" customWidth="1"/>
    <col min="2" max="2" width="18.5703125" hidden="1" customWidth="1"/>
    <col min="3" max="3" width="32.42578125" customWidth="1"/>
    <col min="4" max="4" width="19.5703125" customWidth="1"/>
    <col min="5" max="5" width="17" customWidth="1"/>
  </cols>
  <sheetData>
    <row r="1" spans="1:5" ht="47.25" customHeight="1">
      <c r="A1" s="396"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row>
    <row r="2" spans="1:5" ht="87" customHeight="1">
      <c r="A2" s="396"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c r="C2" s="396"/>
      <c r="D2" s="56"/>
    </row>
    <row r="3" spans="1:5" ht="162.75" customHeight="1">
      <c r="A3" s="447" t="s">
        <v>1495</v>
      </c>
      <c r="B3" s="447"/>
      <c r="C3" s="447"/>
    </row>
    <row r="4" spans="1:5" ht="15.75" customHeight="1">
      <c r="A4" s="268"/>
      <c r="B4" s="11" t="s">
        <v>95</v>
      </c>
    </row>
    <row r="5" spans="1:5" ht="14.25">
      <c r="A5" s="25" t="s">
        <v>29</v>
      </c>
      <c r="B5" s="25" t="s">
        <v>677</v>
      </c>
      <c r="C5" s="25" t="s">
        <v>676</v>
      </c>
    </row>
    <row r="6" spans="1:5" ht="15">
      <c r="A6" s="275" t="s">
        <v>96</v>
      </c>
      <c r="B6" s="277">
        <f>SUM(B7:B8)</f>
        <v>0</v>
      </c>
      <c r="C6" s="277">
        <f>SUM(C7:C8)</f>
        <v>0</v>
      </c>
      <c r="D6">
        <v>1010009502</v>
      </c>
      <c r="E6">
        <v>1010009602</v>
      </c>
    </row>
    <row r="7" spans="1:5">
      <c r="A7" s="278" t="s">
        <v>1224</v>
      </c>
      <c r="B7" s="279"/>
      <c r="C7" s="279"/>
      <c r="D7" s="119">
        <f ca="1">SUMIF(РзПз,"????"&amp;D$6,СумВед)+SUMIF(РзПз,"????"&amp;E$6,СумВед)-B6</f>
        <v>0</v>
      </c>
    </row>
    <row r="8" spans="1:5">
      <c r="A8" s="278" t="s">
        <v>110</v>
      </c>
      <c r="B8" s="279"/>
      <c r="C8" s="279"/>
    </row>
  </sheetData>
  <mergeCells count="3">
    <mergeCell ref="A3:C3"/>
    <mergeCell ref="A1:C1"/>
    <mergeCell ref="A2:C2"/>
  </mergeCells>
  <pageMargins left="0.70866141732283472" right="0.70866141732283472" top="0.74803149606299213" bottom="0.74803149606299213" header="0.31496062992125984" footer="0.31496062992125984"/>
  <pageSetup paperSize="9" scale="87" orientation="portrait" r:id="rId1"/>
</worksheet>
</file>

<file path=xl/worksheets/sheet22.xml><?xml version="1.0" encoding="utf-8"?>
<worksheet xmlns="http://schemas.openxmlformats.org/spreadsheetml/2006/main" xmlns:r="http://schemas.openxmlformats.org/officeDocument/2006/relationships">
  <sheetPr>
    <tabColor theme="6" tint="-0.249977111117893"/>
  </sheetPr>
  <dimension ref="A1:B24"/>
  <sheetViews>
    <sheetView workbookViewId="0">
      <selection activeCell="B7" sqref="B7:B24"/>
    </sheetView>
  </sheetViews>
  <sheetFormatPr defaultRowHeight="12.75"/>
  <cols>
    <col min="1" max="1" width="66.7109375" customWidth="1"/>
    <col min="2" max="2" width="18.5703125" customWidth="1"/>
  </cols>
  <sheetData>
    <row r="1" spans="1:2" ht="60.75" customHeight="1">
      <c r="A1" s="396"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row>
    <row r="2" spans="1:2" ht="56.25" customHeight="1">
      <c r="A2" s="396" t="str">
        <f>"Приложение №"&amp;Н1Дороги&amp;"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row>
    <row r="3" spans="1:2" ht="144.75" customHeight="1">
      <c r="A3" s="447" t="s">
        <v>1707</v>
      </c>
      <c r="B3" s="447"/>
    </row>
    <row r="4" spans="1:2" ht="16.5" customHeight="1">
      <c r="A4" s="268"/>
      <c r="B4" s="11" t="s">
        <v>95</v>
      </c>
    </row>
    <row r="5" spans="1:2" ht="14.25">
      <c r="A5" s="25" t="s">
        <v>29</v>
      </c>
      <c r="B5" s="25" t="s">
        <v>754</v>
      </c>
    </row>
    <row r="6" spans="1:2" ht="15">
      <c r="A6" s="365" t="s">
        <v>96</v>
      </c>
      <c r="B6" s="277">
        <f>SUM(B7:B24)</f>
        <v>0</v>
      </c>
    </row>
    <row r="7" spans="1:2" ht="14.25">
      <c r="A7" s="366" t="s">
        <v>66</v>
      </c>
      <c r="B7" s="324"/>
    </row>
    <row r="8" spans="1:2" ht="14.25">
      <c r="A8" s="366" t="s">
        <v>1225</v>
      </c>
      <c r="B8" s="324"/>
    </row>
    <row r="9" spans="1:2" ht="14.25">
      <c r="A9" s="366" t="s">
        <v>199</v>
      </c>
      <c r="B9" s="324"/>
    </row>
    <row r="10" spans="1:2" ht="14.25">
      <c r="A10" s="366" t="s">
        <v>67</v>
      </c>
      <c r="B10" s="324"/>
    </row>
    <row r="11" spans="1:2" ht="14.25">
      <c r="A11" s="366" t="s">
        <v>68</v>
      </c>
      <c r="B11" s="324"/>
    </row>
    <row r="12" spans="1:2" ht="14.25">
      <c r="A12" s="366" t="s">
        <v>275</v>
      </c>
      <c r="B12" s="324"/>
    </row>
    <row r="13" spans="1:2" ht="14.25">
      <c r="A13" s="366" t="s">
        <v>1226</v>
      </c>
      <c r="B13" s="324"/>
    </row>
    <row r="14" spans="1:2" ht="14.25">
      <c r="A14" s="366" t="s">
        <v>168</v>
      </c>
      <c r="B14" s="324"/>
    </row>
    <row r="15" spans="1:2" ht="14.25">
      <c r="A15" s="366" t="s">
        <v>109</v>
      </c>
      <c r="B15" s="324"/>
    </row>
    <row r="16" spans="1:2" ht="14.25">
      <c r="A16" s="366" t="s">
        <v>169</v>
      </c>
      <c r="B16" s="324"/>
    </row>
    <row r="17" spans="1:2" ht="14.25">
      <c r="A17" s="366" t="s">
        <v>1227</v>
      </c>
      <c r="B17" s="324"/>
    </row>
    <row r="18" spans="1:2" ht="14.25">
      <c r="A18" s="366" t="s">
        <v>111</v>
      </c>
      <c r="B18" s="324"/>
    </row>
    <row r="19" spans="1:2" ht="14.25">
      <c r="A19" s="366" t="s">
        <v>110</v>
      </c>
      <c r="B19" s="324"/>
    </row>
    <row r="20" spans="1:2" ht="14.25">
      <c r="A20" s="366" t="s">
        <v>1228</v>
      </c>
      <c r="B20" s="324"/>
    </row>
    <row r="21" spans="1:2" ht="14.25">
      <c r="A21" s="366" t="s">
        <v>112</v>
      </c>
      <c r="B21" s="324"/>
    </row>
    <row r="22" spans="1:2" ht="14.25">
      <c r="A22" s="366" t="s">
        <v>171</v>
      </c>
      <c r="B22" s="324"/>
    </row>
    <row r="23" spans="1:2" ht="14.25">
      <c r="A23" s="366" t="s">
        <v>172</v>
      </c>
      <c r="B23" s="324"/>
    </row>
    <row r="24" spans="1:2" ht="14.25">
      <c r="A24" s="366" t="s">
        <v>114</v>
      </c>
      <c r="B24" s="324"/>
    </row>
  </sheetData>
  <mergeCells count="3">
    <mergeCell ref="A1:B1"/>
    <mergeCell ref="A3:B3"/>
    <mergeCell ref="A2:B2"/>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sheetPr>
    <tabColor theme="6" tint="-0.499984740745262"/>
  </sheetPr>
  <dimension ref="A1:C16"/>
  <sheetViews>
    <sheetView workbookViewId="0">
      <selection activeCell="C7" sqref="C7:C16"/>
    </sheetView>
  </sheetViews>
  <sheetFormatPr defaultRowHeight="12.75"/>
  <cols>
    <col min="1" max="1" width="55.42578125" customWidth="1"/>
    <col min="2" max="2" width="17.5703125" hidden="1" customWidth="1"/>
    <col min="3" max="3" width="39.85546875" customWidth="1"/>
  </cols>
  <sheetData>
    <row r="1" spans="1:3" ht="64.5" customHeight="1">
      <c r="A1" s="396"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row>
    <row r="2" spans="1:3" ht="54.75" customHeight="1">
      <c r="A2" s="396"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c r="C2" s="396"/>
    </row>
    <row r="3" spans="1:3" ht="132" customHeight="1">
      <c r="A3" s="448" t="s">
        <v>1708</v>
      </c>
      <c r="B3" s="448"/>
      <c r="C3" s="448"/>
    </row>
    <row r="4" spans="1:3">
      <c r="A4" s="200"/>
      <c r="B4" s="200"/>
      <c r="C4" s="200"/>
    </row>
    <row r="5" spans="1:3" ht="22.5" customHeight="1">
      <c r="A5" s="319" t="s">
        <v>29</v>
      </c>
      <c r="B5" s="272" t="s">
        <v>47</v>
      </c>
      <c r="C5" s="352" t="s">
        <v>754</v>
      </c>
    </row>
    <row r="6" spans="1:3" ht="15">
      <c r="A6" s="276" t="s">
        <v>1229</v>
      </c>
      <c r="B6" s="273"/>
      <c r="C6" s="325">
        <f>SUM(C7:C16)</f>
        <v>0</v>
      </c>
    </row>
    <row r="7" spans="1:3" ht="14.25">
      <c r="A7" s="323" t="s">
        <v>66</v>
      </c>
      <c r="B7" s="324">
        <v>1000000</v>
      </c>
      <c r="C7" s="324"/>
    </row>
    <row r="8" spans="1:3" ht="14.25">
      <c r="A8" s="323" t="s">
        <v>107</v>
      </c>
      <c r="B8" s="324">
        <v>1000000</v>
      </c>
      <c r="C8" s="324"/>
    </row>
    <row r="9" spans="1:3" ht="14.25">
      <c r="A9" s="323" t="s">
        <v>67</v>
      </c>
      <c r="B9" s="324">
        <v>12000000</v>
      </c>
      <c r="C9" s="324"/>
    </row>
    <row r="10" spans="1:3" ht="14.25">
      <c r="A10" s="323" t="s">
        <v>275</v>
      </c>
      <c r="B10" s="324">
        <v>2000000</v>
      </c>
      <c r="C10" s="324"/>
    </row>
    <row r="11" spans="1:3" ht="14.25">
      <c r="A11" s="323" t="s">
        <v>108</v>
      </c>
      <c r="B11" s="324">
        <v>1500000</v>
      </c>
      <c r="C11" s="324"/>
    </row>
    <row r="12" spans="1:3" ht="14.25">
      <c r="A12" s="323" t="s">
        <v>168</v>
      </c>
      <c r="B12" s="324"/>
      <c r="C12" s="324"/>
    </row>
    <row r="13" spans="1:3" ht="14.25">
      <c r="A13" s="323" t="s">
        <v>109</v>
      </c>
      <c r="B13" s="324">
        <v>1000000</v>
      </c>
      <c r="C13" s="324"/>
    </row>
    <row r="14" spans="1:3" ht="14.25">
      <c r="A14" s="323" t="s">
        <v>111</v>
      </c>
      <c r="B14" s="324">
        <v>1000000</v>
      </c>
      <c r="C14" s="324"/>
    </row>
    <row r="15" spans="1:3" ht="14.25">
      <c r="A15" s="323" t="s">
        <v>112</v>
      </c>
      <c r="B15" s="324">
        <v>4000000</v>
      </c>
      <c r="C15" s="324"/>
    </row>
    <row r="16" spans="1:3" ht="14.25">
      <c r="A16" s="323" t="s">
        <v>171</v>
      </c>
      <c r="B16" s="324">
        <v>1400000</v>
      </c>
      <c r="C16" s="324"/>
    </row>
  </sheetData>
  <mergeCells count="3">
    <mergeCell ref="A1:C1"/>
    <mergeCell ref="A2:C2"/>
    <mergeCell ref="A3:C3"/>
  </mergeCells>
  <pageMargins left="0.7" right="0.24"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tabColor theme="6" tint="-0.249977111117893"/>
  </sheetPr>
  <dimension ref="A1:D26"/>
  <sheetViews>
    <sheetView workbookViewId="0">
      <selection activeCell="B8" sqref="B8:B25"/>
    </sheetView>
  </sheetViews>
  <sheetFormatPr defaultRowHeight="12.75"/>
  <cols>
    <col min="1" max="1" width="70" customWidth="1"/>
    <col min="2" max="2" width="18.5703125" customWidth="1"/>
    <col min="4" max="4" width="11.140625" bestFit="1" customWidth="1"/>
  </cols>
  <sheetData>
    <row r="1" spans="1:4" ht="52.5" customHeight="1">
      <c r="A1" s="396"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row>
    <row r="2" spans="1:4" ht="47.25" customHeight="1">
      <c r="A2" s="396"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row>
    <row r="3" spans="1:4" ht="106.5" customHeight="1">
      <c r="A3" s="449" t="s">
        <v>1504</v>
      </c>
      <c r="B3" s="449"/>
    </row>
    <row r="4" spans="1:4" ht="25.5" customHeight="1">
      <c r="A4" s="449" t="str">
        <f>"природного и техногенного характера»  "&amp;год&amp;" год "</f>
        <v xml:space="preserve">природного и техногенного характера»  2019 год </v>
      </c>
      <c r="B4" s="449"/>
    </row>
    <row r="5" spans="1:4" ht="20.25">
      <c r="A5" s="281"/>
      <c r="B5" s="11" t="s">
        <v>95</v>
      </c>
    </row>
    <row r="6" spans="1:4" ht="14.25">
      <c r="A6" s="25" t="s">
        <v>29</v>
      </c>
      <c r="B6" s="25" t="s">
        <v>754</v>
      </c>
      <c r="D6" s="244" t="s">
        <v>1497</v>
      </c>
    </row>
    <row r="7" spans="1:4" ht="15">
      <c r="A7" s="282" t="s">
        <v>96</v>
      </c>
      <c r="B7" s="277">
        <f>SUM(B8:B25)</f>
        <v>0</v>
      </c>
      <c r="D7" s="119">
        <f ca="1">SUMIF(РзПз,"????0420074120",СумВед)-B7</f>
        <v>0</v>
      </c>
    </row>
    <row r="8" spans="1:4" ht="14.25">
      <c r="A8" s="44" t="s">
        <v>66</v>
      </c>
      <c r="B8" s="322"/>
    </row>
    <row r="9" spans="1:4" ht="14.25">
      <c r="A9" s="44" t="s">
        <v>107</v>
      </c>
      <c r="B9" s="322"/>
    </row>
    <row r="10" spans="1:4" ht="14.25">
      <c r="A10" s="44" t="s">
        <v>199</v>
      </c>
      <c r="B10" s="322"/>
    </row>
    <row r="11" spans="1:4" ht="14.25">
      <c r="A11" s="45" t="s">
        <v>67</v>
      </c>
      <c r="B11" s="322"/>
    </row>
    <row r="12" spans="1:4" ht="14.25">
      <c r="A12" s="45" t="s">
        <v>68</v>
      </c>
      <c r="B12" s="322"/>
    </row>
    <row r="13" spans="1:4" ht="14.25">
      <c r="A13" s="45" t="s">
        <v>275</v>
      </c>
      <c r="B13" s="322"/>
    </row>
    <row r="14" spans="1:4" ht="14.25">
      <c r="A14" s="45" t="s">
        <v>108</v>
      </c>
      <c r="B14" s="322"/>
    </row>
    <row r="15" spans="1:4" ht="14.25">
      <c r="A15" s="45" t="s">
        <v>168</v>
      </c>
      <c r="B15" s="322"/>
    </row>
    <row r="16" spans="1:4" ht="14.25">
      <c r="A16" s="45" t="s">
        <v>169</v>
      </c>
      <c r="B16" s="322"/>
    </row>
    <row r="17" spans="1:2" ht="14.25">
      <c r="A17" s="45" t="s">
        <v>109</v>
      </c>
      <c r="B17" s="322"/>
    </row>
    <row r="18" spans="1:2" ht="14.25">
      <c r="A18" s="45" t="s">
        <v>111</v>
      </c>
      <c r="B18" s="322"/>
    </row>
    <row r="19" spans="1:2" ht="14.25">
      <c r="A19" s="45" t="s">
        <v>200</v>
      </c>
      <c r="B19" s="322"/>
    </row>
    <row r="20" spans="1:2" ht="14.25">
      <c r="A20" s="45" t="s">
        <v>110</v>
      </c>
      <c r="B20" s="322"/>
    </row>
    <row r="21" spans="1:2" ht="28.5">
      <c r="A21" s="321" t="s">
        <v>1503</v>
      </c>
      <c r="B21" s="322"/>
    </row>
    <row r="22" spans="1:2" ht="14.25">
      <c r="A22" s="45" t="s">
        <v>113</v>
      </c>
      <c r="B22" s="322"/>
    </row>
    <row r="23" spans="1:2" ht="14.25">
      <c r="A23" s="45" t="s">
        <v>171</v>
      </c>
      <c r="B23" s="322"/>
    </row>
    <row r="24" spans="1:2" ht="14.25">
      <c r="A24" s="45" t="s">
        <v>172</v>
      </c>
      <c r="B24" s="322"/>
    </row>
    <row r="25" spans="1:2" ht="14.25">
      <c r="A25" s="45" t="s">
        <v>114</v>
      </c>
      <c r="B25" s="322"/>
    </row>
    <row r="26" spans="1:2" ht="14.25">
      <c r="A26" s="320"/>
    </row>
  </sheetData>
  <mergeCells count="4">
    <mergeCell ref="A1:B1"/>
    <mergeCell ref="A2:B2"/>
    <mergeCell ref="A3:B3"/>
    <mergeCell ref="A4:B4"/>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tabColor rgb="FFFF0000"/>
  </sheetPr>
  <dimension ref="A1:G13"/>
  <sheetViews>
    <sheetView topLeftCell="A2" workbookViewId="0">
      <selection activeCell="D12" sqref="D12:E12"/>
    </sheetView>
  </sheetViews>
  <sheetFormatPr defaultRowHeight="12.75"/>
  <cols>
    <col min="1" max="1" width="5.5703125" customWidth="1"/>
    <col min="2" max="2" width="58.85546875" customWidth="1"/>
    <col min="3" max="3" width="15" customWidth="1"/>
    <col min="4" max="4" width="17.42578125" customWidth="1"/>
    <col min="5" max="5" width="18.5703125" customWidth="1"/>
    <col min="6" max="6" width="0" hidden="1" customWidth="1"/>
    <col min="7" max="7" width="15" customWidth="1"/>
  </cols>
  <sheetData>
    <row r="1" spans="1:7" ht="60" hidden="1" customHeight="1">
      <c r="B1" s="396"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396"/>
      <c r="D1" s="396"/>
      <c r="E1" s="396"/>
    </row>
    <row r="2" spans="1:7" ht="61.5" customHeight="1">
      <c r="B2" s="396" t="str">
        <f>"Приложение "&amp;Н1софин&amp;" к решению
Богучанского районного Совета депутатов
от "&amp;Р1дата&amp;" года №"&amp;Р1номер</f>
        <v>Приложение 21 к решению
Богучанского районного Совета депутатов
от  года №</v>
      </c>
      <c r="C2" s="396"/>
      <c r="D2" s="396"/>
      <c r="E2" s="396"/>
    </row>
    <row r="3" spans="1:7" ht="35.25" customHeight="1">
      <c r="B3" s="395"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2019 год и плановый период 2020-2021 годов</v>
      </c>
      <c r="C3" s="395"/>
      <c r="D3" s="395"/>
      <c r="E3" s="395"/>
      <c r="F3" s="395"/>
    </row>
    <row r="4" spans="1:7" ht="20.25">
      <c r="B4" s="280"/>
      <c r="C4" s="284"/>
      <c r="D4" s="284"/>
      <c r="E4" s="11" t="s">
        <v>95</v>
      </c>
    </row>
    <row r="5" spans="1:7" ht="14.25">
      <c r="A5" s="45"/>
      <c r="B5" s="25" t="s">
        <v>29</v>
      </c>
      <c r="C5" s="25" t="s">
        <v>1585</v>
      </c>
      <c r="D5" s="25" t="s">
        <v>1586</v>
      </c>
      <c r="E5" s="25" t="s">
        <v>1765</v>
      </c>
    </row>
    <row r="6" spans="1:7" ht="15">
      <c r="A6" s="45"/>
      <c r="B6" s="370" t="s">
        <v>96</v>
      </c>
      <c r="C6" s="348">
        <f>SUM(C7:C13)</f>
        <v>3632445</v>
      </c>
      <c r="D6" s="348">
        <f>SUM(D7:D13)</f>
        <v>3380045</v>
      </c>
      <c r="E6" s="348">
        <f>SUM(E7:E13)</f>
        <v>3380045</v>
      </c>
      <c r="G6" s="120"/>
    </row>
    <row r="7" spans="1:7" ht="75.75" customHeight="1">
      <c r="A7" s="380">
        <v>1</v>
      </c>
      <c r="B7" s="356" t="s">
        <v>1695</v>
      </c>
      <c r="C7" s="382">
        <v>122</v>
      </c>
      <c r="D7" s="382">
        <v>122</v>
      </c>
      <c r="E7" s="382">
        <v>122</v>
      </c>
    </row>
    <row r="8" spans="1:7" ht="63.75">
      <c r="A8" s="380">
        <v>2</v>
      </c>
      <c r="B8" s="356" t="s">
        <v>1699</v>
      </c>
      <c r="C8" s="382">
        <v>1400</v>
      </c>
      <c r="D8" s="382">
        <v>1400</v>
      </c>
      <c r="E8" s="382">
        <v>1400</v>
      </c>
    </row>
    <row r="9" spans="1:7" ht="76.5">
      <c r="A9" s="380">
        <v>3</v>
      </c>
      <c r="B9" s="356" t="s">
        <v>1713</v>
      </c>
      <c r="C9" s="382">
        <v>47400</v>
      </c>
      <c r="D9" s="383">
        <v>0</v>
      </c>
      <c r="E9" s="383">
        <v>0</v>
      </c>
    </row>
    <row r="10" spans="1:7" ht="76.5" customHeight="1">
      <c r="A10" s="380">
        <v>4</v>
      </c>
      <c r="B10" s="356" t="s">
        <v>458</v>
      </c>
      <c r="C10" s="382">
        <v>106240</v>
      </c>
      <c r="D10" s="382">
        <v>106240</v>
      </c>
      <c r="E10" s="382">
        <v>106240</v>
      </c>
    </row>
    <row r="11" spans="1:7" ht="74.25" customHeight="1">
      <c r="A11" s="380">
        <v>5</v>
      </c>
      <c r="B11" s="356" t="s">
        <v>497</v>
      </c>
      <c r="C11" s="382">
        <v>1000000</v>
      </c>
      <c r="D11" s="382">
        <v>1000000</v>
      </c>
      <c r="E11" s="382">
        <v>1000000</v>
      </c>
    </row>
    <row r="12" spans="1:7" ht="89.25">
      <c r="A12" s="381">
        <v>6</v>
      </c>
      <c r="B12" s="356" t="s">
        <v>1579</v>
      </c>
      <c r="C12" s="382">
        <v>205000</v>
      </c>
      <c r="D12" s="384">
        <v>0</v>
      </c>
      <c r="E12" s="384">
        <v>0</v>
      </c>
    </row>
    <row r="13" spans="1:7" ht="63.75">
      <c r="A13" s="381">
        <v>7</v>
      </c>
      <c r="B13" s="356" t="s">
        <v>922</v>
      </c>
      <c r="C13" s="382">
        <v>2272283</v>
      </c>
      <c r="D13" s="382">
        <v>2272283</v>
      </c>
      <c r="E13" s="382">
        <v>2272283</v>
      </c>
    </row>
  </sheetData>
  <mergeCells count="3">
    <mergeCell ref="B1:E1"/>
    <mergeCell ref="B2:E2"/>
    <mergeCell ref="B3:F3"/>
  </mergeCells>
  <pageMargins left="0.70866141732283472" right="0.70866141732283472" top="0.74803149606299213" bottom="0.74803149606299213" header="0.31496062992125984" footer="0.31496062992125984"/>
  <pageSetup paperSize="9" scale="75" orientation="portrait" r:id="rId1"/>
</worksheet>
</file>

<file path=xl/worksheets/sheet26.xml><?xml version="1.0" encoding="utf-8"?>
<worksheet xmlns="http://schemas.openxmlformats.org/spreadsheetml/2006/main" xmlns:r="http://schemas.openxmlformats.org/officeDocument/2006/relationships">
  <dimension ref="A1:D9"/>
  <sheetViews>
    <sheetView workbookViewId="0">
      <selection activeCell="B7" sqref="B7:B9"/>
    </sheetView>
  </sheetViews>
  <sheetFormatPr defaultRowHeight="12.75"/>
  <cols>
    <col min="1" max="1" width="56.42578125" customWidth="1"/>
    <col min="2" max="2" width="23.85546875" customWidth="1"/>
    <col min="3" max="4" width="15" customWidth="1"/>
  </cols>
  <sheetData>
    <row r="1" spans="1:4" ht="56.25" customHeight="1">
      <c r="A1" s="396" t="str">
        <f>"Приложение №"&amp;Н2благ&amp;"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56"/>
      <c r="D1" s="56"/>
    </row>
    <row r="2" spans="1:4" ht="54" customHeight="1">
      <c r="A2" s="396" t="str">
        <f>"Приложение №"&amp;Н1благ&amp;"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c r="C2" s="56"/>
      <c r="D2" s="56"/>
    </row>
    <row r="3" spans="1:4" ht="180" customHeight="1">
      <c r="A3" s="447" t="s">
        <v>1739</v>
      </c>
      <c r="B3" s="447"/>
      <c r="C3" s="330"/>
      <c r="D3" s="331"/>
    </row>
    <row r="4" spans="1:4">
      <c r="A4" s="4"/>
      <c r="B4" s="11" t="s">
        <v>95</v>
      </c>
      <c r="C4" s="11"/>
    </row>
    <row r="5" spans="1:4">
      <c r="A5" s="35" t="s">
        <v>29</v>
      </c>
      <c r="B5" s="35" t="s">
        <v>1248</v>
      </c>
    </row>
    <row r="6" spans="1:4" ht="15">
      <c r="A6" s="328" t="s">
        <v>96</v>
      </c>
      <c r="B6" s="38">
        <f>SUM(B7:B10)</f>
        <v>0</v>
      </c>
    </row>
    <row r="7" spans="1:4" ht="14.25">
      <c r="A7" s="13" t="s">
        <v>749</v>
      </c>
      <c r="B7" s="28"/>
    </row>
    <row r="8" spans="1:4" ht="14.25">
      <c r="A8" s="13" t="s">
        <v>1740</v>
      </c>
      <c r="B8" s="28"/>
    </row>
    <row r="9" spans="1:4" ht="14.25">
      <c r="A9" s="13" t="s">
        <v>171</v>
      </c>
      <c r="B9" s="28"/>
    </row>
  </sheetData>
  <mergeCells count="3">
    <mergeCell ref="A1:B1"/>
    <mergeCell ref="A2:B2"/>
    <mergeCell ref="A3:B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24"/>
  <sheetViews>
    <sheetView topLeftCell="A3" workbookViewId="0">
      <selection activeCell="B6" sqref="B6"/>
    </sheetView>
  </sheetViews>
  <sheetFormatPr defaultRowHeight="12.75"/>
  <cols>
    <col min="1" max="1" width="54" customWidth="1"/>
    <col min="2" max="2" width="31.140625" customWidth="1"/>
    <col min="3" max="4" width="0" hidden="1" customWidth="1"/>
  </cols>
  <sheetData>
    <row r="1" spans="1:4" ht="45.75" customHeight="1">
      <c r="A1" s="396"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4" ht="63" customHeight="1">
      <c r="A2" s="396"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c r="C2" s="396"/>
      <c r="D2" s="396"/>
    </row>
    <row r="3" spans="1:4" ht="90" customHeight="1">
      <c r="A3" s="450" t="str">
        <f>"Средства на повышение размеров оплаты труда работников бюджетной сферы Красноярского края  с 1 января 2018 года на 4 процента  на "&amp;год&amp;" год "</f>
        <v xml:space="preserve">Средства на повышение размеров оплаты труда работников бюджетной сферы Красноярского края  с 1 января 2018 года на 4 процента  на 2019 год </v>
      </c>
      <c r="B3" s="450"/>
      <c r="C3" s="450"/>
      <c r="D3" s="450"/>
    </row>
    <row r="4" spans="1:4">
      <c r="A4" s="200"/>
      <c r="B4" s="11" t="s">
        <v>95</v>
      </c>
      <c r="C4" s="11" t="s">
        <v>95</v>
      </c>
      <c r="D4" s="201" t="s">
        <v>95</v>
      </c>
    </row>
    <row r="5" spans="1:4" ht="15">
      <c r="A5" s="228" t="s">
        <v>29</v>
      </c>
      <c r="B5" s="228" t="s">
        <v>754</v>
      </c>
      <c r="C5" s="228"/>
      <c r="D5" s="202" t="s">
        <v>754</v>
      </c>
    </row>
    <row r="6" spans="1:4" ht="15">
      <c r="A6" s="203" t="s">
        <v>96</v>
      </c>
      <c r="B6" s="369">
        <f>SUM(B7:B24)</f>
        <v>2389025</v>
      </c>
      <c r="C6" s="204"/>
      <c r="D6" s="204"/>
    </row>
    <row r="7" spans="1:4" ht="15">
      <c r="A7" s="44" t="s">
        <v>66</v>
      </c>
      <c r="B7" s="367">
        <v>120827</v>
      </c>
      <c r="C7" s="364"/>
      <c r="D7" s="205"/>
    </row>
    <row r="8" spans="1:4" ht="15">
      <c r="A8" s="44" t="s">
        <v>107</v>
      </c>
      <c r="B8" s="367">
        <v>120593</v>
      </c>
      <c r="C8" s="364"/>
      <c r="D8" s="205"/>
    </row>
    <row r="9" spans="1:4" ht="15">
      <c r="A9" s="44" t="s">
        <v>199</v>
      </c>
      <c r="B9" s="367">
        <v>89761</v>
      </c>
      <c r="C9" s="364"/>
      <c r="D9" s="205"/>
    </row>
    <row r="10" spans="1:4" ht="14.25">
      <c r="A10" s="45" t="s">
        <v>67</v>
      </c>
      <c r="B10" s="368">
        <v>212681</v>
      </c>
    </row>
    <row r="11" spans="1:4" ht="14.25">
      <c r="A11" s="44" t="s">
        <v>68</v>
      </c>
      <c r="B11" s="368">
        <v>105097</v>
      </c>
    </row>
    <row r="12" spans="1:4" ht="14.25">
      <c r="A12" s="46" t="s">
        <v>275</v>
      </c>
      <c r="B12" s="368">
        <v>143339</v>
      </c>
    </row>
    <row r="13" spans="1:4" ht="14.25">
      <c r="A13" s="44" t="s">
        <v>108</v>
      </c>
      <c r="B13" s="368">
        <v>116542</v>
      </c>
    </row>
    <row r="14" spans="1:4" ht="14.25">
      <c r="A14" s="44" t="s">
        <v>168</v>
      </c>
      <c r="B14" s="368">
        <v>164671</v>
      </c>
    </row>
    <row r="15" spans="1:4" ht="14.25">
      <c r="A15" s="44" t="s">
        <v>169</v>
      </c>
      <c r="B15" s="368">
        <v>84576</v>
      </c>
    </row>
    <row r="16" spans="1:4" ht="14.25">
      <c r="A16" s="44" t="s">
        <v>109</v>
      </c>
      <c r="B16" s="368">
        <v>114996</v>
      </c>
    </row>
    <row r="17" spans="1:2" ht="14.25">
      <c r="A17" s="45" t="s">
        <v>111</v>
      </c>
      <c r="B17" s="368">
        <v>203506</v>
      </c>
    </row>
    <row r="18" spans="1:2" ht="14.25">
      <c r="A18" s="44" t="s">
        <v>200</v>
      </c>
      <c r="B18" s="368">
        <v>149014</v>
      </c>
    </row>
    <row r="19" spans="1:2" ht="14.25">
      <c r="A19" s="44" t="s">
        <v>110</v>
      </c>
      <c r="B19" s="368">
        <v>116112</v>
      </c>
    </row>
    <row r="20" spans="1:2" ht="14.25">
      <c r="A20" s="44" t="s">
        <v>112</v>
      </c>
      <c r="B20" s="368">
        <v>167434</v>
      </c>
    </row>
    <row r="21" spans="1:2" ht="14.25">
      <c r="A21" s="44" t="s">
        <v>113</v>
      </c>
      <c r="B21" s="368">
        <v>105344</v>
      </c>
    </row>
    <row r="22" spans="1:2" ht="14.25">
      <c r="A22" s="44" t="s">
        <v>171</v>
      </c>
      <c r="B22" s="368">
        <v>110497</v>
      </c>
    </row>
    <row r="23" spans="1:2" ht="14.25">
      <c r="A23" s="44" t="s">
        <v>172</v>
      </c>
      <c r="B23" s="368">
        <v>137152</v>
      </c>
    </row>
    <row r="24" spans="1:2" ht="14.25">
      <c r="A24" s="44" t="s">
        <v>114</v>
      </c>
      <c r="B24" s="368">
        <v>126883</v>
      </c>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B24"/>
  <sheetViews>
    <sheetView workbookViewId="0">
      <selection activeCell="B7" sqref="B7:B24"/>
    </sheetView>
  </sheetViews>
  <sheetFormatPr defaultRowHeight="12.75"/>
  <cols>
    <col min="1" max="1" width="60.85546875" customWidth="1"/>
    <col min="2" max="2" width="24.5703125" customWidth="1"/>
  </cols>
  <sheetData>
    <row r="1" spans="1:2" ht="54.75" customHeight="1">
      <c r="A1" s="396" t="str">
        <f>"Приложение №"&amp;Н2потенц&amp;"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row>
    <row r="2" spans="1:2" ht="52.5" customHeight="1">
      <c r="A2" s="396" t="str">
        <f>"Приложение №"&amp;Н1потенц&amp;"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396"/>
    </row>
    <row r="3" spans="1:2" ht="111" customHeight="1">
      <c r="A3" s="414" t="str">
        <f>" Распределение межбюджетные трансферты на финансирование (возмещение) расходов на повышение размеров оплаты труда отдельным категориям работников бюджетной сферы  на "&amp;год&amp;" год "</f>
        <v xml:space="preserve"> Распределение межбюджетные трансферты на финансирование (возмещение) расходов на повышение размеров оплаты труда отдельным категориям работников бюджетной сферы  на 2019 год </v>
      </c>
      <c r="B3" s="414"/>
    </row>
    <row r="4" spans="1:2">
      <c r="A4" s="4"/>
      <c r="B4" s="11"/>
    </row>
    <row r="5" spans="1:2" ht="14.25">
      <c r="A5" s="25" t="s">
        <v>29</v>
      </c>
      <c r="B5" s="25" t="s">
        <v>754</v>
      </c>
    </row>
    <row r="6" spans="1:2" ht="15">
      <c r="A6" s="376" t="s">
        <v>96</v>
      </c>
      <c r="B6" s="369">
        <f>SUM(B7:B28)</f>
        <v>0</v>
      </c>
    </row>
    <row r="7" spans="1:2" ht="14.25">
      <c r="A7" s="377" t="s">
        <v>66</v>
      </c>
      <c r="B7" s="378"/>
    </row>
    <row r="8" spans="1:2" ht="14.25">
      <c r="A8" s="377" t="s">
        <v>107</v>
      </c>
      <c r="B8" s="378"/>
    </row>
    <row r="9" spans="1:2" ht="14.25">
      <c r="A9" s="377" t="s">
        <v>1758</v>
      </c>
      <c r="B9" s="378"/>
    </row>
    <row r="10" spans="1:2" ht="14.25">
      <c r="A10" s="377" t="s">
        <v>1759</v>
      </c>
      <c r="B10" s="378"/>
    </row>
    <row r="11" spans="1:2" ht="14.25">
      <c r="A11" s="377" t="s">
        <v>68</v>
      </c>
      <c r="B11" s="378"/>
    </row>
    <row r="12" spans="1:2" ht="14.25">
      <c r="A12" s="377" t="s">
        <v>275</v>
      </c>
      <c r="B12" s="378"/>
    </row>
    <row r="13" spans="1:2" ht="14.25">
      <c r="A13" s="377" t="s">
        <v>108</v>
      </c>
      <c r="B13" s="378"/>
    </row>
    <row r="14" spans="1:2" ht="14.25">
      <c r="A14" s="377" t="s">
        <v>168</v>
      </c>
      <c r="B14" s="378"/>
    </row>
    <row r="15" spans="1:2" ht="14.25">
      <c r="A15" s="377" t="s">
        <v>109</v>
      </c>
      <c r="B15" s="378"/>
    </row>
    <row r="16" spans="1:2" ht="14.25">
      <c r="A16" s="377" t="s">
        <v>169</v>
      </c>
      <c r="B16" s="378"/>
    </row>
    <row r="17" spans="1:2" ht="14.25">
      <c r="A17" s="377" t="s">
        <v>1760</v>
      </c>
      <c r="B17" s="378"/>
    </row>
    <row r="18" spans="1:2" ht="14.25">
      <c r="A18" s="377" t="s">
        <v>111</v>
      </c>
      <c r="B18" s="378"/>
    </row>
    <row r="19" spans="1:2" ht="14.25">
      <c r="A19" s="377" t="s">
        <v>110</v>
      </c>
      <c r="B19" s="378"/>
    </row>
    <row r="20" spans="1:2" ht="14.25">
      <c r="A20" s="377" t="s">
        <v>113</v>
      </c>
      <c r="B20" s="378"/>
    </row>
    <row r="21" spans="1:2" ht="14.25">
      <c r="A21" s="377" t="s">
        <v>1761</v>
      </c>
      <c r="B21" s="378"/>
    </row>
    <row r="22" spans="1:2" ht="14.25">
      <c r="A22" s="377" t="s">
        <v>171</v>
      </c>
      <c r="B22" s="378"/>
    </row>
    <row r="23" spans="1:2" ht="14.25">
      <c r="A23" s="377" t="s">
        <v>172</v>
      </c>
      <c r="B23" s="378"/>
    </row>
    <row r="24" spans="1:2" ht="14.25">
      <c r="A24" s="377" t="s">
        <v>114</v>
      </c>
      <c r="B24" s="378"/>
    </row>
  </sheetData>
  <mergeCells count="3">
    <mergeCell ref="A1:B1"/>
    <mergeCell ref="A2:B2"/>
    <mergeCell ref="A3:B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sheetPr codeName="Лист26"/>
  <dimension ref="A1:G713"/>
  <sheetViews>
    <sheetView workbookViewId="0">
      <selection activeCell="G32" sqref="G32"/>
    </sheetView>
  </sheetViews>
  <sheetFormatPr defaultColWidth="8.7109375" defaultRowHeight="12.75"/>
  <cols>
    <col min="1" max="1" width="27.5703125" customWidth="1"/>
    <col min="2" max="2" width="22.42578125" style="1" customWidth="1"/>
    <col min="3" max="3" width="22.5703125" customWidth="1"/>
    <col min="7" max="7" width="10.140625" bestFit="1" customWidth="1"/>
  </cols>
  <sheetData>
    <row r="1" spans="1:7">
      <c r="A1" t="s">
        <v>134</v>
      </c>
      <c r="B1" s="1">
        <v>2019</v>
      </c>
    </row>
    <row r="2" spans="1:7">
      <c r="A2" t="s">
        <v>314</v>
      </c>
      <c r="B2" s="1" t="s">
        <v>1763</v>
      </c>
    </row>
    <row r="3" spans="1:7">
      <c r="A3" t="s">
        <v>303</v>
      </c>
      <c r="B3" s="2"/>
    </row>
    <row r="4" spans="1:7">
      <c r="A4" t="s">
        <v>304</v>
      </c>
      <c r="B4" s="266"/>
    </row>
    <row r="5" spans="1:7">
      <c r="A5" t="s">
        <v>727</v>
      </c>
      <c r="B5" s="2"/>
    </row>
    <row r="6" spans="1:7">
      <c r="A6" t="s">
        <v>728</v>
      </c>
      <c r="B6" s="266"/>
    </row>
    <row r="8" spans="1:7">
      <c r="A8" s="4"/>
      <c r="B8" s="5"/>
      <c r="C8" s="4"/>
      <c r="D8" s="4"/>
      <c r="E8" s="4"/>
      <c r="G8" s="3"/>
    </row>
    <row r="9" spans="1:7">
      <c r="A9" s="6" t="s">
        <v>313</v>
      </c>
      <c r="B9" s="7" t="s">
        <v>312</v>
      </c>
      <c r="C9" s="169" t="s">
        <v>729</v>
      </c>
      <c r="D9" s="4"/>
      <c r="E9" s="4"/>
    </row>
    <row r="10" spans="1:7">
      <c r="A10" s="6" t="s">
        <v>135</v>
      </c>
      <c r="B10" s="373">
        <v>1</v>
      </c>
      <c r="C10" s="8"/>
      <c r="D10" s="4"/>
      <c r="E10" s="4"/>
    </row>
    <row r="11" spans="1:7">
      <c r="A11" s="6" t="s">
        <v>142</v>
      </c>
      <c r="B11" s="373">
        <v>2</v>
      </c>
      <c r="C11" s="8"/>
      <c r="D11" s="4"/>
      <c r="E11" s="4"/>
    </row>
    <row r="12" spans="1:7">
      <c r="A12" s="6" t="s">
        <v>143</v>
      </c>
      <c r="B12" s="8">
        <v>3</v>
      </c>
      <c r="C12" s="8"/>
      <c r="D12" s="4"/>
      <c r="E12" s="4"/>
    </row>
    <row r="13" spans="1:7">
      <c r="A13" s="6" t="s">
        <v>1178</v>
      </c>
      <c r="B13" s="8"/>
      <c r="C13" s="8"/>
      <c r="D13" s="4"/>
      <c r="E13" s="4"/>
    </row>
    <row r="14" spans="1:7">
      <c r="A14" s="6" t="s">
        <v>144</v>
      </c>
      <c r="B14" s="373">
        <v>4</v>
      </c>
      <c r="C14" s="8"/>
      <c r="D14" s="4"/>
      <c r="E14" s="4"/>
    </row>
    <row r="15" spans="1:7">
      <c r="A15" s="6" t="s">
        <v>1741</v>
      </c>
      <c r="B15" s="373">
        <v>5</v>
      </c>
      <c r="C15" s="8"/>
      <c r="D15" s="4"/>
      <c r="E15" s="4"/>
    </row>
    <row r="16" spans="1:7">
      <c r="A16" s="6" t="s">
        <v>1742</v>
      </c>
      <c r="B16" s="8">
        <v>6</v>
      </c>
      <c r="C16" s="8"/>
      <c r="D16" s="4"/>
      <c r="E16" s="4"/>
    </row>
    <row r="17" spans="1:5">
      <c r="A17" s="6" t="s">
        <v>1743</v>
      </c>
      <c r="B17" s="373">
        <v>7</v>
      </c>
      <c r="C17" s="8"/>
      <c r="D17" s="4"/>
      <c r="E17" s="4"/>
    </row>
    <row r="18" spans="1:5">
      <c r="A18" s="6" t="s">
        <v>1744</v>
      </c>
      <c r="B18" s="8">
        <v>8</v>
      </c>
      <c r="C18" s="8"/>
      <c r="D18" s="4"/>
      <c r="E18" s="4"/>
    </row>
    <row r="19" spans="1:5">
      <c r="A19" s="6" t="s">
        <v>1745</v>
      </c>
      <c r="B19" s="373">
        <v>9</v>
      </c>
      <c r="C19" s="8"/>
      <c r="D19" s="4"/>
      <c r="E19" s="4"/>
    </row>
    <row r="20" spans="1:5">
      <c r="A20" s="6" t="s">
        <v>1746</v>
      </c>
      <c r="B20" s="8">
        <v>10</v>
      </c>
      <c r="C20" s="8"/>
      <c r="D20" s="4"/>
      <c r="E20" s="4"/>
    </row>
    <row r="21" spans="1:5">
      <c r="A21" s="6" t="s">
        <v>16</v>
      </c>
      <c r="B21" s="8">
        <v>11</v>
      </c>
      <c r="C21" s="8"/>
      <c r="D21" s="4"/>
      <c r="E21" s="4"/>
    </row>
    <row r="22" spans="1:5">
      <c r="A22" s="6" t="s">
        <v>141</v>
      </c>
      <c r="B22" s="374">
        <v>12</v>
      </c>
      <c r="C22" s="8"/>
      <c r="D22" s="4"/>
      <c r="E22" s="4"/>
    </row>
    <row r="23" spans="1:5">
      <c r="A23" s="6" t="s">
        <v>138</v>
      </c>
      <c r="B23" s="373">
        <v>13</v>
      </c>
      <c r="C23" s="8"/>
      <c r="D23" s="4"/>
      <c r="E23" s="4"/>
    </row>
    <row r="24" spans="1:5">
      <c r="A24" s="6" t="s">
        <v>136</v>
      </c>
      <c r="B24" s="8">
        <v>14</v>
      </c>
      <c r="C24" s="8"/>
      <c r="D24" s="4"/>
      <c r="E24" s="4"/>
    </row>
    <row r="25" spans="1:5">
      <c r="A25" s="6" t="s">
        <v>137</v>
      </c>
      <c r="B25" s="8">
        <v>15</v>
      </c>
      <c r="C25" s="8"/>
      <c r="D25" s="4"/>
      <c r="E25" s="4"/>
    </row>
    <row r="26" spans="1:5">
      <c r="A26" s="6" t="s">
        <v>230</v>
      </c>
      <c r="B26" s="373">
        <v>16</v>
      </c>
      <c r="C26" s="8"/>
      <c r="D26" s="4"/>
      <c r="E26" s="4"/>
    </row>
    <row r="27" spans="1:5">
      <c r="A27" s="6" t="s">
        <v>195</v>
      </c>
      <c r="B27" s="8">
        <v>17</v>
      </c>
      <c r="C27" s="8"/>
      <c r="D27" s="4"/>
      <c r="E27" s="4"/>
    </row>
    <row r="28" spans="1:5">
      <c r="A28" s="6" t="s">
        <v>139</v>
      </c>
      <c r="B28" s="8">
        <v>18</v>
      </c>
      <c r="C28" s="8"/>
      <c r="D28" s="4"/>
      <c r="E28" s="4"/>
    </row>
    <row r="29" spans="1:5">
      <c r="A29" s="6" t="s">
        <v>140</v>
      </c>
      <c r="B29" s="8">
        <v>19</v>
      </c>
      <c r="C29" s="8"/>
      <c r="D29" s="4"/>
      <c r="E29" s="4"/>
    </row>
    <row r="30" spans="1:5">
      <c r="A30" s="9" t="s">
        <v>291</v>
      </c>
      <c r="B30" s="329">
        <v>22</v>
      </c>
      <c r="C30" s="8"/>
      <c r="D30" s="4"/>
      <c r="E30" s="4"/>
    </row>
    <row r="31" spans="1:5">
      <c r="A31" s="9" t="s">
        <v>594</v>
      </c>
      <c r="B31" s="329">
        <v>20</v>
      </c>
      <c r="C31" s="8"/>
      <c r="D31" s="4"/>
      <c r="E31" s="4"/>
    </row>
    <row r="32" spans="1:5">
      <c r="A32" s="6" t="s">
        <v>1222</v>
      </c>
      <c r="B32" s="8"/>
      <c r="C32" s="8"/>
      <c r="D32" s="4"/>
      <c r="E32" s="4"/>
    </row>
    <row r="33" spans="1:5">
      <c r="A33" s="9" t="s">
        <v>1492</v>
      </c>
      <c r="B33" s="329"/>
      <c r="C33" s="8"/>
      <c r="D33" s="4"/>
      <c r="E33" s="4"/>
    </row>
    <row r="34" spans="1:5">
      <c r="A34" s="8" t="s">
        <v>1493</v>
      </c>
      <c r="B34" s="329"/>
      <c r="C34" s="8"/>
      <c r="D34" s="4"/>
      <c r="E34" s="4"/>
    </row>
    <row r="35" spans="1:5">
      <c r="A35" s="6" t="s">
        <v>1293</v>
      </c>
      <c r="B35" s="374">
        <v>21</v>
      </c>
      <c r="C35" s="8"/>
      <c r="D35" s="4"/>
      <c r="E35" s="4"/>
    </row>
    <row r="36" spans="1:5">
      <c r="A36" s="8" t="s">
        <v>1494</v>
      </c>
      <c r="B36" s="329"/>
      <c r="C36" s="8"/>
      <c r="D36" s="4"/>
      <c r="E36" s="4"/>
    </row>
    <row r="37" spans="1:5">
      <c r="A37" s="6" t="s">
        <v>1521</v>
      </c>
      <c r="B37" s="329">
        <v>23</v>
      </c>
      <c r="C37" s="6"/>
      <c r="D37" s="4"/>
      <c r="E37" s="4"/>
    </row>
    <row r="38" spans="1:5">
      <c r="A38" s="6" t="s">
        <v>46</v>
      </c>
      <c r="B38" s="329"/>
      <c r="C38" s="6"/>
      <c r="D38" s="4"/>
      <c r="E38" s="4"/>
    </row>
    <row r="39" spans="1:5">
      <c r="A39" s="6" t="s">
        <v>1705</v>
      </c>
      <c r="B39" s="10"/>
      <c r="C39" s="6"/>
      <c r="D39" s="4"/>
      <c r="E39" s="4"/>
    </row>
    <row r="40" spans="1:5">
      <c r="A40" s="373" t="s">
        <v>1757</v>
      </c>
      <c r="B40" s="374"/>
      <c r="C40" s="6"/>
      <c r="D40" s="4"/>
      <c r="E40" s="4"/>
    </row>
    <row r="41" spans="1:5">
      <c r="A41" s="4"/>
      <c r="B41" s="5"/>
      <c r="C41" s="4"/>
      <c r="D41" s="4"/>
      <c r="E41" s="4"/>
    </row>
    <row r="42" spans="1:5">
      <c r="A42" s="4"/>
      <c r="B42" s="5"/>
      <c r="C42" s="4"/>
      <c r="D42" s="4"/>
      <c r="E42" s="4"/>
    </row>
    <row r="43" spans="1:5">
      <c r="A43" s="4"/>
      <c r="B43" s="5"/>
      <c r="C43" s="4"/>
      <c r="D43" s="4"/>
      <c r="E43" s="4"/>
    </row>
    <row r="44" spans="1:5">
      <c r="A44" s="4"/>
      <c r="B44" s="5"/>
      <c r="C44" s="4"/>
      <c r="D44" s="4"/>
      <c r="E44" s="4"/>
    </row>
    <row r="45" spans="1:5">
      <c r="A45" s="4"/>
      <c r="B45" s="5"/>
      <c r="C45" s="4"/>
      <c r="D45" s="4"/>
      <c r="E45" s="4"/>
    </row>
    <row r="46" spans="1:5">
      <c r="A46" s="4"/>
      <c r="B46" s="5"/>
      <c r="C46" s="4"/>
      <c r="D46" s="4"/>
      <c r="E46" s="4"/>
    </row>
    <row r="47" spans="1:5">
      <c r="A47" s="4"/>
      <c r="B47" s="5"/>
      <c r="C47" s="4"/>
      <c r="D47" s="4"/>
      <c r="E47" s="4"/>
    </row>
    <row r="48" spans="1:5">
      <c r="A48" s="4"/>
      <c r="B48" s="5"/>
      <c r="C48" s="4"/>
      <c r="D48" s="4"/>
      <c r="E48" s="4"/>
    </row>
    <row r="49" spans="1:5">
      <c r="A49" s="4"/>
      <c r="B49" s="5"/>
      <c r="C49" s="4"/>
      <c r="D49" s="4"/>
      <c r="E49" s="4"/>
    </row>
    <row r="50" spans="1:5">
      <c r="A50" s="4"/>
      <c r="B50" s="5"/>
      <c r="C50" s="4"/>
      <c r="D50" s="4"/>
      <c r="E50" s="4"/>
    </row>
    <row r="51" spans="1:5">
      <c r="A51" s="4"/>
      <c r="B51" s="5"/>
      <c r="C51" s="4"/>
      <c r="D51" s="4"/>
      <c r="E51" s="4"/>
    </row>
    <row r="52" spans="1:5">
      <c r="A52" s="4"/>
      <c r="B52" s="5"/>
      <c r="C52" s="4"/>
      <c r="D52" s="4"/>
      <c r="E52" s="4"/>
    </row>
    <row r="53" spans="1:5">
      <c r="A53" s="4"/>
      <c r="B53" s="5"/>
      <c r="C53" s="4"/>
      <c r="D53" s="4"/>
      <c r="E53" s="4"/>
    </row>
    <row r="54" spans="1:5">
      <c r="A54" s="4"/>
      <c r="B54" s="5"/>
      <c r="C54" s="4"/>
      <c r="D54" s="4"/>
      <c r="E54" s="4"/>
    </row>
    <row r="55" spans="1:5">
      <c r="A55" s="4"/>
      <c r="B55" s="5"/>
      <c r="C55" s="4"/>
      <c r="D55" s="4"/>
      <c r="E55" s="4"/>
    </row>
    <row r="56" spans="1:5">
      <c r="A56" s="4"/>
      <c r="B56" s="5"/>
      <c r="C56" s="4"/>
      <c r="D56" s="4"/>
      <c r="E56" s="4"/>
    </row>
    <row r="57" spans="1:5">
      <c r="A57" s="4"/>
      <c r="B57" s="5"/>
      <c r="C57" s="4"/>
      <c r="D57" s="4"/>
      <c r="E57" s="4"/>
    </row>
    <row r="58" spans="1:5">
      <c r="A58" s="4"/>
      <c r="B58" s="5"/>
      <c r="C58" s="4"/>
      <c r="D58" s="4"/>
      <c r="E58" s="4"/>
    </row>
    <row r="59" spans="1:5">
      <c r="A59" s="4"/>
      <c r="B59" s="5"/>
      <c r="C59" s="4"/>
      <c r="D59" s="4"/>
      <c r="E59" s="4"/>
    </row>
    <row r="60" spans="1:5">
      <c r="A60" s="4"/>
      <c r="B60" s="5"/>
      <c r="C60" s="4"/>
      <c r="D60" s="4"/>
      <c r="E60" s="4"/>
    </row>
    <row r="61" spans="1:5">
      <c r="A61" s="4"/>
      <c r="B61" s="5"/>
      <c r="C61" s="4"/>
      <c r="D61" s="4"/>
      <c r="E61" s="4"/>
    </row>
    <row r="62" spans="1:5">
      <c r="A62" s="4"/>
      <c r="B62" s="5"/>
      <c r="C62" s="4"/>
      <c r="D62" s="4"/>
      <c r="E62" s="4"/>
    </row>
    <row r="63" spans="1:5">
      <c r="A63" s="4"/>
      <c r="B63" s="5"/>
      <c r="C63" s="4"/>
      <c r="D63" s="4"/>
      <c r="E63" s="4"/>
    </row>
    <row r="64" spans="1:5">
      <c r="A64" s="4"/>
      <c r="B64" s="5"/>
      <c r="C64" s="4"/>
      <c r="D64" s="4"/>
      <c r="E64" s="4"/>
    </row>
    <row r="65" spans="1:5">
      <c r="A65" s="4"/>
      <c r="B65" s="5"/>
      <c r="C65" s="4"/>
      <c r="D65" s="4"/>
      <c r="E65" s="4"/>
    </row>
    <row r="66" spans="1:5">
      <c r="A66" s="4"/>
      <c r="B66" s="5"/>
      <c r="C66" s="4"/>
      <c r="D66" s="4"/>
      <c r="E66" s="4"/>
    </row>
    <row r="67" spans="1:5">
      <c r="A67" s="4"/>
      <c r="B67" s="5"/>
      <c r="C67" s="4"/>
      <c r="D67" s="4"/>
      <c r="E67" s="4"/>
    </row>
    <row r="68" spans="1:5">
      <c r="A68" s="4"/>
      <c r="B68" s="5"/>
      <c r="C68" s="4"/>
      <c r="D68" s="4"/>
      <c r="E68" s="4"/>
    </row>
    <row r="69" spans="1:5">
      <c r="A69" s="4"/>
      <c r="B69" s="5"/>
      <c r="C69" s="4"/>
      <c r="D69" s="4"/>
      <c r="E69" s="4"/>
    </row>
    <row r="70" spans="1:5">
      <c r="A70" s="4"/>
      <c r="B70" s="5"/>
      <c r="C70" s="4"/>
      <c r="D70" s="4"/>
      <c r="E70" s="4"/>
    </row>
    <row r="71" spans="1:5">
      <c r="A71" s="4"/>
      <c r="B71" s="5"/>
      <c r="C71" s="4"/>
      <c r="D71" s="4"/>
      <c r="E71" s="4"/>
    </row>
    <row r="72" spans="1:5">
      <c r="A72" s="4"/>
      <c r="B72" s="5"/>
      <c r="C72" s="4"/>
      <c r="D72" s="4"/>
      <c r="E72" s="4"/>
    </row>
    <row r="73" spans="1:5">
      <c r="A73" s="4"/>
      <c r="B73" s="5"/>
      <c r="C73" s="4"/>
      <c r="D73" s="4"/>
      <c r="E73" s="4"/>
    </row>
    <row r="74" spans="1:5">
      <c r="A74" s="4"/>
      <c r="B74" s="5"/>
      <c r="C74" s="4"/>
      <c r="D74" s="4"/>
      <c r="E74" s="4"/>
    </row>
    <row r="75" spans="1:5">
      <c r="A75" s="4"/>
      <c r="B75" s="5"/>
      <c r="C75" s="4"/>
      <c r="D75" s="4"/>
      <c r="E75" s="4"/>
    </row>
    <row r="76" spans="1:5">
      <c r="A76" s="4"/>
      <c r="B76" s="5"/>
      <c r="C76" s="4"/>
      <c r="D76" s="4"/>
      <c r="E76" s="4"/>
    </row>
    <row r="77" spans="1:5">
      <c r="A77" s="4"/>
      <c r="B77" s="5"/>
      <c r="C77" s="4"/>
      <c r="D77" s="4"/>
      <c r="E77" s="4"/>
    </row>
    <row r="78" spans="1:5">
      <c r="A78" s="4"/>
      <c r="B78" s="5"/>
      <c r="C78" s="4"/>
      <c r="D78" s="4"/>
      <c r="E78" s="4"/>
    </row>
    <row r="79" spans="1:5">
      <c r="A79" s="4"/>
      <c r="B79" s="5"/>
      <c r="C79" s="4"/>
      <c r="D79" s="4"/>
      <c r="E79" s="4"/>
    </row>
    <row r="80" spans="1:5">
      <c r="A80" s="4"/>
      <c r="B80" s="5"/>
      <c r="C80" s="4"/>
      <c r="D80" s="4"/>
      <c r="E80" s="4"/>
    </row>
    <row r="81" spans="1:5">
      <c r="A81" s="4"/>
      <c r="B81" s="5"/>
      <c r="C81" s="4"/>
      <c r="D81" s="4"/>
      <c r="E81" s="4"/>
    </row>
    <row r="82" spans="1:5">
      <c r="A82" s="4"/>
      <c r="B82" s="5"/>
      <c r="C82" s="4"/>
      <c r="D82" s="4"/>
      <c r="E82" s="4"/>
    </row>
    <row r="83" spans="1:5">
      <c r="A83" s="4"/>
      <c r="B83" s="5"/>
      <c r="C83" s="4"/>
      <c r="D83" s="4"/>
      <c r="E83" s="4"/>
    </row>
    <row r="84" spans="1:5">
      <c r="A84" s="4"/>
      <c r="B84" s="5"/>
      <c r="C84" s="4"/>
      <c r="D84" s="4"/>
      <c r="E84" s="4"/>
    </row>
    <row r="85" spans="1:5">
      <c r="A85" s="4"/>
      <c r="B85" s="5"/>
      <c r="C85" s="4"/>
      <c r="D85" s="4"/>
      <c r="E85" s="4"/>
    </row>
    <row r="86" spans="1:5">
      <c r="A86" s="4"/>
      <c r="B86" s="5"/>
      <c r="C86" s="4"/>
      <c r="D86" s="4"/>
      <c r="E86" s="4"/>
    </row>
    <row r="87" spans="1:5">
      <c r="A87" s="4"/>
      <c r="B87" s="5"/>
      <c r="C87" s="4"/>
      <c r="D87" s="4"/>
      <c r="E87" s="4"/>
    </row>
    <row r="88" spans="1:5">
      <c r="A88" s="4"/>
      <c r="B88" s="5"/>
      <c r="C88" s="4"/>
      <c r="D88" s="4"/>
      <c r="E88" s="4"/>
    </row>
    <row r="89" spans="1:5">
      <c r="A89" s="4"/>
      <c r="B89" s="5"/>
      <c r="C89" s="4"/>
      <c r="D89" s="4"/>
      <c r="E89" s="4"/>
    </row>
    <row r="90" spans="1:5">
      <c r="A90" s="4"/>
      <c r="B90" s="5"/>
      <c r="C90" s="4"/>
      <c r="D90" s="4"/>
      <c r="E90" s="4"/>
    </row>
    <row r="91" spans="1:5">
      <c r="A91" s="4"/>
      <c r="B91" s="5"/>
      <c r="C91" s="4"/>
      <c r="D91" s="4"/>
      <c r="E91" s="4"/>
    </row>
    <row r="92" spans="1:5">
      <c r="A92" s="4"/>
      <c r="B92" s="5"/>
      <c r="C92" s="4"/>
      <c r="D92" s="4"/>
      <c r="E92" s="4"/>
    </row>
    <row r="93" spans="1:5">
      <c r="A93" s="4"/>
      <c r="B93" s="5"/>
      <c r="C93" s="4"/>
      <c r="D93" s="4"/>
      <c r="E93" s="4"/>
    </row>
    <row r="94" spans="1:5">
      <c r="A94" s="4"/>
      <c r="B94" s="5"/>
      <c r="C94" s="4"/>
      <c r="D94" s="4"/>
      <c r="E94" s="4"/>
    </row>
    <row r="95" spans="1:5">
      <c r="A95" s="4"/>
      <c r="B95" s="5"/>
      <c r="C95" s="4"/>
      <c r="D95" s="4"/>
      <c r="E95" s="4"/>
    </row>
    <row r="96" spans="1:5">
      <c r="A96" s="4"/>
      <c r="B96" s="5"/>
      <c r="C96" s="4"/>
      <c r="D96" s="4"/>
      <c r="E96" s="4"/>
    </row>
    <row r="97" spans="1:5">
      <c r="A97" s="4"/>
      <c r="B97" s="5"/>
      <c r="C97" s="4"/>
      <c r="D97" s="4"/>
      <c r="E97" s="4"/>
    </row>
    <row r="98" spans="1:5">
      <c r="A98" s="4"/>
      <c r="B98" s="5"/>
      <c r="C98" s="4"/>
      <c r="D98" s="4"/>
      <c r="E98" s="4"/>
    </row>
    <row r="99" spans="1:5">
      <c r="A99" s="4"/>
      <c r="B99" s="5"/>
      <c r="C99" s="4"/>
      <c r="D99" s="4"/>
      <c r="E99" s="4"/>
    </row>
    <row r="100" spans="1:5">
      <c r="A100" s="4"/>
      <c r="B100" s="5"/>
      <c r="C100" s="4"/>
      <c r="D100" s="4"/>
      <c r="E100" s="4"/>
    </row>
    <row r="101" spans="1:5">
      <c r="A101" s="4"/>
      <c r="B101" s="5"/>
      <c r="C101" s="4"/>
      <c r="D101" s="4"/>
      <c r="E101" s="4"/>
    </row>
    <row r="102" spans="1:5">
      <c r="A102" s="4"/>
      <c r="B102" s="5"/>
      <c r="C102" s="4"/>
      <c r="D102" s="4"/>
      <c r="E102" s="4"/>
    </row>
    <row r="103" spans="1:5">
      <c r="A103" s="4"/>
      <c r="B103" s="5"/>
      <c r="C103" s="4"/>
      <c r="D103" s="4"/>
      <c r="E103" s="4"/>
    </row>
    <row r="104" spans="1:5">
      <c r="A104" s="4"/>
      <c r="B104" s="5"/>
      <c r="C104" s="4"/>
      <c r="D104" s="4"/>
      <c r="E104" s="4"/>
    </row>
    <row r="105" spans="1:5">
      <c r="A105" s="4"/>
      <c r="B105" s="5"/>
      <c r="C105" s="4"/>
      <c r="D105" s="4"/>
      <c r="E105" s="4"/>
    </row>
    <row r="106" spans="1:5">
      <c r="A106" s="4"/>
      <c r="B106" s="5"/>
      <c r="C106" s="4"/>
      <c r="D106" s="4"/>
      <c r="E106" s="4"/>
    </row>
    <row r="107" spans="1:5">
      <c r="A107" s="4"/>
      <c r="B107" s="5"/>
      <c r="C107" s="4"/>
      <c r="D107" s="4"/>
      <c r="E107" s="4"/>
    </row>
    <row r="108" spans="1:5">
      <c r="A108" s="4"/>
      <c r="B108" s="5"/>
      <c r="C108" s="4"/>
      <c r="D108" s="4"/>
      <c r="E108" s="4"/>
    </row>
    <row r="109" spans="1:5">
      <c r="A109" s="4"/>
      <c r="B109" s="5"/>
      <c r="C109" s="4"/>
      <c r="D109" s="4"/>
      <c r="E109" s="4"/>
    </row>
    <row r="110" spans="1:5">
      <c r="A110" s="4"/>
      <c r="B110" s="5"/>
      <c r="C110" s="4"/>
      <c r="D110" s="4"/>
      <c r="E110" s="4"/>
    </row>
    <row r="111" spans="1:5">
      <c r="A111" s="4"/>
      <c r="B111" s="5"/>
      <c r="C111" s="4"/>
      <c r="D111" s="4"/>
      <c r="E111" s="4"/>
    </row>
    <row r="112" spans="1:5">
      <c r="A112" s="4"/>
      <c r="B112" s="5"/>
      <c r="C112" s="4"/>
      <c r="D112" s="4"/>
      <c r="E112" s="4"/>
    </row>
    <row r="113" spans="1:5">
      <c r="A113" s="4"/>
      <c r="B113" s="5"/>
      <c r="C113" s="4"/>
      <c r="D113" s="4"/>
      <c r="E113" s="4"/>
    </row>
    <row r="114" spans="1:5">
      <c r="A114" s="4"/>
      <c r="B114" s="5"/>
      <c r="C114" s="4"/>
      <c r="D114" s="4"/>
      <c r="E114" s="4"/>
    </row>
    <row r="115" spans="1:5">
      <c r="A115" s="4"/>
      <c r="B115" s="5"/>
      <c r="C115" s="4"/>
      <c r="D115" s="4"/>
      <c r="E115" s="4"/>
    </row>
    <row r="116" spans="1:5">
      <c r="A116" s="4"/>
      <c r="B116" s="5"/>
      <c r="C116" s="4"/>
      <c r="D116" s="4"/>
      <c r="E116" s="4"/>
    </row>
    <row r="117" spans="1:5">
      <c r="A117" s="4"/>
      <c r="B117" s="5"/>
      <c r="C117" s="4"/>
      <c r="D117" s="4"/>
      <c r="E117" s="4"/>
    </row>
    <row r="118" spans="1:5">
      <c r="A118" s="4"/>
      <c r="B118" s="5"/>
      <c r="C118" s="4"/>
      <c r="D118" s="4"/>
      <c r="E118" s="4"/>
    </row>
    <row r="119" spans="1:5">
      <c r="A119" s="4"/>
      <c r="B119" s="5"/>
      <c r="C119" s="4"/>
      <c r="D119" s="4"/>
      <c r="E119" s="4"/>
    </row>
    <row r="120" spans="1:5">
      <c r="A120" s="4"/>
      <c r="B120" s="5"/>
      <c r="C120" s="4"/>
      <c r="D120" s="4"/>
      <c r="E120" s="4"/>
    </row>
    <row r="121" spans="1:5">
      <c r="A121" s="4"/>
      <c r="B121" s="5"/>
      <c r="C121" s="4"/>
      <c r="D121" s="4"/>
      <c r="E121" s="4"/>
    </row>
    <row r="122" spans="1:5">
      <c r="A122" s="4"/>
      <c r="B122" s="5"/>
      <c r="C122" s="4"/>
      <c r="D122" s="4"/>
      <c r="E122" s="4"/>
    </row>
    <row r="123" spans="1:5">
      <c r="A123" s="4"/>
      <c r="B123" s="5"/>
      <c r="C123" s="4"/>
      <c r="D123" s="4"/>
      <c r="E123" s="4"/>
    </row>
    <row r="124" spans="1:5">
      <c r="A124" s="4"/>
      <c r="B124" s="5"/>
      <c r="C124" s="4"/>
      <c r="D124" s="4"/>
      <c r="E124" s="4"/>
    </row>
    <row r="125" spans="1:5">
      <c r="A125" s="4"/>
      <c r="B125" s="5"/>
      <c r="C125" s="4"/>
      <c r="D125" s="4"/>
      <c r="E125" s="4"/>
    </row>
    <row r="126" spans="1:5">
      <c r="A126" s="4"/>
      <c r="B126" s="5"/>
      <c r="C126" s="4"/>
      <c r="D126" s="4"/>
      <c r="E126" s="4"/>
    </row>
    <row r="127" spans="1:5">
      <c r="A127" s="4"/>
      <c r="B127" s="5"/>
      <c r="C127" s="4"/>
      <c r="D127" s="4"/>
      <c r="E127" s="4"/>
    </row>
    <row r="128" spans="1:5">
      <c r="A128" s="4"/>
      <c r="B128" s="5"/>
      <c r="C128" s="4"/>
      <c r="D128" s="4"/>
      <c r="E128" s="4"/>
    </row>
    <row r="129" spans="1:5">
      <c r="A129" s="4"/>
      <c r="B129" s="5"/>
      <c r="C129" s="4"/>
      <c r="D129" s="4"/>
      <c r="E129" s="4"/>
    </row>
    <row r="130" spans="1:5">
      <c r="A130" s="4"/>
      <c r="B130" s="5"/>
      <c r="C130" s="4"/>
      <c r="D130" s="4"/>
      <c r="E130" s="4"/>
    </row>
    <row r="131" spans="1:5">
      <c r="A131" s="4"/>
      <c r="B131" s="5"/>
      <c r="C131" s="4"/>
      <c r="D131" s="4"/>
      <c r="E131" s="4"/>
    </row>
    <row r="132" spans="1:5">
      <c r="A132" s="4"/>
      <c r="B132" s="5"/>
      <c r="C132" s="4"/>
      <c r="D132" s="4"/>
      <c r="E132" s="4"/>
    </row>
    <row r="133" spans="1:5">
      <c r="A133" s="4"/>
      <c r="B133" s="5"/>
      <c r="C133" s="4"/>
      <c r="D133" s="4"/>
      <c r="E133" s="4"/>
    </row>
    <row r="134" spans="1:5">
      <c r="A134" s="4"/>
      <c r="B134" s="5"/>
      <c r="C134" s="4"/>
      <c r="D134" s="4"/>
      <c r="E134" s="4"/>
    </row>
    <row r="135" spans="1:5">
      <c r="A135" s="4"/>
      <c r="B135" s="5"/>
      <c r="C135" s="4"/>
      <c r="D135" s="4"/>
      <c r="E135" s="4"/>
    </row>
    <row r="136" spans="1:5">
      <c r="A136" s="4"/>
      <c r="B136" s="5"/>
      <c r="C136" s="4"/>
      <c r="D136" s="4"/>
      <c r="E136" s="4"/>
    </row>
    <row r="137" spans="1:5">
      <c r="A137" s="4"/>
      <c r="B137" s="5"/>
      <c r="C137" s="4"/>
      <c r="D137" s="4"/>
      <c r="E137" s="4"/>
    </row>
    <row r="138" spans="1:5">
      <c r="A138" s="4"/>
      <c r="B138" s="5"/>
      <c r="C138" s="4"/>
      <c r="D138" s="4"/>
      <c r="E138" s="4"/>
    </row>
    <row r="139" spans="1:5">
      <c r="A139" s="4"/>
      <c r="B139" s="5"/>
      <c r="C139" s="4"/>
      <c r="D139" s="4"/>
      <c r="E139" s="4"/>
    </row>
    <row r="140" spans="1:5">
      <c r="A140" s="4"/>
      <c r="B140" s="5"/>
      <c r="C140" s="4"/>
      <c r="D140" s="4"/>
      <c r="E140" s="4"/>
    </row>
    <row r="141" spans="1:5">
      <c r="A141" s="4"/>
      <c r="B141" s="5"/>
      <c r="C141" s="4"/>
      <c r="D141" s="4"/>
      <c r="E141" s="4"/>
    </row>
    <row r="142" spans="1:5">
      <c r="A142" s="4"/>
      <c r="B142" s="5"/>
      <c r="C142" s="4"/>
      <c r="D142" s="4"/>
      <c r="E142" s="4"/>
    </row>
    <row r="143" spans="1:5">
      <c r="A143" s="4"/>
      <c r="B143" s="5"/>
      <c r="C143" s="4"/>
      <c r="D143" s="4"/>
      <c r="E143" s="4"/>
    </row>
    <row r="144" spans="1:5">
      <c r="A144" s="4"/>
      <c r="B144" s="5"/>
      <c r="C144" s="4"/>
      <c r="D144" s="4"/>
      <c r="E144" s="4"/>
    </row>
    <row r="145" spans="1:5">
      <c r="A145" s="4"/>
      <c r="B145" s="5"/>
      <c r="C145" s="4"/>
      <c r="D145" s="4"/>
      <c r="E145" s="4"/>
    </row>
    <row r="146" spans="1:5">
      <c r="A146" s="4"/>
      <c r="B146" s="5"/>
      <c r="C146" s="4"/>
      <c r="D146" s="4"/>
      <c r="E146" s="4"/>
    </row>
    <row r="147" spans="1:5">
      <c r="A147" s="4"/>
      <c r="B147" s="5"/>
      <c r="C147" s="4"/>
      <c r="D147" s="4"/>
      <c r="E147" s="4"/>
    </row>
    <row r="148" spans="1:5">
      <c r="A148" s="4"/>
      <c r="B148" s="5"/>
      <c r="C148" s="4"/>
      <c r="D148" s="4"/>
      <c r="E148" s="4"/>
    </row>
    <row r="149" spans="1:5">
      <c r="A149" s="4"/>
      <c r="B149" s="5"/>
      <c r="C149" s="4"/>
      <c r="D149" s="4"/>
      <c r="E149" s="4"/>
    </row>
    <row r="150" spans="1:5">
      <c r="A150" s="4"/>
      <c r="B150" s="5"/>
      <c r="C150" s="4"/>
      <c r="D150" s="4"/>
      <c r="E150" s="4"/>
    </row>
    <row r="151" spans="1:5">
      <c r="A151" s="4"/>
      <c r="B151" s="5"/>
      <c r="C151" s="4"/>
      <c r="D151" s="4"/>
      <c r="E151" s="4"/>
    </row>
    <row r="152" spans="1:5">
      <c r="A152" s="4"/>
      <c r="B152" s="5"/>
      <c r="C152" s="4"/>
      <c r="D152" s="4"/>
      <c r="E152" s="4"/>
    </row>
    <row r="153" spans="1:5">
      <c r="A153" s="4"/>
      <c r="B153" s="5"/>
      <c r="C153" s="4"/>
      <c r="D153" s="4"/>
      <c r="E153" s="4"/>
    </row>
    <row r="154" spans="1:5">
      <c r="A154" s="4"/>
      <c r="B154" s="5"/>
      <c r="C154" s="4"/>
      <c r="D154" s="4"/>
      <c r="E154" s="4"/>
    </row>
    <row r="155" spans="1:5">
      <c r="A155" s="4"/>
      <c r="B155" s="5"/>
      <c r="C155" s="4"/>
      <c r="D155" s="4"/>
      <c r="E155" s="4"/>
    </row>
    <row r="156" spans="1:5">
      <c r="A156" s="4"/>
      <c r="B156" s="5"/>
      <c r="C156" s="4"/>
      <c r="D156" s="4"/>
      <c r="E156" s="4"/>
    </row>
    <row r="157" spans="1:5">
      <c r="A157" s="4"/>
      <c r="B157" s="5"/>
      <c r="C157" s="4"/>
      <c r="D157" s="4"/>
      <c r="E157" s="4"/>
    </row>
    <row r="158" spans="1:5">
      <c r="A158" s="4"/>
      <c r="B158" s="5"/>
      <c r="C158" s="4"/>
      <c r="D158" s="4"/>
      <c r="E158" s="4"/>
    </row>
    <row r="159" spans="1:5">
      <c r="A159" s="4"/>
      <c r="B159" s="5"/>
      <c r="C159" s="4"/>
      <c r="D159" s="4"/>
      <c r="E159" s="4"/>
    </row>
    <row r="160" spans="1:5">
      <c r="A160" s="4"/>
      <c r="B160" s="5"/>
      <c r="C160" s="4"/>
      <c r="D160" s="4"/>
      <c r="E160" s="4"/>
    </row>
    <row r="161" spans="1:5">
      <c r="A161" s="4"/>
      <c r="B161" s="5"/>
      <c r="C161" s="4"/>
      <c r="D161" s="4"/>
      <c r="E161" s="4"/>
    </row>
    <row r="162" spans="1:5">
      <c r="A162" s="4"/>
      <c r="B162" s="5"/>
      <c r="C162" s="4"/>
      <c r="D162" s="4"/>
      <c r="E162" s="4"/>
    </row>
    <row r="163" spans="1:5">
      <c r="A163" s="4"/>
      <c r="B163" s="5"/>
      <c r="C163" s="4"/>
      <c r="D163" s="4"/>
      <c r="E163" s="4"/>
    </row>
    <row r="164" spans="1:5">
      <c r="A164" s="4"/>
      <c r="B164" s="5"/>
      <c r="C164" s="4"/>
      <c r="D164" s="4"/>
      <c r="E164" s="4"/>
    </row>
    <row r="165" spans="1:5">
      <c r="A165" s="4"/>
      <c r="B165" s="5"/>
      <c r="C165" s="4"/>
      <c r="D165" s="4"/>
      <c r="E165" s="4"/>
    </row>
    <row r="166" spans="1:5">
      <c r="A166" s="4"/>
      <c r="B166" s="5"/>
      <c r="C166" s="4"/>
      <c r="D166" s="4"/>
      <c r="E166" s="4"/>
    </row>
    <row r="167" spans="1:5">
      <c r="A167" s="4"/>
      <c r="B167" s="5"/>
      <c r="C167" s="4"/>
      <c r="D167" s="4"/>
      <c r="E167" s="4"/>
    </row>
    <row r="168" spans="1:5">
      <c r="A168" s="4"/>
      <c r="B168" s="5"/>
      <c r="C168" s="4"/>
      <c r="D168" s="4"/>
      <c r="E168" s="4"/>
    </row>
    <row r="169" spans="1:5">
      <c r="A169" s="4"/>
      <c r="B169" s="5"/>
      <c r="C169" s="4"/>
      <c r="D169" s="4"/>
      <c r="E169" s="4"/>
    </row>
    <row r="170" spans="1:5">
      <c r="A170" s="4"/>
      <c r="B170" s="5"/>
      <c r="C170" s="4"/>
      <c r="D170" s="4"/>
      <c r="E170" s="4"/>
    </row>
    <row r="171" spans="1:5">
      <c r="A171" s="4"/>
      <c r="B171" s="5"/>
      <c r="C171" s="4"/>
      <c r="D171" s="4"/>
      <c r="E171" s="4"/>
    </row>
    <row r="172" spans="1:5">
      <c r="A172" s="4"/>
      <c r="B172" s="5"/>
      <c r="C172" s="4"/>
      <c r="D172" s="4"/>
      <c r="E172" s="4"/>
    </row>
    <row r="173" spans="1:5">
      <c r="A173" s="4"/>
      <c r="B173" s="5"/>
      <c r="C173" s="4"/>
      <c r="D173" s="4"/>
      <c r="E173" s="4"/>
    </row>
    <row r="174" spans="1:5">
      <c r="A174" s="4"/>
      <c r="B174" s="5"/>
      <c r="C174" s="4"/>
      <c r="D174" s="4"/>
      <c r="E174" s="4"/>
    </row>
    <row r="175" spans="1:5">
      <c r="A175" s="4"/>
      <c r="B175" s="5"/>
      <c r="C175" s="4"/>
      <c r="D175" s="4"/>
      <c r="E175" s="4"/>
    </row>
    <row r="176" spans="1:5">
      <c r="A176" s="4"/>
      <c r="B176" s="5"/>
      <c r="C176" s="4"/>
      <c r="D176" s="4"/>
      <c r="E176" s="4"/>
    </row>
    <row r="177" spans="1:5">
      <c r="A177" s="4"/>
      <c r="B177" s="5"/>
      <c r="C177" s="4"/>
      <c r="D177" s="4"/>
      <c r="E177" s="4"/>
    </row>
    <row r="178" spans="1:5">
      <c r="A178" s="4"/>
      <c r="B178" s="5"/>
      <c r="C178" s="4"/>
      <c r="D178" s="4"/>
      <c r="E178" s="4"/>
    </row>
    <row r="179" spans="1:5">
      <c r="A179" s="4"/>
      <c r="B179" s="5"/>
      <c r="C179" s="4"/>
      <c r="D179" s="4"/>
      <c r="E179" s="4"/>
    </row>
    <row r="180" spans="1:5">
      <c r="A180" s="4"/>
      <c r="B180" s="5"/>
      <c r="C180" s="4"/>
      <c r="D180" s="4"/>
      <c r="E180" s="4"/>
    </row>
    <row r="181" spans="1:5">
      <c r="A181" s="4"/>
      <c r="B181" s="5"/>
      <c r="C181" s="4"/>
      <c r="D181" s="4"/>
      <c r="E181" s="4"/>
    </row>
    <row r="182" spans="1:5">
      <c r="A182" s="4"/>
      <c r="B182" s="5"/>
      <c r="C182" s="4"/>
      <c r="D182" s="4"/>
      <c r="E182" s="4"/>
    </row>
    <row r="183" spans="1:5">
      <c r="A183" s="4"/>
      <c r="B183" s="5"/>
      <c r="C183" s="4"/>
      <c r="D183" s="4"/>
      <c r="E183" s="4"/>
    </row>
    <row r="184" spans="1:5">
      <c r="A184" s="4"/>
      <c r="B184" s="5"/>
      <c r="C184" s="4"/>
      <c r="D184" s="4"/>
      <c r="E184" s="4"/>
    </row>
    <row r="185" spans="1:5">
      <c r="A185" s="4"/>
      <c r="B185" s="5"/>
      <c r="C185" s="4"/>
      <c r="D185" s="4"/>
      <c r="E185" s="4"/>
    </row>
    <row r="186" spans="1:5">
      <c r="A186" s="4"/>
      <c r="B186" s="5"/>
      <c r="C186" s="4"/>
      <c r="D186" s="4"/>
      <c r="E186" s="4"/>
    </row>
    <row r="187" spans="1:5">
      <c r="A187" s="4"/>
      <c r="B187" s="5"/>
      <c r="C187" s="4"/>
      <c r="D187" s="4"/>
      <c r="E187" s="4"/>
    </row>
    <row r="188" spans="1:5">
      <c r="A188" s="4"/>
      <c r="B188" s="5"/>
      <c r="C188" s="4"/>
      <c r="D188" s="4"/>
      <c r="E188" s="4"/>
    </row>
    <row r="189" spans="1:5">
      <c r="A189" s="4"/>
      <c r="B189" s="5"/>
      <c r="C189" s="4"/>
      <c r="D189" s="4"/>
      <c r="E189" s="4"/>
    </row>
    <row r="190" spans="1:5">
      <c r="A190" s="4"/>
      <c r="B190" s="5"/>
      <c r="C190" s="4"/>
      <c r="D190" s="4"/>
      <c r="E190" s="4"/>
    </row>
    <row r="191" spans="1:5">
      <c r="A191" s="4"/>
      <c r="B191" s="5"/>
      <c r="C191" s="4"/>
      <c r="D191" s="4"/>
      <c r="E191" s="4"/>
    </row>
    <row r="192" spans="1:5">
      <c r="A192" s="4"/>
      <c r="B192" s="5"/>
      <c r="C192" s="4"/>
      <c r="D192" s="4"/>
      <c r="E192" s="4"/>
    </row>
    <row r="193" spans="1:5">
      <c r="A193" s="4"/>
      <c r="B193" s="5"/>
      <c r="C193" s="4"/>
      <c r="D193" s="4"/>
      <c r="E193" s="4"/>
    </row>
    <row r="194" spans="1:5">
      <c r="A194" s="4"/>
      <c r="B194" s="5"/>
      <c r="C194" s="4"/>
      <c r="D194" s="4"/>
      <c r="E194" s="4"/>
    </row>
    <row r="195" spans="1:5">
      <c r="A195" s="4"/>
      <c r="B195" s="5"/>
      <c r="C195" s="4"/>
      <c r="D195" s="4"/>
      <c r="E195" s="4"/>
    </row>
    <row r="196" spans="1:5">
      <c r="A196" s="4"/>
      <c r="B196" s="5"/>
      <c r="C196" s="4"/>
      <c r="D196" s="4"/>
      <c r="E196" s="4"/>
    </row>
    <row r="197" spans="1:5">
      <c r="A197" s="4"/>
      <c r="B197" s="5"/>
      <c r="C197" s="4"/>
      <c r="D197" s="4"/>
      <c r="E197" s="4"/>
    </row>
    <row r="198" spans="1:5">
      <c r="A198" s="4"/>
      <c r="B198" s="5"/>
      <c r="C198" s="4"/>
      <c r="D198" s="4"/>
      <c r="E198" s="4"/>
    </row>
    <row r="199" spans="1:5">
      <c r="A199" s="4"/>
      <c r="B199" s="5"/>
      <c r="C199" s="4"/>
      <c r="D199" s="4"/>
      <c r="E199" s="4"/>
    </row>
    <row r="200" spans="1:5">
      <c r="A200" s="4"/>
      <c r="B200" s="5"/>
      <c r="C200" s="4"/>
      <c r="D200" s="4"/>
      <c r="E200" s="4"/>
    </row>
    <row r="201" spans="1:5">
      <c r="A201" s="4"/>
      <c r="B201" s="5"/>
      <c r="C201" s="4"/>
      <c r="D201" s="4"/>
      <c r="E201" s="4"/>
    </row>
    <row r="202" spans="1:5">
      <c r="A202" s="4"/>
      <c r="B202" s="5"/>
      <c r="C202" s="4"/>
      <c r="D202" s="4"/>
      <c r="E202" s="4"/>
    </row>
    <row r="203" spans="1:5">
      <c r="A203" s="4"/>
      <c r="B203" s="5"/>
      <c r="C203" s="4"/>
      <c r="D203" s="4"/>
      <c r="E203" s="4"/>
    </row>
    <row r="204" spans="1:5">
      <c r="A204" s="4"/>
      <c r="B204" s="5"/>
      <c r="C204" s="4"/>
      <c r="D204" s="4"/>
      <c r="E204" s="4"/>
    </row>
    <row r="205" spans="1:5">
      <c r="A205" s="4"/>
      <c r="B205" s="5"/>
      <c r="C205" s="4"/>
      <c r="D205" s="4"/>
      <c r="E205" s="4"/>
    </row>
    <row r="206" spans="1:5">
      <c r="A206" s="4"/>
      <c r="B206" s="5"/>
      <c r="C206" s="4"/>
      <c r="D206" s="4"/>
      <c r="E206" s="4"/>
    </row>
    <row r="207" spans="1:5">
      <c r="A207" s="4"/>
      <c r="B207" s="5"/>
      <c r="C207" s="4"/>
      <c r="D207" s="4"/>
      <c r="E207" s="4"/>
    </row>
    <row r="208" spans="1:5">
      <c r="A208" s="4"/>
      <c r="B208" s="5"/>
      <c r="C208" s="4"/>
      <c r="D208" s="4"/>
      <c r="E208" s="4"/>
    </row>
    <row r="209" spans="1:5">
      <c r="A209" s="4"/>
      <c r="B209" s="5"/>
      <c r="C209" s="4"/>
      <c r="D209" s="4"/>
      <c r="E209" s="4"/>
    </row>
    <row r="210" spans="1:5">
      <c r="A210" s="4"/>
      <c r="B210" s="5"/>
      <c r="C210" s="4"/>
      <c r="D210" s="4"/>
      <c r="E210" s="4"/>
    </row>
    <row r="211" spans="1:5">
      <c r="A211" s="4"/>
      <c r="B211" s="5"/>
      <c r="C211" s="4"/>
      <c r="D211" s="4"/>
      <c r="E211" s="4"/>
    </row>
    <row r="212" spans="1:5">
      <c r="A212" s="4"/>
      <c r="B212" s="5"/>
      <c r="C212" s="4"/>
      <c r="D212" s="4"/>
      <c r="E212" s="4"/>
    </row>
    <row r="213" spans="1:5">
      <c r="A213" s="4"/>
      <c r="B213" s="5"/>
      <c r="C213" s="4"/>
      <c r="D213" s="4"/>
      <c r="E213" s="4"/>
    </row>
    <row r="214" spans="1:5">
      <c r="A214" s="4"/>
      <c r="B214" s="5"/>
      <c r="C214" s="4"/>
      <c r="D214" s="4"/>
      <c r="E214" s="4"/>
    </row>
    <row r="215" spans="1:5">
      <c r="A215" s="4"/>
      <c r="B215" s="5"/>
      <c r="C215" s="4"/>
      <c r="D215" s="4"/>
      <c r="E215" s="4"/>
    </row>
    <row r="216" spans="1:5">
      <c r="A216" s="4"/>
      <c r="B216" s="5"/>
      <c r="C216" s="4"/>
      <c r="D216" s="4"/>
      <c r="E216" s="4"/>
    </row>
    <row r="217" spans="1:5">
      <c r="A217" s="4"/>
      <c r="B217" s="5"/>
      <c r="C217" s="4"/>
      <c r="D217" s="4"/>
      <c r="E217" s="4"/>
    </row>
    <row r="218" spans="1:5">
      <c r="A218" s="4"/>
      <c r="B218" s="5"/>
      <c r="C218" s="4"/>
      <c r="D218" s="4"/>
      <c r="E218" s="4"/>
    </row>
    <row r="219" spans="1:5">
      <c r="A219" s="4"/>
      <c r="B219" s="5"/>
      <c r="C219" s="4"/>
      <c r="D219" s="4"/>
      <c r="E219" s="4"/>
    </row>
    <row r="220" spans="1:5">
      <c r="A220" s="4"/>
      <c r="B220" s="5"/>
      <c r="C220" s="4"/>
      <c r="D220" s="4"/>
      <c r="E220" s="4"/>
    </row>
    <row r="221" spans="1:5">
      <c r="A221" s="4"/>
      <c r="B221" s="5"/>
      <c r="C221" s="4"/>
      <c r="D221" s="4"/>
      <c r="E221" s="4"/>
    </row>
    <row r="222" spans="1:5">
      <c r="A222" s="4"/>
      <c r="B222" s="5"/>
      <c r="C222" s="4"/>
      <c r="D222" s="4"/>
      <c r="E222" s="4"/>
    </row>
    <row r="223" spans="1:5">
      <c r="A223" s="4"/>
      <c r="B223" s="5"/>
      <c r="C223" s="4"/>
      <c r="D223" s="4"/>
      <c r="E223" s="4"/>
    </row>
    <row r="224" spans="1:5">
      <c r="A224" s="4"/>
      <c r="B224" s="5"/>
      <c r="C224" s="4"/>
      <c r="D224" s="4"/>
      <c r="E224" s="4"/>
    </row>
    <row r="225" spans="1:5">
      <c r="A225" s="4"/>
      <c r="B225" s="5"/>
      <c r="C225" s="4"/>
      <c r="D225" s="4"/>
      <c r="E225" s="4"/>
    </row>
    <row r="226" spans="1:5">
      <c r="A226" s="4"/>
      <c r="B226" s="5"/>
      <c r="C226" s="4"/>
      <c r="D226" s="4"/>
      <c r="E226" s="4"/>
    </row>
    <row r="227" spans="1:5">
      <c r="A227" s="4"/>
      <c r="B227" s="5"/>
      <c r="C227" s="4"/>
      <c r="D227" s="4"/>
      <c r="E227" s="4"/>
    </row>
    <row r="228" spans="1:5">
      <c r="A228" s="4"/>
      <c r="B228" s="5"/>
      <c r="C228" s="4"/>
      <c r="D228" s="4"/>
      <c r="E228" s="4"/>
    </row>
    <row r="229" spans="1:5">
      <c r="A229" s="4"/>
      <c r="B229" s="5"/>
      <c r="C229" s="4"/>
      <c r="D229" s="4"/>
      <c r="E229" s="4"/>
    </row>
    <row r="230" spans="1:5">
      <c r="A230" s="4"/>
      <c r="B230" s="5"/>
      <c r="C230" s="4"/>
      <c r="D230" s="4"/>
      <c r="E230" s="4"/>
    </row>
    <row r="231" spans="1:5">
      <c r="A231" s="4"/>
      <c r="B231" s="5"/>
      <c r="C231" s="4"/>
      <c r="D231" s="4"/>
      <c r="E231" s="4"/>
    </row>
    <row r="232" spans="1:5">
      <c r="A232" s="4"/>
      <c r="B232" s="5"/>
      <c r="C232" s="4"/>
      <c r="D232" s="4"/>
      <c r="E232" s="4"/>
    </row>
    <row r="233" spans="1:5">
      <c r="A233" s="4"/>
      <c r="B233" s="5"/>
      <c r="C233" s="4"/>
      <c r="D233" s="4"/>
      <c r="E233" s="4"/>
    </row>
    <row r="234" spans="1:5">
      <c r="A234" s="4"/>
      <c r="B234" s="5"/>
      <c r="C234" s="4"/>
      <c r="D234" s="4"/>
      <c r="E234" s="4"/>
    </row>
    <row r="235" spans="1:5">
      <c r="A235" s="4"/>
      <c r="B235" s="5"/>
      <c r="C235" s="4"/>
      <c r="D235" s="4"/>
      <c r="E235" s="4"/>
    </row>
    <row r="236" spans="1:5">
      <c r="A236" s="4"/>
      <c r="B236" s="5"/>
      <c r="C236" s="4"/>
      <c r="D236" s="4"/>
      <c r="E236" s="4"/>
    </row>
    <row r="237" spans="1:5">
      <c r="A237" s="4"/>
      <c r="B237" s="5"/>
      <c r="C237" s="4"/>
      <c r="D237" s="4"/>
      <c r="E237" s="4"/>
    </row>
    <row r="238" spans="1:5">
      <c r="A238" s="4"/>
      <c r="B238" s="5"/>
      <c r="C238" s="4"/>
      <c r="D238" s="4"/>
      <c r="E238" s="4"/>
    </row>
    <row r="239" spans="1:5">
      <c r="A239" s="4"/>
      <c r="B239" s="5"/>
      <c r="C239" s="4"/>
      <c r="D239" s="4"/>
      <c r="E239" s="4"/>
    </row>
    <row r="240" spans="1:5">
      <c r="A240" s="4"/>
      <c r="B240" s="5"/>
      <c r="C240" s="4"/>
      <c r="D240" s="4"/>
      <c r="E240" s="4"/>
    </row>
    <row r="241" spans="1:5">
      <c r="A241" s="4"/>
      <c r="B241" s="5"/>
      <c r="C241" s="4"/>
      <c r="D241" s="4"/>
      <c r="E241" s="4"/>
    </row>
    <row r="242" spans="1:5">
      <c r="A242" s="4"/>
      <c r="B242" s="5"/>
      <c r="C242" s="4"/>
      <c r="D242" s="4"/>
      <c r="E242" s="4"/>
    </row>
    <row r="243" spans="1:5">
      <c r="A243" s="4"/>
      <c r="B243" s="5"/>
      <c r="C243" s="4"/>
      <c r="D243" s="4"/>
      <c r="E243" s="4"/>
    </row>
    <row r="244" spans="1:5">
      <c r="A244" s="4"/>
      <c r="B244" s="5"/>
      <c r="C244" s="4"/>
      <c r="D244" s="4"/>
      <c r="E244" s="4"/>
    </row>
    <row r="245" spans="1:5">
      <c r="A245" s="4"/>
      <c r="B245" s="5"/>
      <c r="C245" s="4"/>
      <c r="D245" s="4"/>
      <c r="E245" s="4"/>
    </row>
    <row r="246" spans="1:5">
      <c r="A246" s="4"/>
      <c r="B246" s="5"/>
      <c r="C246" s="4"/>
      <c r="D246" s="4"/>
      <c r="E246" s="4"/>
    </row>
    <row r="247" spans="1:5">
      <c r="A247" s="4"/>
      <c r="B247" s="5"/>
      <c r="C247" s="4"/>
      <c r="D247" s="4"/>
      <c r="E247" s="4"/>
    </row>
    <row r="248" spans="1:5">
      <c r="A248" s="4"/>
      <c r="B248" s="5"/>
      <c r="C248" s="4"/>
      <c r="D248" s="4"/>
      <c r="E248" s="4"/>
    </row>
    <row r="249" spans="1:5">
      <c r="A249" s="4"/>
      <c r="B249" s="5"/>
      <c r="C249" s="4"/>
      <c r="D249" s="4"/>
      <c r="E249" s="4"/>
    </row>
    <row r="250" spans="1:5">
      <c r="A250" s="4"/>
      <c r="B250" s="5"/>
      <c r="C250" s="4"/>
      <c r="D250" s="4"/>
      <c r="E250" s="4"/>
    </row>
    <row r="251" spans="1:5">
      <c r="A251" s="4"/>
      <c r="B251" s="5"/>
      <c r="C251" s="4"/>
      <c r="D251" s="4"/>
      <c r="E251" s="4"/>
    </row>
    <row r="252" spans="1:5">
      <c r="A252" s="4"/>
      <c r="B252" s="5"/>
      <c r="C252" s="4"/>
      <c r="D252" s="4"/>
      <c r="E252" s="4"/>
    </row>
    <row r="253" spans="1:5">
      <c r="A253" s="4"/>
      <c r="B253" s="5"/>
      <c r="C253" s="4"/>
      <c r="D253" s="4"/>
      <c r="E253" s="4"/>
    </row>
    <row r="254" spans="1:5">
      <c r="A254" s="4"/>
      <c r="B254" s="5"/>
      <c r="C254" s="4"/>
      <c r="D254" s="4"/>
      <c r="E254" s="4"/>
    </row>
    <row r="255" spans="1:5">
      <c r="A255" s="4"/>
      <c r="B255" s="5"/>
      <c r="C255" s="4"/>
      <c r="D255" s="4"/>
      <c r="E255" s="4"/>
    </row>
    <row r="256" spans="1:5">
      <c r="A256" s="4"/>
      <c r="B256" s="5"/>
      <c r="C256" s="4"/>
      <c r="D256" s="4"/>
      <c r="E256" s="4"/>
    </row>
    <row r="257" spans="1:5">
      <c r="A257" s="4"/>
      <c r="B257" s="5"/>
      <c r="C257" s="4"/>
      <c r="D257" s="4"/>
      <c r="E257" s="4"/>
    </row>
    <row r="258" spans="1:5">
      <c r="A258" s="4"/>
      <c r="B258" s="5"/>
      <c r="C258" s="4"/>
      <c r="D258" s="4"/>
      <c r="E258" s="4"/>
    </row>
    <row r="259" spans="1:5">
      <c r="A259" s="4"/>
      <c r="B259" s="5"/>
      <c r="C259" s="4"/>
      <c r="D259" s="4"/>
      <c r="E259" s="4"/>
    </row>
    <row r="260" spans="1:5">
      <c r="A260" s="4"/>
      <c r="B260" s="5"/>
      <c r="C260" s="4"/>
      <c r="D260" s="4"/>
      <c r="E260" s="4"/>
    </row>
    <row r="261" spans="1:5">
      <c r="A261" s="4"/>
      <c r="B261" s="5"/>
      <c r="C261" s="4"/>
      <c r="D261" s="4"/>
      <c r="E261" s="4"/>
    </row>
    <row r="262" spans="1:5">
      <c r="A262" s="4"/>
      <c r="B262" s="5"/>
      <c r="C262" s="4"/>
      <c r="D262" s="4"/>
      <c r="E262" s="4"/>
    </row>
    <row r="263" spans="1:5">
      <c r="A263" s="4"/>
      <c r="B263" s="5"/>
      <c r="C263" s="4"/>
      <c r="D263" s="4"/>
      <c r="E263" s="4"/>
    </row>
    <row r="264" spans="1:5">
      <c r="A264" s="4"/>
      <c r="B264" s="5"/>
      <c r="C264" s="4"/>
      <c r="D264" s="4"/>
      <c r="E264" s="4"/>
    </row>
    <row r="265" spans="1:5">
      <c r="A265" s="4"/>
      <c r="B265" s="5"/>
      <c r="C265" s="4"/>
      <c r="D265" s="4"/>
      <c r="E265" s="4"/>
    </row>
    <row r="266" spans="1:5">
      <c r="A266" s="4"/>
      <c r="B266" s="5"/>
      <c r="C266" s="4"/>
      <c r="D266" s="4"/>
      <c r="E266" s="4"/>
    </row>
    <row r="267" spans="1:5">
      <c r="A267" s="4"/>
      <c r="B267" s="5"/>
      <c r="C267" s="4"/>
      <c r="D267" s="4"/>
      <c r="E267" s="4"/>
    </row>
    <row r="268" spans="1:5">
      <c r="A268" s="4"/>
      <c r="B268" s="5"/>
      <c r="C268" s="4"/>
      <c r="D268" s="4"/>
      <c r="E268" s="4"/>
    </row>
    <row r="269" spans="1:5">
      <c r="A269" s="4"/>
      <c r="B269" s="5"/>
      <c r="C269" s="4"/>
      <c r="D269" s="4"/>
      <c r="E269" s="4"/>
    </row>
    <row r="270" spans="1:5">
      <c r="A270" s="4"/>
      <c r="B270" s="5"/>
      <c r="C270" s="4"/>
      <c r="D270" s="4"/>
      <c r="E270" s="4"/>
    </row>
    <row r="271" spans="1:5">
      <c r="A271" s="4"/>
      <c r="B271" s="5"/>
      <c r="C271" s="4"/>
      <c r="D271" s="4"/>
      <c r="E271" s="4"/>
    </row>
    <row r="272" spans="1:5">
      <c r="A272" s="4"/>
      <c r="B272" s="5"/>
      <c r="C272" s="4"/>
      <c r="D272" s="4"/>
      <c r="E272" s="4"/>
    </row>
    <row r="273" spans="1:5">
      <c r="A273" s="4"/>
      <c r="B273" s="5"/>
      <c r="C273" s="4"/>
      <c r="D273" s="4"/>
      <c r="E273" s="4"/>
    </row>
    <row r="274" spans="1:5">
      <c r="A274" s="4"/>
      <c r="B274" s="5"/>
      <c r="C274" s="4"/>
      <c r="D274" s="4"/>
      <c r="E274" s="4"/>
    </row>
    <row r="275" spans="1:5">
      <c r="A275" s="4"/>
      <c r="B275" s="5"/>
      <c r="C275" s="4"/>
      <c r="D275" s="4"/>
      <c r="E275" s="4"/>
    </row>
    <row r="276" spans="1:5">
      <c r="A276" s="4"/>
      <c r="B276" s="5"/>
      <c r="C276" s="4"/>
      <c r="D276" s="4"/>
      <c r="E276" s="4"/>
    </row>
    <row r="277" spans="1:5">
      <c r="A277" s="4"/>
      <c r="B277" s="5"/>
      <c r="C277" s="4"/>
      <c r="D277" s="4"/>
      <c r="E277" s="4"/>
    </row>
    <row r="278" spans="1:5">
      <c r="A278" s="4"/>
      <c r="B278" s="5"/>
      <c r="C278" s="4"/>
      <c r="D278" s="4"/>
      <c r="E278" s="4"/>
    </row>
    <row r="279" spans="1:5">
      <c r="A279" s="4"/>
      <c r="B279" s="5"/>
      <c r="C279" s="4"/>
      <c r="D279" s="4"/>
      <c r="E279" s="4"/>
    </row>
    <row r="280" spans="1:5">
      <c r="A280" s="4"/>
      <c r="B280" s="5"/>
      <c r="C280" s="4"/>
      <c r="D280" s="4"/>
      <c r="E280" s="4"/>
    </row>
    <row r="281" spans="1:5">
      <c r="A281" s="4"/>
      <c r="B281" s="5"/>
      <c r="C281" s="4"/>
      <c r="D281" s="4"/>
      <c r="E281" s="4"/>
    </row>
    <row r="282" spans="1:5">
      <c r="A282" s="4"/>
      <c r="B282" s="5"/>
      <c r="C282" s="4"/>
      <c r="D282" s="4"/>
      <c r="E282" s="4"/>
    </row>
    <row r="283" spans="1:5">
      <c r="A283" s="4"/>
      <c r="B283" s="5"/>
      <c r="C283" s="4"/>
      <c r="D283" s="4"/>
      <c r="E283" s="4"/>
    </row>
    <row r="284" spans="1:5">
      <c r="A284" s="4"/>
      <c r="B284" s="5"/>
      <c r="C284" s="4"/>
      <c r="D284" s="4"/>
      <c r="E284" s="4"/>
    </row>
    <row r="285" spans="1:5">
      <c r="A285" s="4"/>
      <c r="B285" s="5"/>
      <c r="C285" s="4"/>
      <c r="D285" s="4"/>
      <c r="E285" s="4"/>
    </row>
    <row r="286" spans="1:5">
      <c r="A286" s="4"/>
      <c r="B286" s="5"/>
      <c r="C286" s="4"/>
      <c r="D286" s="4"/>
      <c r="E286" s="4"/>
    </row>
    <row r="287" spans="1:5">
      <c r="A287" s="4"/>
      <c r="B287" s="5"/>
      <c r="C287" s="4"/>
      <c r="D287" s="4"/>
      <c r="E287" s="4"/>
    </row>
    <row r="288" spans="1:5">
      <c r="A288" s="4"/>
      <c r="B288" s="5"/>
      <c r="C288" s="4"/>
      <c r="D288" s="4"/>
      <c r="E288" s="4"/>
    </row>
    <row r="289" spans="1:5">
      <c r="A289" s="4"/>
      <c r="B289" s="5"/>
      <c r="C289" s="4"/>
      <c r="D289" s="4"/>
      <c r="E289" s="4"/>
    </row>
    <row r="290" spans="1:5">
      <c r="A290" s="4"/>
      <c r="B290" s="5"/>
      <c r="C290" s="4"/>
      <c r="D290" s="4"/>
      <c r="E290" s="4"/>
    </row>
    <row r="291" spans="1:5">
      <c r="A291" s="4"/>
      <c r="B291" s="5"/>
      <c r="C291" s="4"/>
      <c r="D291" s="4"/>
      <c r="E291" s="4"/>
    </row>
    <row r="292" spans="1:5">
      <c r="A292" s="4"/>
      <c r="B292" s="5"/>
      <c r="C292" s="4"/>
      <c r="D292" s="4"/>
      <c r="E292" s="4"/>
    </row>
    <row r="293" spans="1:5">
      <c r="A293" s="4"/>
      <c r="B293" s="5"/>
      <c r="C293" s="4"/>
      <c r="D293" s="4"/>
      <c r="E293" s="4"/>
    </row>
    <row r="294" spans="1:5">
      <c r="A294" s="4"/>
      <c r="B294" s="5"/>
      <c r="C294" s="4"/>
      <c r="D294" s="4"/>
      <c r="E294" s="4"/>
    </row>
    <row r="295" spans="1:5">
      <c r="A295" s="4"/>
      <c r="B295" s="5"/>
      <c r="C295" s="4"/>
      <c r="D295" s="4"/>
      <c r="E295" s="4"/>
    </row>
    <row r="296" spans="1:5">
      <c r="A296" s="4"/>
      <c r="B296" s="5"/>
      <c r="C296" s="4"/>
      <c r="D296" s="4"/>
      <c r="E296" s="4"/>
    </row>
    <row r="297" spans="1:5">
      <c r="A297" s="4"/>
      <c r="B297" s="5"/>
      <c r="C297" s="4"/>
      <c r="D297" s="4"/>
      <c r="E297" s="4"/>
    </row>
    <row r="298" spans="1:5">
      <c r="A298" s="4"/>
      <c r="B298" s="5"/>
      <c r="C298" s="4"/>
      <c r="D298" s="4"/>
      <c r="E298" s="4"/>
    </row>
    <row r="299" spans="1:5">
      <c r="A299" s="4"/>
      <c r="B299" s="5"/>
      <c r="C299" s="4"/>
      <c r="D299" s="4"/>
      <c r="E299" s="4"/>
    </row>
    <row r="300" spans="1:5">
      <c r="A300" s="4"/>
      <c r="B300" s="5"/>
      <c r="C300" s="4"/>
      <c r="D300" s="4"/>
      <c r="E300" s="4"/>
    </row>
    <row r="301" spans="1:5">
      <c r="A301" s="4"/>
      <c r="B301" s="5"/>
      <c r="C301" s="4"/>
      <c r="D301" s="4"/>
      <c r="E301" s="4"/>
    </row>
    <row r="302" spans="1:5">
      <c r="A302" s="4"/>
      <c r="B302" s="5"/>
      <c r="C302" s="4"/>
      <c r="D302" s="4"/>
      <c r="E302" s="4"/>
    </row>
    <row r="303" spans="1:5">
      <c r="A303" s="4"/>
      <c r="B303" s="5"/>
      <c r="C303" s="4"/>
      <c r="D303" s="4"/>
      <c r="E303" s="4"/>
    </row>
    <row r="304" spans="1:5">
      <c r="A304" s="4"/>
      <c r="B304" s="5"/>
      <c r="C304" s="4"/>
      <c r="D304" s="4"/>
      <c r="E304" s="4"/>
    </row>
    <row r="305" spans="1:5">
      <c r="A305" s="4"/>
      <c r="B305" s="5"/>
      <c r="C305" s="4"/>
      <c r="D305" s="4"/>
      <c r="E305" s="4"/>
    </row>
    <row r="306" spans="1:5">
      <c r="A306" s="4"/>
      <c r="B306" s="5"/>
      <c r="C306" s="4"/>
      <c r="D306" s="4"/>
      <c r="E306" s="4"/>
    </row>
    <row r="307" spans="1:5">
      <c r="A307" s="4"/>
      <c r="B307" s="5"/>
      <c r="C307" s="4"/>
      <c r="D307" s="4"/>
      <c r="E307" s="4"/>
    </row>
    <row r="308" spans="1:5">
      <c r="A308" s="4"/>
      <c r="B308" s="5"/>
      <c r="C308" s="4"/>
      <c r="D308" s="4"/>
      <c r="E308" s="4"/>
    </row>
    <row r="309" spans="1:5">
      <c r="A309" s="4"/>
      <c r="B309" s="5"/>
      <c r="C309" s="4"/>
      <c r="D309" s="4"/>
      <c r="E309" s="4"/>
    </row>
    <row r="310" spans="1:5">
      <c r="A310" s="4"/>
      <c r="B310" s="5"/>
      <c r="C310" s="4"/>
      <c r="D310" s="4"/>
      <c r="E310" s="4"/>
    </row>
    <row r="311" spans="1:5">
      <c r="A311" s="4"/>
      <c r="B311" s="5"/>
      <c r="C311" s="4"/>
      <c r="D311" s="4"/>
      <c r="E311" s="4"/>
    </row>
    <row r="312" spans="1:5">
      <c r="A312" s="4"/>
      <c r="B312" s="5"/>
      <c r="C312" s="4"/>
      <c r="D312" s="4"/>
      <c r="E312" s="4"/>
    </row>
    <row r="313" spans="1:5">
      <c r="A313" s="4"/>
      <c r="B313" s="5"/>
      <c r="C313" s="4"/>
      <c r="D313" s="4"/>
      <c r="E313" s="4"/>
    </row>
    <row r="314" spans="1:5">
      <c r="A314" s="4"/>
      <c r="B314" s="5"/>
      <c r="C314" s="4"/>
      <c r="D314" s="4"/>
      <c r="E314" s="4"/>
    </row>
    <row r="315" spans="1:5">
      <c r="A315" s="4"/>
      <c r="B315" s="5"/>
      <c r="C315" s="4"/>
      <c r="D315" s="4"/>
      <c r="E315" s="4"/>
    </row>
    <row r="316" spans="1:5">
      <c r="A316" s="4"/>
      <c r="B316" s="5"/>
      <c r="C316" s="4"/>
      <c r="D316" s="4"/>
      <c r="E316" s="4"/>
    </row>
    <row r="317" spans="1:5">
      <c r="A317" s="4"/>
      <c r="B317" s="5"/>
      <c r="C317" s="4"/>
      <c r="D317" s="4"/>
      <c r="E317" s="4"/>
    </row>
    <row r="318" spans="1:5">
      <c r="A318" s="4"/>
      <c r="B318" s="5"/>
      <c r="C318" s="4"/>
      <c r="D318" s="4"/>
      <c r="E318" s="4"/>
    </row>
    <row r="319" spans="1:5">
      <c r="A319" s="4"/>
      <c r="B319" s="5"/>
      <c r="C319" s="4"/>
      <c r="D319" s="4"/>
      <c r="E319" s="4"/>
    </row>
    <row r="320" spans="1:5">
      <c r="A320" s="4"/>
      <c r="B320" s="5"/>
      <c r="C320" s="4"/>
      <c r="D320" s="4"/>
      <c r="E320" s="4"/>
    </row>
    <row r="321" spans="1:5">
      <c r="A321" s="4"/>
      <c r="B321" s="5"/>
      <c r="C321" s="4"/>
      <c r="D321" s="4"/>
      <c r="E321" s="4"/>
    </row>
    <row r="322" spans="1:5">
      <c r="A322" s="4"/>
      <c r="B322" s="5"/>
      <c r="C322" s="4"/>
      <c r="D322" s="4"/>
      <c r="E322" s="4"/>
    </row>
    <row r="323" spans="1:5">
      <c r="A323" s="4"/>
      <c r="B323" s="5"/>
      <c r="C323" s="4"/>
      <c r="D323" s="4"/>
      <c r="E323" s="4"/>
    </row>
    <row r="324" spans="1:5">
      <c r="A324" s="4"/>
      <c r="B324" s="5"/>
      <c r="C324" s="4"/>
      <c r="D324" s="4"/>
      <c r="E324" s="4"/>
    </row>
    <row r="325" spans="1:5">
      <c r="A325" s="4"/>
      <c r="B325" s="5"/>
      <c r="C325" s="4"/>
      <c r="D325" s="4"/>
      <c r="E325" s="4"/>
    </row>
    <row r="326" spans="1:5">
      <c r="A326" s="4"/>
      <c r="B326" s="5"/>
      <c r="C326" s="4"/>
      <c r="D326" s="4"/>
      <c r="E326" s="4"/>
    </row>
    <row r="327" spans="1:5">
      <c r="A327" s="4"/>
      <c r="B327" s="5"/>
      <c r="C327" s="4"/>
      <c r="D327" s="4"/>
      <c r="E327" s="4"/>
    </row>
    <row r="328" spans="1:5">
      <c r="A328" s="4"/>
      <c r="B328" s="5"/>
      <c r="C328" s="4"/>
      <c r="D328" s="4"/>
      <c r="E328" s="4"/>
    </row>
    <row r="329" spans="1:5">
      <c r="A329" s="4"/>
      <c r="B329" s="5"/>
      <c r="C329" s="4"/>
      <c r="D329" s="4"/>
      <c r="E329" s="4"/>
    </row>
    <row r="330" spans="1:5">
      <c r="A330" s="4"/>
      <c r="B330" s="5"/>
      <c r="C330" s="4"/>
      <c r="D330" s="4"/>
      <c r="E330" s="4"/>
    </row>
    <row r="331" spans="1:5">
      <c r="A331" s="4"/>
      <c r="B331" s="5"/>
      <c r="C331" s="4"/>
      <c r="D331" s="4"/>
      <c r="E331" s="4"/>
    </row>
    <row r="332" spans="1:5">
      <c r="A332" s="4"/>
      <c r="B332" s="5"/>
      <c r="C332" s="4"/>
      <c r="D332" s="4"/>
      <c r="E332" s="4"/>
    </row>
    <row r="333" spans="1:5">
      <c r="A333" s="4"/>
      <c r="B333" s="5"/>
      <c r="C333" s="4"/>
      <c r="D333" s="4"/>
      <c r="E333" s="4"/>
    </row>
    <row r="334" spans="1:5">
      <c r="A334" s="4"/>
      <c r="B334" s="5"/>
      <c r="C334" s="4"/>
      <c r="D334" s="4"/>
      <c r="E334" s="4"/>
    </row>
    <row r="335" spans="1:5">
      <c r="A335" s="4"/>
      <c r="B335" s="5"/>
      <c r="C335" s="4"/>
      <c r="D335" s="4"/>
      <c r="E335" s="4"/>
    </row>
    <row r="336" spans="1:5">
      <c r="A336" s="4"/>
      <c r="B336" s="5"/>
      <c r="C336" s="4"/>
      <c r="D336" s="4"/>
      <c r="E336" s="4"/>
    </row>
    <row r="337" spans="1:5">
      <c r="A337" s="4"/>
      <c r="B337" s="5"/>
      <c r="C337" s="4"/>
      <c r="D337" s="4"/>
      <c r="E337" s="4"/>
    </row>
    <row r="338" spans="1:5">
      <c r="A338" s="4"/>
      <c r="B338" s="5"/>
      <c r="C338" s="4"/>
      <c r="D338" s="4"/>
      <c r="E338" s="4"/>
    </row>
    <row r="339" spans="1:5">
      <c r="A339" s="4"/>
      <c r="B339" s="5"/>
      <c r="C339" s="4"/>
      <c r="D339" s="4"/>
      <c r="E339" s="4"/>
    </row>
    <row r="340" spans="1:5">
      <c r="A340" s="4"/>
      <c r="B340" s="5"/>
      <c r="C340" s="4"/>
      <c r="D340" s="4"/>
      <c r="E340" s="4"/>
    </row>
    <row r="341" spans="1:5">
      <c r="A341" s="4"/>
      <c r="B341" s="5"/>
      <c r="C341" s="4"/>
      <c r="D341" s="4"/>
      <c r="E341" s="4"/>
    </row>
    <row r="342" spans="1:5">
      <c r="A342" s="4"/>
      <c r="B342" s="5"/>
      <c r="C342" s="4"/>
      <c r="D342" s="4"/>
      <c r="E342" s="4"/>
    </row>
    <row r="343" spans="1:5">
      <c r="A343" s="4"/>
      <c r="B343" s="5"/>
      <c r="C343" s="4"/>
      <c r="D343" s="4"/>
      <c r="E343" s="4"/>
    </row>
    <row r="344" spans="1:5">
      <c r="A344" s="4"/>
      <c r="B344" s="5"/>
      <c r="C344" s="4"/>
      <c r="D344" s="4"/>
      <c r="E344" s="4"/>
    </row>
    <row r="345" spans="1:5">
      <c r="A345" s="4"/>
      <c r="B345" s="5"/>
      <c r="C345" s="4"/>
      <c r="D345" s="4"/>
      <c r="E345" s="4"/>
    </row>
    <row r="346" spans="1:5">
      <c r="A346" s="4"/>
      <c r="B346" s="5"/>
      <c r="C346" s="4"/>
      <c r="D346" s="4"/>
      <c r="E346" s="4"/>
    </row>
    <row r="347" spans="1:5">
      <c r="A347" s="4"/>
      <c r="B347" s="5"/>
      <c r="C347" s="4"/>
      <c r="D347" s="4"/>
      <c r="E347" s="4"/>
    </row>
    <row r="348" spans="1:5">
      <c r="A348" s="4"/>
      <c r="B348" s="5"/>
      <c r="C348" s="4"/>
      <c r="D348" s="4"/>
      <c r="E348" s="4"/>
    </row>
    <row r="349" spans="1:5">
      <c r="A349" s="4"/>
      <c r="B349" s="5"/>
      <c r="C349" s="4"/>
      <c r="D349" s="4"/>
      <c r="E349" s="4"/>
    </row>
    <row r="350" spans="1:5">
      <c r="A350" s="4"/>
      <c r="B350" s="5"/>
      <c r="C350" s="4"/>
      <c r="D350" s="4"/>
      <c r="E350" s="4"/>
    </row>
    <row r="351" spans="1:5">
      <c r="A351" s="4"/>
      <c r="B351" s="5"/>
      <c r="C351" s="4"/>
      <c r="D351" s="4"/>
      <c r="E351" s="4"/>
    </row>
    <row r="352" spans="1:5">
      <c r="A352" s="4"/>
      <c r="B352" s="5"/>
      <c r="C352" s="4"/>
      <c r="D352" s="4"/>
      <c r="E352" s="4"/>
    </row>
    <row r="353" spans="1:5">
      <c r="A353" s="4"/>
      <c r="B353" s="5"/>
      <c r="C353" s="4"/>
      <c r="D353" s="4"/>
      <c r="E353" s="4"/>
    </row>
    <row r="354" spans="1:5">
      <c r="A354" s="4"/>
      <c r="B354" s="5"/>
      <c r="C354" s="4"/>
      <c r="D354" s="4"/>
      <c r="E354" s="4"/>
    </row>
    <row r="355" spans="1:5">
      <c r="A355" s="4"/>
      <c r="B355" s="5"/>
      <c r="C355" s="4"/>
      <c r="D355" s="4"/>
      <c r="E355" s="4"/>
    </row>
    <row r="356" spans="1:5">
      <c r="A356" s="4"/>
      <c r="B356" s="5"/>
      <c r="C356" s="4"/>
      <c r="D356" s="4"/>
      <c r="E356" s="4"/>
    </row>
    <row r="357" spans="1:5">
      <c r="A357" s="4"/>
      <c r="B357" s="5"/>
      <c r="C357" s="4"/>
      <c r="D357" s="4"/>
      <c r="E357" s="4"/>
    </row>
    <row r="358" spans="1:5">
      <c r="A358" s="4"/>
      <c r="B358" s="5"/>
      <c r="C358" s="4"/>
      <c r="D358" s="4"/>
      <c r="E358" s="4"/>
    </row>
    <row r="359" spans="1:5">
      <c r="A359" s="4"/>
      <c r="B359" s="5"/>
      <c r="C359" s="4"/>
      <c r="D359" s="4"/>
      <c r="E359" s="4"/>
    </row>
    <row r="360" spans="1:5">
      <c r="A360" s="4"/>
      <c r="B360" s="5"/>
      <c r="C360" s="4"/>
      <c r="D360" s="4"/>
      <c r="E360" s="4"/>
    </row>
    <row r="361" spans="1:5">
      <c r="A361" s="4"/>
      <c r="B361" s="5"/>
      <c r="C361" s="4"/>
      <c r="D361" s="4"/>
      <c r="E361" s="4"/>
    </row>
    <row r="362" spans="1:5">
      <c r="A362" s="4"/>
      <c r="B362" s="5"/>
      <c r="C362" s="4"/>
      <c r="D362" s="4"/>
      <c r="E362" s="4"/>
    </row>
    <row r="363" spans="1:5">
      <c r="A363" s="4"/>
      <c r="B363" s="5"/>
      <c r="C363" s="4"/>
      <c r="D363" s="4"/>
      <c r="E363" s="4"/>
    </row>
    <row r="364" spans="1:5">
      <c r="A364" s="4"/>
      <c r="B364" s="5"/>
      <c r="C364" s="4"/>
      <c r="D364" s="4"/>
      <c r="E364" s="4"/>
    </row>
    <row r="365" spans="1:5">
      <c r="A365" s="4"/>
      <c r="B365" s="5"/>
      <c r="C365" s="4"/>
      <c r="D365" s="4"/>
      <c r="E365" s="4"/>
    </row>
    <row r="366" spans="1:5">
      <c r="A366" s="4"/>
      <c r="B366" s="5"/>
      <c r="C366" s="4"/>
      <c r="D366" s="4"/>
      <c r="E366" s="4"/>
    </row>
    <row r="367" spans="1:5">
      <c r="A367" s="4"/>
      <c r="B367" s="5"/>
      <c r="C367" s="4"/>
      <c r="D367" s="4"/>
      <c r="E367" s="4"/>
    </row>
    <row r="368" spans="1:5">
      <c r="A368" s="4"/>
      <c r="B368" s="5"/>
      <c r="C368" s="4"/>
      <c r="D368" s="4"/>
      <c r="E368" s="4"/>
    </row>
    <row r="369" spans="1:5">
      <c r="A369" s="4"/>
      <c r="B369" s="5"/>
      <c r="C369" s="4"/>
      <c r="D369" s="4"/>
      <c r="E369" s="4"/>
    </row>
    <row r="370" spans="1:5">
      <c r="A370" s="4"/>
      <c r="B370" s="5"/>
      <c r="C370" s="4"/>
      <c r="D370" s="4"/>
      <c r="E370" s="4"/>
    </row>
    <row r="371" spans="1:5">
      <c r="A371" s="4"/>
      <c r="B371" s="5"/>
      <c r="C371" s="4"/>
      <c r="D371" s="4"/>
      <c r="E371" s="4"/>
    </row>
    <row r="372" spans="1:5">
      <c r="A372" s="4"/>
      <c r="B372" s="5"/>
      <c r="C372" s="4"/>
      <c r="D372" s="4"/>
      <c r="E372" s="4"/>
    </row>
    <row r="373" spans="1:5">
      <c r="A373" s="4"/>
      <c r="B373" s="5"/>
      <c r="C373" s="4"/>
      <c r="D373" s="4"/>
      <c r="E373" s="4"/>
    </row>
    <row r="374" spans="1:5">
      <c r="A374" s="4"/>
      <c r="B374" s="5"/>
      <c r="C374" s="4"/>
      <c r="D374" s="4"/>
      <c r="E374" s="4"/>
    </row>
    <row r="375" spans="1:5">
      <c r="A375" s="4"/>
      <c r="B375" s="5"/>
      <c r="C375" s="4"/>
      <c r="D375" s="4"/>
      <c r="E375" s="4"/>
    </row>
    <row r="376" spans="1:5">
      <c r="A376" s="4"/>
      <c r="B376" s="5"/>
      <c r="C376" s="4"/>
      <c r="D376" s="4"/>
      <c r="E376" s="4"/>
    </row>
    <row r="377" spans="1:5">
      <c r="A377" s="4"/>
      <c r="B377" s="5"/>
      <c r="C377" s="4"/>
      <c r="D377" s="4"/>
      <c r="E377" s="4"/>
    </row>
    <row r="378" spans="1:5">
      <c r="A378" s="4"/>
      <c r="B378" s="5"/>
      <c r="C378" s="4"/>
      <c r="D378" s="4"/>
      <c r="E378" s="4"/>
    </row>
    <row r="379" spans="1:5">
      <c r="A379" s="4"/>
      <c r="B379" s="5"/>
      <c r="C379" s="4"/>
      <c r="D379" s="4"/>
      <c r="E379" s="4"/>
    </row>
    <row r="380" spans="1:5">
      <c r="A380" s="4"/>
      <c r="B380" s="5"/>
      <c r="C380" s="4"/>
      <c r="D380" s="4"/>
      <c r="E380" s="4"/>
    </row>
    <row r="381" spans="1:5">
      <c r="A381" s="4"/>
      <c r="B381" s="5"/>
      <c r="C381" s="4"/>
      <c r="D381" s="4"/>
      <c r="E381" s="4"/>
    </row>
    <row r="382" spans="1:5">
      <c r="A382" s="4"/>
      <c r="B382" s="5"/>
      <c r="C382" s="4"/>
      <c r="D382" s="4"/>
      <c r="E382" s="4"/>
    </row>
    <row r="383" spans="1:5">
      <c r="A383" s="4"/>
      <c r="B383" s="5"/>
      <c r="C383" s="4"/>
      <c r="D383" s="4"/>
      <c r="E383" s="4"/>
    </row>
    <row r="384" spans="1:5">
      <c r="A384" s="4"/>
      <c r="B384" s="5"/>
      <c r="C384" s="4"/>
      <c r="D384" s="4"/>
      <c r="E384" s="4"/>
    </row>
    <row r="385" spans="1:5">
      <c r="A385" s="4"/>
      <c r="B385" s="5"/>
      <c r="C385" s="4"/>
      <c r="D385" s="4"/>
      <c r="E385" s="4"/>
    </row>
    <row r="386" spans="1:5">
      <c r="A386" s="4"/>
      <c r="B386" s="5"/>
      <c r="C386" s="4"/>
      <c r="D386" s="4"/>
      <c r="E386" s="4"/>
    </row>
    <row r="387" spans="1:5">
      <c r="A387" s="4"/>
      <c r="B387" s="5"/>
      <c r="C387" s="4"/>
      <c r="D387" s="4"/>
      <c r="E387" s="4"/>
    </row>
    <row r="388" spans="1:5">
      <c r="A388" s="4"/>
      <c r="B388" s="5"/>
      <c r="C388" s="4"/>
      <c r="D388" s="4"/>
      <c r="E388" s="4"/>
    </row>
    <row r="389" spans="1:5">
      <c r="A389" s="4"/>
      <c r="B389" s="5"/>
      <c r="C389" s="4"/>
      <c r="D389" s="4"/>
      <c r="E389" s="4"/>
    </row>
    <row r="390" spans="1:5">
      <c r="A390" s="4"/>
      <c r="B390" s="5"/>
      <c r="C390" s="4"/>
      <c r="D390" s="4"/>
      <c r="E390" s="4"/>
    </row>
    <row r="391" spans="1:5">
      <c r="A391" s="4"/>
      <c r="B391" s="5"/>
      <c r="C391" s="4"/>
      <c r="D391" s="4"/>
      <c r="E391" s="4"/>
    </row>
    <row r="392" spans="1:5">
      <c r="A392" s="4"/>
      <c r="B392" s="5"/>
      <c r="C392" s="4"/>
      <c r="D392" s="4"/>
      <c r="E392" s="4"/>
    </row>
    <row r="393" spans="1:5">
      <c r="A393" s="4"/>
      <c r="B393" s="5"/>
      <c r="C393" s="4"/>
      <c r="D393" s="4"/>
      <c r="E393" s="4"/>
    </row>
    <row r="394" spans="1:5">
      <c r="A394" s="4"/>
      <c r="B394" s="5"/>
      <c r="C394" s="4"/>
      <c r="D394" s="4"/>
      <c r="E394" s="4"/>
    </row>
    <row r="395" spans="1:5">
      <c r="A395" s="4"/>
      <c r="B395" s="5"/>
      <c r="C395" s="4"/>
      <c r="D395" s="4"/>
      <c r="E395" s="4"/>
    </row>
    <row r="396" spans="1:5">
      <c r="A396" s="4"/>
      <c r="B396" s="5"/>
      <c r="C396" s="4"/>
      <c r="D396" s="4"/>
      <c r="E396" s="4"/>
    </row>
    <row r="397" spans="1:5">
      <c r="A397" s="4"/>
      <c r="B397" s="5"/>
      <c r="C397" s="4"/>
      <c r="D397" s="4"/>
      <c r="E397" s="4"/>
    </row>
    <row r="398" spans="1:5">
      <c r="A398" s="4"/>
      <c r="B398" s="5"/>
      <c r="C398" s="4"/>
      <c r="D398" s="4"/>
      <c r="E398" s="4"/>
    </row>
    <row r="399" spans="1:5">
      <c r="A399" s="4"/>
      <c r="B399" s="5"/>
      <c r="C399" s="4"/>
      <c r="D399" s="4"/>
      <c r="E399" s="4"/>
    </row>
    <row r="400" spans="1:5">
      <c r="A400" s="4"/>
      <c r="B400" s="5"/>
      <c r="C400" s="4"/>
      <c r="D400" s="4"/>
      <c r="E400" s="4"/>
    </row>
    <row r="401" spans="1:5">
      <c r="A401" s="4"/>
      <c r="B401" s="5"/>
      <c r="C401" s="4"/>
      <c r="D401" s="4"/>
      <c r="E401" s="4"/>
    </row>
    <row r="402" spans="1:5">
      <c r="A402" s="4"/>
      <c r="B402" s="5"/>
      <c r="C402" s="4"/>
      <c r="D402" s="4"/>
      <c r="E402" s="4"/>
    </row>
    <row r="403" spans="1:5">
      <c r="A403" s="4"/>
      <c r="B403" s="5"/>
      <c r="C403" s="4"/>
      <c r="D403" s="4"/>
      <c r="E403" s="4"/>
    </row>
    <row r="404" spans="1:5">
      <c r="A404" s="4"/>
      <c r="B404" s="5"/>
      <c r="C404" s="4"/>
      <c r="D404" s="4"/>
      <c r="E404" s="4"/>
    </row>
    <row r="405" spans="1:5">
      <c r="A405" s="4"/>
      <c r="B405" s="5"/>
      <c r="C405" s="4"/>
      <c r="D405" s="4"/>
      <c r="E405" s="4"/>
    </row>
    <row r="406" spans="1:5">
      <c r="A406" s="4"/>
      <c r="B406" s="5"/>
      <c r="C406" s="4"/>
      <c r="D406" s="4"/>
      <c r="E406" s="4"/>
    </row>
    <row r="407" spans="1:5">
      <c r="A407" s="4"/>
      <c r="B407" s="5"/>
      <c r="C407" s="4"/>
      <c r="D407" s="4"/>
      <c r="E407" s="4"/>
    </row>
    <row r="408" spans="1:5">
      <c r="A408" s="4"/>
      <c r="B408" s="5"/>
      <c r="C408" s="4"/>
      <c r="D408" s="4"/>
      <c r="E408" s="4"/>
    </row>
    <row r="409" spans="1:5">
      <c r="A409" s="4"/>
      <c r="B409" s="5"/>
      <c r="C409" s="4"/>
      <c r="D409" s="4"/>
      <c r="E409" s="4"/>
    </row>
    <row r="410" spans="1:5">
      <c r="A410" s="4"/>
      <c r="B410" s="5"/>
      <c r="C410" s="4"/>
      <c r="D410" s="4"/>
      <c r="E410" s="4"/>
    </row>
    <row r="411" spans="1:5">
      <c r="A411" s="4"/>
      <c r="B411" s="5"/>
      <c r="C411" s="4"/>
      <c r="D411" s="4"/>
      <c r="E411" s="4"/>
    </row>
    <row r="412" spans="1:5">
      <c r="A412" s="4"/>
      <c r="B412" s="5"/>
      <c r="C412" s="4"/>
      <c r="D412" s="4"/>
      <c r="E412" s="4"/>
    </row>
    <row r="413" spans="1:5">
      <c r="A413" s="4"/>
      <c r="B413" s="5"/>
      <c r="C413" s="4"/>
      <c r="D413" s="4"/>
      <c r="E413" s="4"/>
    </row>
    <row r="414" spans="1:5">
      <c r="A414" s="4"/>
      <c r="B414" s="5"/>
      <c r="C414" s="4"/>
      <c r="D414" s="4"/>
      <c r="E414" s="4"/>
    </row>
    <row r="415" spans="1:5">
      <c r="A415" s="4"/>
      <c r="B415" s="5"/>
      <c r="C415" s="4"/>
      <c r="D415" s="4"/>
      <c r="E415" s="4"/>
    </row>
    <row r="416" spans="1:5">
      <c r="A416" s="4"/>
      <c r="B416" s="5"/>
      <c r="C416" s="4"/>
      <c r="D416" s="4"/>
      <c r="E416" s="4"/>
    </row>
    <row r="417" spans="1:5">
      <c r="A417" s="4"/>
      <c r="B417" s="5"/>
      <c r="C417" s="4"/>
      <c r="D417" s="4"/>
      <c r="E417" s="4"/>
    </row>
    <row r="418" spans="1:5">
      <c r="A418" s="4"/>
      <c r="B418" s="5"/>
      <c r="C418" s="4"/>
      <c r="D418" s="4"/>
      <c r="E418" s="4"/>
    </row>
    <row r="419" spans="1:5">
      <c r="A419" s="4"/>
      <c r="B419" s="5"/>
      <c r="C419" s="4"/>
      <c r="D419" s="4"/>
      <c r="E419" s="4"/>
    </row>
    <row r="420" spans="1:5">
      <c r="A420" s="4"/>
      <c r="B420" s="5"/>
      <c r="C420" s="4"/>
      <c r="D420" s="4"/>
      <c r="E420" s="4"/>
    </row>
    <row r="421" spans="1:5">
      <c r="A421" s="4"/>
      <c r="B421" s="5"/>
      <c r="C421" s="4"/>
      <c r="D421" s="4"/>
      <c r="E421" s="4"/>
    </row>
    <row r="422" spans="1:5">
      <c r="A422" s="4"/>
      <c r="B422" s="5"/>
      <c r="C422" s="4"/>
      <c r="D422" s="4"/>
      <c r="E422" s="4"/>
    </row>
    <row r="423" spans="1:5">
      <c r="A423" s="4"/>
      <c r="B423" s="5"/>
      <c r="C423" s="4"/>
      <c r="D423" s="4"/>
      <c r="E423" s="4"/>
    </row>
    <row r="424" spans="1:5">
      <c r="A424" s="4"/>
      <c r="B424" s="5"/>
      <c r="C424" s="4"/>
      <c r="D424" s="4"/>
      <c r="E424" s="4"/>
    </row>
    <row r="425" spans="1:5">
      <c r="A425" s="4"/>
      <c r="B425" s="5"/>
      <c r="C425" s="4"/>
      <c r="D425" s="4"/>
      <c r="E425" s="4"/>
    </row>
    <row r="426" spans="1:5">
      <c r="A426" s="4"/>
      <c r="B426" s="5"/>
      <c r="C426" s="4"/>
      <c r="D426" s="4"/>
      <c r="E426" s="4"/>
    </row>
    <row r="427" spans="1:5">
      <c r="A427" s="4"/>
      <c r="B427" s="5"/>
      <c r="C427" s="4"/>
      <c r="D427" s="4"/>
      <c r="E427" s="4"/>
    </row>
    <row r="428" spans="1:5">
      <c r="A428" s="4"/>
      <c r="B428" s="5"/>
      <c r="C428" s="4"/>
      <c r="D428" s="4"/>
      <c r="E428" s="4"/>
    </row>
    <row r="429" spans="1:5">
      <c r="A429" s="4"/>
      <c r="B429" s="5"/>
      <c r="C429" s="4"/>
      <c r="D429" s="4"/>
      <c r="E429" s="4"/>
    </row>
    <row r="430" spans="1:5">
      <c r="A430" s="4"/>
      <c r="B430" s="5"/>
      <c r="C430" s="4"/>
      <c r="D430" s="4"/>
      <c r="E430" s="4"/>
    </row>
    <row r="431" spans="1:5">
      <c r="A431" s="4"/>
      <c r="B431" s="5"/>
      <c r="C431" s="4"/>
      <c r="D431" s="4"/>
      <c r="E431" s="4"/>
    </row>
    <row r="432" spans="1:5">
      <c r="A432" s="4"/>
      <c r="B432" s="5"/>
      <c r="C432" s="4"/>
      <c r="D432" s="4"/>
      <c r="E432" s="4"/>
    </row>
    <row r="433" spans="1:5">
      <c r="A433" s="4"/>
      <c r="B433" s="5"/>
      <c r="C433" s="4"/>
      <c r="D433" s="4"/>
      <c r="E433" s="4"/>
    </row>
    <row r="434" spans="1:5">
      <c r="A434" s="4"/>
      <c r="B434" s="5"/>
      <c r="C434" s="4"/>
      <c r="D434" s="4"/>
      <c r="E434" s="4"/>
    </row>
    <row r="435" spans="1:5">
      <c r="A435" s="4"/>
      <c r="B435" s="5"/>
      <c r="C435" s="4"/>
      <c r="D435" s="4"/>
      <c r="E435" s="4"/>
    </row>
    <row r="436" spans="1:5">
      <c r="A436" s="4"/>
      <c r="B436" s="5"/>
      <c r="C436" s="4"/>
      <c r="D436" s="4"/>
      <c r="E436" s="4"/>
    </row>
    <row r="437" spans="1:5">
      <c r="A437" s="4"/>
      <c r="B437" s="5"/>
      <c r="C437" s="4"/>
      <c r="D437" s="4"/>
      <c r="E437" s="4"/>
    </row>
    <row r="438" spans="1:5">
      <c r="A438" s="4"/>
      <c r="B438" s="5"/>
      <c r="C438" s="4"/>
      <c r="D438" s="4"/>
      <c r="E438" s="4"/>
    </row>
    <row r="439" spans="1:5">
      <c r="A439" s="4"/>
      <c r="B439" s="5"/>
      <c r="C439" s="4"/>
      <c r="D439" s="4"/>
      <c r="E439" s="4"/>
    </row>
    <row r="440" spans="1:5">
      <c r="A440" s="4"/>
      <c r="B440" s="5"/>
      <c r="C440" s="4"/>
      <c r="D440" s="4"/>
      <c r="E440" s="4"/>
    </row>
    <row r="441" spans="1:5">
      <c r="A441" s="4"/>
      <c r="B441" s="5"/>
      <c r="C441" s="4"/>
      <c r="D441" s="4"/>
      <c r="E441" s="4"/>
    </row>
    <row r="442" spans="1:5">
      <c r="A442" s="4"/>
      <c r="B442" s="5"/>
      <c r="C442" s="4"/>
      <c r="D442" s="4"/>
      <c r="E442" s="4"/>
    </row>
    <row r="443" spans="1:5">
      <c r="A443" s="4"/>
      <c r="B443" s="5"/>
      <c r="C443" s="4"/>
      <c r="D443" s="4"/>
      <c r="E443" s="4"/>
    </row>
    <row r="444" spans="1:5">
      <c r="A444" s="4"/>
      <c r="B444" s="5"/>
      <c r="C444" s="4"/>
      <c r="D444" s="4"/>
      <c r="E444" s="4"/>
    </row>
    <row r="445" spans="1:5">
      <c r="A445" s="4"/>
      <c r="B445" s="5"/>
      <c r="C445" s="4"/>
      <c r="D445" s="4"/>
      <c r="E445" s="4"/>
    </row>
    <row r="446" spans="1:5">
      <c r="A446" s="4"/>
      <c r="B446" s="5"/>
      <c r="C446" s="4"/>
      <c r="D446" s="4"/>
      <c r="E446" s="4"/>
    </row>
    <row r="447" spans="1:5">
      <c r="A447" s="4"/>
      <c r="B447" s="5"/>
      <c r="C447" s="4"/>
      <c r="D447" s="4"/>
      <c r="E447" s="4"/>
    </row>
    <row r="448" spans="1:5">
      <c r="A448" s="4"/>
      <c r="B448" s="5"/>
      <c r="C448" s="4"/>
      <c r="D448" s="4"/>
      <c r="E448" s="4"/>
    </row>
    <row r="449" spans="1:5">
      <c r="A449" s="4"/>
      <c r="B449" s="5"/>
      <c r="C449" s="4"/>
      <c r="D449" s="4"/>
      <c r="E449" s="4"/>
    </row>
    <row r="450" spans="1:5">
      <c r="A450" s="4"/>
      <c r="B450" s="5"/>
      <c r="C450" s="4"/>
      <c r="D450" s="4"/>
      <c r="E450" s="4"/>
    </row>
    <row r="451" spans="1:5">
      <c r="A451" s="4"/>
      <c r="B451" s="5"/>
      <c r="C451" s="4"/>
      <c r="D451" s="4"/>
      <c r="E451" s="4"/>
    </row>
    <row r="452" spans="1:5">
      <c r="A452" s="4"/>
      <c r="B452" s="5"/>
      <c r="C452" s="4"/>
      <c r="D452" s="4"/>
      <c r="E452" s="4"/>
    </row>
    <row r="453" spans="1:5">
      <c r="A453" s="4"/>
      <c r="B453" s="5"/>
      <c r="C453" s="4"/>
      <c r="D453" s="4"/>
      <c r="E453" s="4"/>
    </row>
    <row r="454" spans="1:5">
      <c r="A454" s="4"/>
      <c r="B454" s="5"/>
      <c r="C454" s="4"/>
      <c r="D454" s="4"/>
      <c r="E454" s="4"/>
    </row>
    <row r="455" spans="1:5">
      <c r="A455" s="4"/>
      <c r="B455" s="5"/>
      <c r="C455" s="4"/>
      <c r="D455" s="4"/>
      <c r="E455" s="4"/>
    </row>
    <row r="456" spans="1:5">
      <c r="A456" s="4"/>
      <c r="B456" s="5"/>
      <c r="C456" s="4"/>
      <c r="D456" s="4"/>
      <c r="E456" s="4"/>
    </row>
    <row r="457" spans="1:5">
      <c r="A457" s="4"/>
      <c r="B457" s="5"/>
      <c r="C457" s="4"/>
      <c r="D457" s="4"/>
      <c r="E457" s="4"/>
    </row>
    <row r="458" spans="1:5">
      <c r="A458" s="4"/>
      <c r="B458" s="5"/>
      <c r="C458" s="4"/>
      <c r="D458" s="4"/>
      <c r="E458" s="4"/>
    </row>
    <row r="459" spans="1:5">
      <c r="A459" s="4"/>
      <c r="B459" s="5"/>
      <c r="C459" s="4"/>
      <c r="D459" s="4"/>
      <c r="E459" s="4"/>
    </row>
    <row r="460" spans="1:5">
      <c r="A460" s="4"/>
      <c r="B460" s="5"/>
      <c r="C460" s="4"/>
      <c r="D460" s="4"/>
      <c r="E460" s="4"/>
    </row>
    <row r="461" spans="1:5">
      <c r="A461" s="4"/>
      <c r="B461" s="5"/>
      <c r="C461" s="4"/>
      <c r="D461" s="4"/>
      <c r="E461" s="4"/>
    </row>
    <row r="462" spans="1:5">
      <c r="A462" s="4"/>
      <c r="B462" s="5"/>
      <c r="C462" s="4"/>
      <c r="D462" s="4"/>
      <c r="E462" s="4"/>
    </row>
    <row r="463" spans="1:5">
      <c r="A463" s="4"/>
      <c r="B463" s="5"/>
      <c r="C463" s="4"/>
      <c r="D463" s="4"/>
      <c r="E463" s="4"/>
    </row>
    <row r="464" spans="1:5">
      <c r="A464" s="4"/>
      <c r="B464" s="5"/>
      <c r="C464" s="4"/>
      <c r="D464" s="4"/>
      <c r="E464" s="4"/>
    </row>
    <row r="465" spans="1:5">
      <c r="A465" s="4"/>
      <c r="B465" s="5"/>
      <c r="C465" s="4"/>
      <c r="D465" s="4"/>
      <c r="E465" s="4"/>
    </row>
    <row r="466" spans="1:5">
      <c r="A466" s="4"/>
      <c r="B466" s="5"/>
      <c r="C466" s="4"/>
      <c r="D466" s="4"/>
      <c r="E466" s="4"/>
    </row>
    <row r="467" spans="1:5">
      <c r="A467" s="4"/>
      <c r="B467" s="5"/>
      <c r="C467" s="4"/>
      <c r="D467" s="4"/>
      <c r="E467" s="4"/>
    </row>
    <row r="468" spans="1:5">
      <c r="A468" s="4"/>
      <c r="B468" s="5"/>
      <c r="C468" s="4"/>
      <c r="D468" s="4"/>
      <c r="E468" s="4"/>
    </row>
    <row r="469" spans="1:5">
      <c r="A469" s="4"/>
      <c r="B469" s="5"/>
      <c r="C469" s="4"/>
      <c r="D469" s="4"/>
      <c r="E469" s="4"/>
    </row>
    <row r="470" spans="1:5">
      <c r="A470" s="4"/>
      <c r="B470" s="5"/>
      <c r="C470" s="4"/>
      <c r="D470" s="4"/>
      <c r="E470" s="4"/>
    </row>
    <row r="471" spans="1:5">
      <c r="A471" s="4"/>
      <c r="B471" s="5"/>
      <c r="C471" s="4"/>
      <c r="D471" s="4"/>
      <c r="E471" s="4"/>
    </row>
    <row r="472" spans="1:5">
      <c r="A472" s="4"/>
      <c r="B472" s="5"/>
      <c r="C472" s="4"/>
      <c r="D472" s="4"/>
      <c r="E472" s="4"/>
    </row>
    <row r="473" spans="1:5">
      <c r="A473" s="4"/>
      <c r="B473" s="5"/>
      <c r="C473" s="4"/>
      <c r="D473" s="4"/>
      <c r="E473" s="4"/>
    </row>
    <row r="474" spans="1:5">
      <c r="A474" s="4"/>
      <c r="B474" s="5"/>
      <c r="C474" s="4"/>
      <c r="D474" s="4"/>
      <c r="E474" s="4"/>
    </row>
    <row r="475" spans="1:5">
      <c r="A475" s="4"/>
      <c r="B475" s="5"/>
      <c r="C475" s="4"/>
      <c r="D475" s="4"/>
      <c r="E475" s="4"/>
    </row>
    <row r="476" spans="1:5">
      <c r="A476" s="4"/>
      <c r="B476" s="5"/>
      <c r="C476" s="4"/>
      <c r="D476" s="4"/>
      <c r="E476" s="4"/>
    </row>
    <row r="477" spans="1:5">
      <c r="A477" s="4"/>
      <c r="B477" s="5"/>
      <c r="C477" s="4"/>
      <c r="D477" s="4"/>
      <c r="E477" s="4"/>
    </row>
    <row r="478" spans="1:5">
      <c r="A478" s="4"/>
      <c r="B478" s="5"/>
      <c r="C478" s="4"/>
      <c r="D478" s="4"/>
      <c r="E478" s="4"/>
    </row>
    <row r="479" spans="1:5">
      <c r="A479" s="4"/>
      <c r="B479" s="5"/>
      <c r="C479" s="4"/>
      <c r="D479" s="4"/>
      <c r="E479" s="4"/>
    </row>
    <row r="480" spans="1:5">
      <c r="A480" s="4"/>
      <c r="B480" s="5"/>
      <c r="C480" s="4"/>
      <c r="D480" s="4"/>
      <c r="E480" s="4"/>
    </row>
    <row r="481" spans="1:5">
      <c r="A481" s="4"/>
      <c r="B481" s="5"/>
      <c r="C481" s="4"/>
      <c r="D481" s="4"/>
      <c r="E481" s="4"/>
    </row>
    <row r="482" spans="1:5">
      <c r="A482" s="4"/>
      <c r="B482" s="5"/>
      <c r="C482" s="4"/>
      <c r="D482" s="4"/>
      <c r="E482" s="4"/>
    </row>
    <row r="483" spans="1:5">
      <c r="A483" s="4"/>
      <c r="B483" s="5"/>
      <c r="C483" s="4"/>
      <c r="D483" s="4"/>
      <c r="E483" s="4"/>
    </row>
    <row r="484" spans="1:5">
      <c r="A484" s="4"/>
      <c r="B484" s="5"/>
      <c r="C484" s="4"/>
      <c r="D484" s="4"/>
      <c r="E484" s="4"/>
    </row>
    <row r="485" spans="1:5">
      <c r="A485" s="4"/>
      <c r="B485" s="5"/>
      <c r="C485" s="4"/>
      <c r="D485" s="4"/>
      <c r="E485" s="4"/>
    </row>
    <row r="486" spans="1:5">
      <c r="A486" s="4"/>
      <c r="B486" s="5"/>
      <c r="C486" s="4"/>
      <c r="D486" s="4"/>
      <c r="E486" s="4"/>
    </row>
    <row r="487" spans="1:5">
      <c r="A487" s="4"/>
      <c r="B487" s="5"/>
      <c r="C487" s="4"/>
      <c r="D487" s="4"/>
      <c r="E487" s="4"/>
    </row>
    <row r="488" spans="1:5">
      <c r="A488" s="4"/>
      <c r="B488" s="5"/>
      <c r="C488" s="4"/>
      <c r="D488" s="4"/>
      <c r="E488" s="4"/>
    </row>
    <row r="489" spans="1:5">
      <c r="A489" s="4"/>
      <c r="B489" s="5"/>
      <c r="C489" s="4"/>
      <c r="D489" s="4"/>
      <c r="E489" s="4"/>
    </row>
    <row r="490" spans="1:5">
      <c r="A490" s="4"/>
      <c r="B490" s="5"/>
      <c r="C490" s="4"/>
      <c r="D490" s="4"/>
      <c r="E490" s="4"/>
    </row>
    <row r="491" spans="1:5">
      <c r="A491" s="4"/>
      <c r="B491" s="5"/>
      <c r="C491" s="4"/>
      <c r="D491" s="4"/>
      <c r="E491" s="4"/>
    </row>
    <row r="492" spans="1:5">
      <c r="A492" s="4"/>
      <c r="B492" s="5"/>
      <c r="C492" s="4"/>
      <c r="D492" s="4"/>
      <c r="E492" s="4"/>
    </row>
    <row r="493" spans="1:5">
      <c r="A493" s="4"/>
      <c r="B493" s="5"/>
      <c r="C493" s="4"/>
      <c r="D493" s="4"/>
      <c r="E493" s="4"/>
    </row>
    <row r="494" spans="1:5">
      <c r="A494" s="4"/>
      <c r="B494" s="5"/>
      <c r="C494" s="4"/>
      <c r="D494" s="4"/>
      <c r="E494" s="4"/>
    </row>
    <row r="495" spans="1:5">
      <c r="A495" s="4"/>
      <c r="B495" s="5"/>
      <c r="C495" s="4"/>
      <c r="D495" s="4"/>
      <c r="E495" s="4"/>
    </row>
    <row r="496" spans="1:5">
      <c r="A496" s="4"/>
      <c r="B496" s="5"/>
      <c r="C496" s="4"/>
      <c r="D496" s="4"/>
      <c r="E496" s="4"/>
    </row>
    <row r="497" spans="1:5">
      <c r="A497" s="4"/>
      <c r="B497" s="5"/>
      <c r="C497" s="4"/>
      <c r="D497" s="4"/>
      <c r="E497" s="4"/>
    </row>
    <row r="498" spans="1:5">
      <c r="A498" s="4"/>
      <c r="B498" s="5"/>
      <c r="C498" s="4"/>
      <c r="D498" s="4"/>
      <c r="E498" s="4"/>
    </row>
    <row r="499" spans="1:5">
      <c r="A499" s="4"/>
      <c r="B499" s="5"/>
      <c r="C499" s="4"/>
      <c r="D499" s="4"/>
      <c r="E499" s="4"/>
    </row>
    <row r="500" spans="1:5">
      <c r="A500" s="4"/>
      <c r="B500" s="5"/>
      <c r="C500" s="4"/>
      <c r="D500" s="4"/>
      <c r="E500" s="4"/>
    </row>
    <row r="501" spans="1:5">
      <c r="A501" s="4"/>
      <c r="B501" s="5"/>
      <c r="C501" s="4"/>
      <c r="D501" s="4"/>
      <c r="E501" s="4"/>
    </row>
    <row r="502" spans="1:5">
      <c r="A502" s="4"/>
      <c r="B502" s="5"/>
      <c r="C502" s="4"/>
      <c r="D502" s="4"/>
      <c r="E502" s="4"/>
    </row>
    <row r="503" spans="1:5">
      <c r="A503" s="4"/>
      <c r="B503" s="5"/>
      <c r="C503" s="4"/>
      <c r="D503" s="4"/>
      <c r="E503" s="4"/>
    </row>
    <row r="504" spans="1:5">
      <c r="A504" s="4"/>
      <c r="B504" s="5"/>
      <c r="C504" s="4"/>
      <c r="D504" s="4"/>
      <c r="E504" s="4"/>
    </row>
    <row r="505" spans="1:5">
      <c r="A505" s="4"/>
      <c r="B505" s="5"/>
      <c r="C505" s="4"/>
      <c r="D505" s="4"/>
      <c r="E505" s="4"/>
    </row>
    <row r="506" spans="1:5">
      <c r="A506" s="4"/>
      <c r="B506" s="5"/>
      <c r="C506" s="4"/>
      <c r="D506" s="4"/>
      <c r="E506" s="4"/>
    </row>
    <row r="507" spans="1:5">
      <c r="A507" s="4"/>
      <c r="B507" s="5"/>
      <c r="C507" s="4"/>
      <c r="D507" s="4"/>
      <c r="E507" s="4"/>
    </row>
    <row r="508" spans="1:5">
      <c r="A508" s="4"/>
      <c r="B508" s="5"/>
      <c r="C508" s="4"/>
      <c r="D508" s="4"/>
      <c r="E508" s="4"/>
    </row>
    <row r="509" spans="1:5">
      <c r="A509" s="4"/>
      <c r="B509" s="5"/>
      <c r="C509" s="4"/>
      <c r="D509" s="4"/>
      <c r="E509" s="4"/>
    </row>
    <row r="510" spans="1:5">
      <c r="A510" s="4"/>
      <c r="B510" s="5"/>
      <c r="C510" s="4"/>
      <c r="D510" s="4"/>
      <c r="E510" s="4"/>
    </row>
    <row r="511" spans="1:5">
      <c r="A511" s="4"/>
      <c r="B511" s="5"/>
      <c r="C511" s="4"/>
      <c r="D511" s="4"/>
      <c r="E511" s="4"/>
    </row>
    <row r="512" spans="1:5">
      <c r="A512" s="4"/>
      <c r="B512" s="5"/>
      <c r="C512" s="4"/>
      <c r="D512" s="4"/>
      <c r="E512" s="4"/>
    </row>
    <row r="513" spans="1:5">
      <c r="A513" s="4"/>
      <c r="B513" s="5"/>
      <c r="C513" s="4"/>
      <c r="D513" s="4"/>
      <c r="E513" s="4"/>
    </row>
    <row r="514" spans="1:5">
      <c r="A514" s="4"/>
      <c r="B514" s="5"/>
      <c r="C514" s="4"/>
      <c r="D514" s="4"/>
      <c r="E514" s="4"/>
    </row>
    <row r="515" spans="1:5">
      <c r="A515" s="4"/>
      <c r="B515" s="5"/>
      <c r="C515" s="4"/>
      <c r="D515" s="4"/>
      <c r="E515" s="4"/>
    </row>
    <row r="516" spans="1:5">
      <c r="A516" s="4"/>
      <c r="B516" s="5"/>
      <c r="C516" s="4"/>
      <c r="D516" s="4"/>
      <c r="E516" s="4"/>
    </row>
    <row r="517" spans="1:5">
      <c r="A517" s="4"/>
      <c r="B517" s="5"/>
      <c r="C517" s="4"/>
      <c r="D517" s="4"/>
      <c r="E517" s="4"/>
    </row>
    <row r="518" spans="1:5">
      <c r="A518" s="4"/>
      <c r="B518" s="5"/>
      <c r="C518" s="4"/>
      <c r="D518" s="4"/>
      <c r="E518" s="4"/>
    </row>
    <row r="519" spans="1:5">
      <c r="A519" s="4"/>
      <c r="B519" s="5"/>
      <c r="C519" s="4"/>
      <c r="D519" s="4"/>
      <c r="E519" s="4"/>
    </row>
    <row r="520" spans="1:5">
      <c r="A520" s="4"/>
      <c r="B520" s="5"/>
      <c r="C520" s="4"/>
      <c r="D520" s="4"/>
      <c r="E520" s="4"/>
    </row>
    <row r="521" spans="1:5">
      <c r="A521" s="4"/>
      <c r="B521" s="5"/>
      <c r="C521" s="4"/>
      <c r="D521" s="4"/>
      <c r="E521" s="4"/>
    </row>
    <row r="522" spans="1:5">
      <c r="A522" s="4"/>
      <c r="B522" s="5"/>
      <c r="C522" s="4"/>
      <c r="D522" s="4"/>
      <c r="E522" s="4"/>
    </row>
    <row r="523" spans="1:5">
      <c r="A523" s="4"/>
      <c r="B523" s="5"/>
      <c r="C523" s="4"/>
      <c r="D523" s="4"/>
      <c r="E523" s="4"/>
    </row>
    <row r="524" spans="1:5">
      <c r="A524" s="4"/>
      <c r="B524" s="5"/>
      <c r="C524" s="4"/>
      <c r="D524" s="4"/>
      <c r="E524" s="4"/>
    </row>
    <row r="525" spans="1:5">
      <c r="A525" s="4"/>
      <c r="B525" s="5"/>
      <c r="C525" s="4"/>
      <c r="D525" s="4"/>
      <c r="E525" s="4"/>
    </row>
    <row r="526" spans="1:5">
      <c r="A526" s="4"/>
      <c r="B526" s="5"/>
      <c r="C526" s="4"/>
      <c r="D526" s="4"/>
      <c r="E526" s="4"/>
    </row>
    <row r="527" spans="1:5">
      <c r="A527" s="4"/>
      <c r="B527" s="5"/>
      <c r="C527" s="4"/>
      <c r="D527" s="4"/>
      <c r="E527" s="4"/>
    </row>
    <row r="528" spans="1:5">
      <c r="A528" s="4"/>
      <c r="B528" s="5"/>
      <c r="C528" s="4"/>
      <c r="D528" s="4"/>
      <c r="E528" s="4"/>
    </row>
    <row r="529" spans="1:5">
      <c r="A529" s="4"/>
      <c r="B529" s="5"/>
      <c r="C529" s="4"/>
      <c r="D529" s="4"/>
      <c r="E529" s="4"/>
    </row>
    <row r="530" spans="1:5">
      <c r="A530" s="4"/>
      <c r="B530" s="5"/>
      <c r="C530" s="4"/>
      <c r="D530" s="4"/>
      <c r="E530" s="4"/>
    </row>
    <row r="531" spans="1:5">
      <c r="A531" s="4"/>
      <c r="B531" s="5"/>
      <c r="C531" s="4"/>
      <c r="D531" s="4"/>
      <c r="E531" s="4"/>
    </row>
    <row r="532" spans="1:5">
      <c r="A532" s="4"/>
      <c r="B532" s="5"/>
      <c r="C532" s="4"/>
      <c r="D532" s="4"/>
      <c r="E532" s="4"/>
    </row>
    <row r="533" spans="1:5">
      <c r="A533" s="4"/>
      <c r="B533" s="5"/>
      <c r="C533" s="4"/>
      <c r="D533" s="4"/>
      <c r="E533" s="4"/>
    </row>
    <row r="534" spans="1:5">
      <c r="A534" s="4"/>
      <c r="B534" s="5"/>
      <c r="C534" s="4"/>
      <c r="D534" s="4"/>
      <c r="E534" s="4"/>
    </row>
    <row r="535" spans="1:5">
      <c r="A535" s="4"/>
      <c r="B535" s="5"/>
      <c r="C535" s="4"/>
      <c r="D535" s="4"/>
      <c r="E535" s="4"/>
    </row>
    <row r="536" spans="1:5">
      <c r="A536" s="4"/>
      <c r="B536" s="5"/>
      <c r="C536" s="4"/>
      <c r="D536" s="4"/>
      <c r="E536" s="4"/>
    </row>
    <row r="537" spans="1:5">
      <c r="A537" s="4"/>
      <c r="B537" s="5"/>
      <c r="C537" s="4"/>
      <c r="D537" s="4"/>
      <c r="E537" s="4"/>
    </row>
    <row r="538" spans="1:5">
      <c r="A538" s="4"/>
      <c r="B538" s="5"/>
      <c r="C538" s="4"/>
      <c r="D538" s="4"/>
      <c r="E538" s="4"/>
    </row>
    <row r="539" spans="1:5">
      <c r="A539" s="4"/>
      <c r="B539" s="5"/>
      <c r="C539" s="4"/>
      <c r="D539" s="4"/>
      <c r="E539" s="4"/>
    </row>
    <row r="540" spans="1:5">
      <c r="A540" s="4"/>
      <c r="B540" s="5"/>
      <c r="C540" s="4"/>
      <c r="D540" s="4"/>
      <c r="E540" s="4"/>
    </row>
    <row r="541" spans="1:5">
      <c r="A541" s="4"/>
      <c r="B541" s="5"/>
      <c r="C541" s="4"/>
      <c r="D541" s="4"/>
      <c r="E541" s="4"/>
    </row>
    <row r="542" spans="1:5">
      <c r="A542" s="4"/>
      <c r="B542" s="5"/>
      <c r="C542" s="4"/>
      <c r="D542" s="4"/>
      <c r="E542" s="4"/>
    </row>
    <row r="543" spans="1:5">
      <c r="A543" s="4"/>
      <c r="B543" s="5"/>
      <c r="C543" s="4"/>
      <c r="D543" s="4"/>
      <c r="E543" s="4"/>
    </row>
    <row r="544" spans="1:5">
      <c r="A544" s="4"/>
      <c r="B544" s="5"/>
      <c r="C544" s="4"/>
      <c r="D544" s="4"/>
      <c r="E544" s="4"/>
    </row>
    <row r="545" spans="1:5">
      <c r="A545" s="4"/>
      <c r="B545" s="5"/>
      <c r="C545" s="4"/>
      <c r="D545" s="4"/>
      <c r="E545" s="4"/>
    </row>
    <row r="546" spans="1:5">
      <c r="A546" s="4"/>
      <c r="B546" s="5"/>
      <c r="C546" s="4"/>
      <c r="D546" s="4"/>
      <c r="E546" s="4"/>
    </row>
    <row r="547" spans="1:5">
      <c r="A547" s="4"/>
      <c r="B547" s="5"/>
      <c r="C547" s="4"/>
      <c r="D547" s="4"/>
      <c r="E547" s="4"/>
    </row>
    <row r="548" spans="1:5">
      <c r="A548" s="4"/>
      <c r="B548" s="5"/>
      <c r="C548" s="4"/>
      <c r="D548" s="4"/>
      <c r="E548" s="4"/>
    </row>
    <row r="549" spans="1:5">
      <c r="A549" s="4"/>
      <c r="B549" s="5"/>
      <c r="C549" s="4"/>
      <c r="D549" s="4"/>
      <c r="E549" s="4"/>
    </row>
    <row r="550" spans="1:5">
      <c r="A550" s="4"/>
      <c r="B550" s="5"/>
      <c r="C550" s="4"/>
      <c r="D550" s="4"/>
      <c r="E550" s="4"/>
    </row>
    <row r="551" spans="1:5">
      <c r="A551" s="4"/>
      <c r="B551" s="5"/>
      <c r="C551" s="4"/>
      <c r="D551" s="4"/>
      <c r="E551" s="4"/>
    </row>
    <row r="552" spans="1:5">
      <c r="A552" s="4"/>
      <c r="B552" s="5"/>
      <c r="C552" s="4"/>
      <c r="D552" s="4"/>
      <c r="E552" s="4"/>
    </row>
    <row r="553" spans="1:5">
      <c r="A553" s="4"/>
      <c r="B553" s="5"/>
      <c r="C553" s="4"/>
      <c r="D553" s="4"/>
      <c r="E553" s="4"/>
    </row>
    <row r="554" spans="1:5">
      <c r="A554" s="4"/>
      <c r="B554" s="5"/>
      <c r="C554" s="4"/>
      <c r="D554" s="4"/>
      <c r="E554" s="4"/>
    </row>
    <row r="555" spans="1:5">
      <c r="A555" s="4"/>
      <c r="B555" s="5"/>
      <c r="C555" s="4"/>
      <c r="D555" s="4"/>
      <c r="E555" s="4"/>
    </row>
    <row r="556" spans="1:5">
      <c r="A556" s="4"/>
      <c r="B556" s="5"/>
      <c r="C556" s="4"/>
      <c r="D556" s="4"/>
      <c r="E556" s="4"/>
    </row>
    <row r="557" spans="1:5">
      <c r="A557" s="4"/>
      <c r="B557" s="5"/>
      <c r="C557" s="4"/>
      <c r="D557" s="4"/>
      <c r="E557" s="4"/>
    </row>
    <row r="558" spans="1:5">
      <c r="A558" s="4"/>
      <c r="B558" s="5"/>
      <c r="C558" s="4"/>
      <c r="D558" s="4"/>
      <c r="E558" s="4"/>
    </row>
    <row r="559" spans="1:5">
      <c r="A559" s="4"/>
      <c r="B559" s="5"/>
      <c r="C559" s="4"/>
      <c r="D559" s="4"/>
      <c r="E559" s="4"/>
    </row>
    <row r="560" spans="1:5">
      <c r="A560" s="4"/>
      <c r="B560" s="5"/>
      <c r="C560" s="4"/>
      <c r="D560" s="4"/>
      <c r="E560" s="4"/>
    </row>
    <row r="561" spans="1:5">
      <c r="A561" s="4"/>
      <c r="B561" s="5"/>
      <c r="C561" s="4"/>
      <c r="D561" s="4"/>
      <c r="E561" s="4"/>
    </row>
    <row r="562" spans="1:5">
      <c r="A562" s="4"/>
      <c r="B562" s="5"/>
      <c r="C562" s="4"/>
      <c r="D562" s="4"/>
      <c r="E562" s="4"/>
    </row>
    <row r="563" spans="1:5">
      <c r="A563" s="4"/>
      <c r="B563" s="5"/>
      <c r="C563" s="4"/>
      <c r="D563" s="4"/>
      <c r="E563" s="4"/>
    </row>
    <row r="564" spans="1:5">
      <c r="A564" s="4"/>
      <c r="B564" s="5"/>
      <c r="C564" s="4"/>
      <c r="D564" s="4"/>
      <c r="E564" s="4"/>
    </row>
    <row r="565" spans="1:5">
      <c r="A565" s="4"/>
      <c r="B565" s="5"/>
      <c r="C565" s="4"/>
      <c r="D565" s="4"/>
      <c r="E565" s="4"/>
    </row>
    <row r="566" spans="1:5">
      <c r="A566" s="4"/>
      <c r="B566" s="5"/>
      <c r="C566" s="4"/>
      <c r="D566" s="4"/>
      <c r="E566" s="4"/>
    </row>
    <row r="567" spans="1:5">
      <c r="A567" s="4"/>
      <c r="B567" s="5"/>
      <c r="C567" s="4"/>
      <c r="D567" s="4"/>
      <c r="E567" s="4"/>
    </row>
    <row r="568" spans="1:5">
      <c r="A568" s="4"/>
      <c r="B568" s="5"/>
      <c r="C568" s="4"/>
      <c r="D568" s="4"/>
      <c r="E568" s="4"/>
    </row>
    <row r="569" spans="1:5">
      <c r="A569" s="4"/>
      <c r="B569" s="5"/>
      <c r="C569" s="4"/>
      <c r="D569" s="4"/>
      <c r="E569" s="4"/>
    </row>
    <row r="570" spans="1:5">
      <c r="A570" s="4"/>
      <c r="B570" s="5"/>
      <c r="C570" s="4"/>
      <c r="D570" s="4"/>
      <c r="E570" s="4"/>
    </row>
    <row r="571" spans="1:5">
      <c r="A571" s="4"/>
      <c r="B571" s="5"/>
      <c r="C571" s="4"/>
      <c r="D571" s="4"/>
      <c r="E571" s="4"/>
    </row>
    <row r="572" spans="1:5">
      <c r="A572" s="4"/>
      <c r="B572" s="5"/>
      <c r="C572" s="4"/>
      <c r="D572" s="4"/>
      <c r="E572" s="4"/>
    </row>
    <row r="573" spans="1:5">
      <c r="A573" s="4"/>
      <c r="B573" s="5"/>
      <c r="C573" s="4"/>
      <c r="D573" s="4"/>
      <c r="E573" s="4"/>
    </row>
    <row r="574" spans="1:5">
      <c r="A574" s="4"/>
      <c r="B574" s="5"/>
      <c r="C574" s="4"/>
      <c r="D574" s="4"/>
      <c r="E574" s="4"/>
    </row>
    <row r="575" spans="1:5">
      <c r="A575" s="4"/>
      <c r="B575" s="5"/>
      <c r="C575" s="4"/>
      <c r="D575" s="4"/>
      <c r="E575" s="4"/>
    </row>
    <row r="576" spans="1:5">
      <c r="A576" s="4"/>
      <c r="B576" s="5"/>
      <c r="C576" s="4"/>
      <c r="D576" s="4"/>
      <c r="E576" s="4"/>
    </row>
    <row r="577" spans="1:5">
      <c r="A577" s="4"/>
      <c r="B577" s="5"/>
      <c r="C577" s="4"/>
      <c r="D577" s="4"/>
      <c r="E577" s="4"/>
    </row>
    <row r="578" spans="1:5">
      <c r="A578" s="4"/>
      <c r="B578" s="5"/>
      <c r="C578" s="4"/>
      <c r="D578" s="4"/>
      <c r="E578" s="4"/>
    </row>
    <row r="579" spans="1:5">
      <c r="A579" s="4"/>
      <c r="B579" s="5"/>
      <c r="C579" s="4"/>
      <c r="D579" s="4"/>
      <c r="E579" s="4"/>
    </row>
    <row r="580" spans="1:5">
      <c r="A580" s="4"/>
      <c r="B580" s="5"/>
      <c r="C580" s="4"/>
      <c r="D580" s="4"/>
      <c r="E580" s="4"/>
    </row>
    <row r="581" spans="1:5">
      <c r="A581" s="4"/>
      <c r="B581" s="5"/>
      <c r="C581" s="4"/>
      <c r="D581" s="4"/>
      <c r="E581" s="4"/>
    </row>
    <row r="582" spans="1:5">
      <c r="A582" s="4"/>
      <c r="B582" s="5"/>
      <c r="C582" s="4"/>
      <c r="D582" s="4"/>
      <c r="E582" s="4"/>
    </row>
    <row r="583" spans="1:5">
      <c r="A583" s="4"/>
      <c r="B583" s="5"/>
      <c r="C583" s="4"/>
      <c r="D583" s="4"/>
      <c r="E583" s="4"/>
    </row>
    <row r="584" spans="1:5">
      <c r="A584" s="4"/>
      <c r="B584" s="5"/>
      <c r="C584" s="4"/>
      <c r="D584" s="4"/>
      <c r="E584" s="4"/>
    </row>
    <row r="585" spans="1:5">
      <c r="A585" s="4"/>
      <c r="B585" s="5"/>
      <c r="C585" s="4"/>
      <c r="D585" s="4"/>
      <c r="E585" s="4"/>
    </row>
    <row r="586" spans="1:5">
      <c r="A586" s="4"/>
      <c r="B586" s="5"/>
      <c r="C586" s="4"/>
      <c r="D586" s="4"/>
      <c r="E586" s="4"/>
    </row>
    <row r="587" spans="1:5">
      <c r="A587" s="4"/>
      <c r="B587" s="5"/>
      <c r="C587" s="4"/>
      <c r="D587" s="4"/>
      <c r="E587" s="4"/>
    </row>
    <row r="588" spans="1:5">
      <c r="A588" s="4"/>
      <c r="B588" s="5"/>
      <c r="C588" s="4"/>
      <c r="D588" s="4"/>
      <c r="E588" s="4"/>
    </row>
    <row r="589" spans="1:5">
      <c r="A589" s="4"/>
      <c r="B589" s="5"/>
      <c r="C589" s="4"/>
      <c r="D589" s="4"/>
      <c r="E589" s="4"/>
    </row>
    <row r="590" spans="1:5">
      <c r="A590" s="4"/>
      <c r="B590" s="5"/>
      <c r="C590" s="4"/>
      <c r="D590" s="4"/>
      <c r="E590" s="4"/>
    </row>
    <row r="591" spans="1:5">
      <c r="A591" s="4"/>
      <c r="B591" s="5"/>
      <c r="C591" s="4"/>
      <c r="D591" s="4"/>
      <c r="E591" s="4"/>
    </row>
    <row r="592" spans="1:5">
      <c r="A592" s="4"/>
      <c r="B592" s="5"/>
      <c r="C592" s="4"/>
      <c r="D592" s="4"/>
      <c r="E592" s="4"/>
    </row>
    <row r="593" spans="1:5">
      <c r="A593" s="4"/>
      <c r="B593" s="5"/>
      <c r="C593" s="4"/>
      <c r="D593" s="4"/>
      <c r="E593" s="4"/>
    </row>
    <row r="594" spans="1:5">
      <c r="A594" s="4"/>
      <c r="B594" s="5"/>
      <c r="C594" s="4"/>
      <c r="D594" s="4"/>
      <c r="E594" s="4"/>
    </row>
    <row r="595" spans="1:5">
      <c r="A595" s="4"/>
      <c r="B595" s="5"/>
      <c r="C595" s="4"/>
      <c r="D595" s="4"/>
      <c r="E595" s="4"/>
    </row>
    <row r="596" spans="1:5">
      <c r="A596" s="4"/>
      <c r="B596" s="5"/>
      <c r="C596" s="4"/>
      <c r="D596" s="4"/>
      <c r="E596" s="4"/>
    </row>
    <row r="597" spans="1:5">
      <c r="A597" s="4"/>
      <c r="B597" s="5"/>
      <c r="C597" s="4"/>
      <c r="D597" s="4"/>
      <c r="E597" s="4"/>
    </row>
    <row r="598" spans="1:5">
      <c r="A598" s="4"/>
      <c r="B598" s="5"/>
      <c r="C598" s="4"/>
      <c r="D598" s="4"/>
      <c r="E598" s="4"/>
    </row>
    <row r="599" spans="1:5">
      <c r="A599" s="4"/>
      <c r="B599" s="5"/>
      <c r="C599" s="4"/>
      <c r="D599" s="4"/>
      <c r="E599" s="4"/>
    </row>
    <row r="600" spans="1:5">
      <c r="A600" s="4"/>
      <c r="B600" s="5"/>
      <c r="C600" s="4"/>
      <c r="D600" s="4"/>
      <c r="E600" s="4"/>
    </row>
    <row r="601" spans="1:5">
      <c r="A601" s="4"/>
      <c r="B601" s="5"/>
      <c r="C601" s="4"/>
      <c r="D601" s="4"/>
      <c r="E601" s="4"/>
    </row>
    <row r="602" spans="1:5">
      <c r="A602" s="4"/>
      <c r="B602" s="5"/>
      <c r="C602" s="4"/>
      <c r="D602" s="4"/>
      <c r="E602" s="4"/>
    </row>
    <row r="603" spans="1:5">
      <c r="A603" s="4"/>
      <c r="B603" s="5"/>
      <c r="C603" s="4"/>
      <c r="D603" s="4"/>
      <c r="E603" s="4"/>
    </row>
    <row r="604" spans="1:5">
      <c r="A604" s="4"/>
      <c r="B604" s="5"/>
      <c r="C604" s="4"/>
      <c r="D604" s="4"/>
      <c r="E604" s="4"/>
    </row>
    <row r="605" spans="1:5">
      <c r="A605" s="4"/>
      <c r="B605" s="5"/>
      <c r="C605" s="4"/>
      <c r="D605" s="4"/>
      <c r="E605" s="4"/>
    </row>
    <row r="606" spans="1:5">
      <c r="A606" s="4"/>
      <c r="B606" s="5"/>
      <c r="C606" s="4"/>
      <c r="D606" s="4"/>
      <c r="E606" s="4"/>
    </row>
    <row r="607" spans="1:5">
      <c r="A607" s="4"/>
      <c r="B607" s="5"/>
      <c r="C607" s="4"/>
      <c r="D607" s="4"/>
      <c r="E607" s="4"/>
    </row>
    <row r="608" spans="1:5">
      <c r="A608" s="4"/>
      <c r="B608" s="5"/>
      <c r="C608" s="4"/>
      <c r="D608" s="4"/>
      <c r="E608" s="4"/>
    </row>
    <row r="609" spans="1:5">
      <c r="A609" s="4"/>
      <c r="B609" s="5"/>
      <c r="C609" s="4"/>
      <c r="D609" s="4"/>
      <c r="E609" s="4"/>
    </row>
    <row r="610" spans="1:5">
      <c r="A610" s="4"/>
      <c r="B610" s="5"/>
      <c r="C610" s="4"/>
      <c r="D610" s="4"/>
      <c r="E610" s="4"/>
    </row>
    <row r="611" spans="1:5">
      <c r="A611" s="4"/>
      <c r="B611" s="5"/>
      <c r="C611" s="4"/>
      <c r="D611" s="4"/>
      <c r="E611" s="4"/>
    </row>
    <row r="612" spans="1:5">
      <c r="A612" s="4"/>
      <c r="B612" s="5"/>
      <c r="C612" s="4"/>
      <c r="D612" s="4"/>
      <c r="E612" s="4"/>
    </row>
    <row r="613" spans="1:5">
      <c r="A613" s="4"/>
      <c r="B613" s="5"/>
      <c r="C613" s="4"/>
      <c r="D613" s="4"/>
      <c r="E613" s="4"/>
    </row>
    <row r="614" spans="1:5">
      <c r="A614" s="4"/>
      <c r="B614" s="5"/>
      <c r="C614" s="4"/>
      <c r="D614" s="4"/>
      <c r="E614" s="4"/>
    </row>
    <row r="615" spans="1:5">
      <c r="A615" s="4"/>
      <c r="B615" s="5"/>
      <c r="C615" s="4"/>
      <c r="D615" s="4"/>
      <c r="E615" s="4"/>
    </row>
    <row r="616" spans="1:5">
      <c r="A616" s="4"/>
      <c r="B616" s="5"/>
      <c r="C616" s="4"/>
      <c r="D616" s="4"/>
      <c r="E616" s="4"/>
    </row>
    <row r="617" spans="1:5">
      <c r="A617" s="4"/>
      <c r="B617" s="5"/>
      <c r="C617" s="4"/>
      <c r="D617" s="4"/>
      <c r="E617" s="4"/>
    </row>
    <row r="618" spans="1:5">
      <c r="A618" s="4"/>
      <c r="B618" s="5"/>
      <c r="C618" s="4"/>
      <c r="D618" s="4"/>
      <c r="E618" s="4"/>
    </row>
    <row r="619" spans="1:5">
      <c r="A619" s="4"/>
      <c r="B619" s="5"/>
      <c r="C619" s="4"/>
      <c r="D619" s="4"/>
      <c r="E619" s="4"/>
    </row>
    <row r="620" spans="1:5">
      <c r="A620" s="4"/>
      <c r="B620" s="5"/>
      <c r="C620" s="4"/>
      <c r="D620" s="4"/>
      <c r="E620" s="4"/>
    </row>
    <row r="621" spans="1:5">
      <c r="A621" s="4"/>
      <c r="B621" s="5"/>
      <c r="C621" s="4"/>
      <c r="D621" s="4"/>
      <c r="E621" s="4"/>
    </row>
    <row r="622" spans="1:5">
      <c r="A622" s="4"/>
      <c r="B622" s="5"/>
      <c r="C622" s="4"/>
      <c r="D622" s="4"/>
      <c r="E622" s="4"/>
    </row>
    <row r="623" spans="1:5">
      <c r="A623" s="4"/>
      <c r="B623" s="5"/>
      <c r="C623" s="4"/>
      <c r="D623" s="4"/>
      <c r="E623" s="4"/>
    </row>
    <row r="624" spans="1:5">
      <c r="A624" s="4"/>
      <c r="B624" s="5"/>
      <c r="C624" s="4"/>
      <c r="D624" s="4"/>
      <c r="E624" s="4"/>
    </row>
    <row r="625" spans="1:5">
      <c r="A625" s="4"/>
      <c r="B625" s="5"/>
      <c r="C625" s="4"/>
      <c r="D625" s="4"/>
      <c r="E625" s="4"/>
    </row>
    <row r="626" spans="1:5">
      <c r="A626" s="4"/>
      <c r="B626" s="5"/>
      <c r="C626" s="4"/>
      <c r="D626" s="4"/>
      <c r="E626" s="4"/>
    </row>
    <row r="627" spans="1:5">
      <c r="A627" s="4"/>
      <c r="B627" s="5"/>
      <c r="C627" s="4"/>
      <c r="D627" s="4"/>
      <c r="E627" s="4"/>
    </row>
    <row r="628" spans="1:5">
      <c r="A628" s="4"/>
      <c r="B628" s="5"/>
      <c r="C628" s="4"/>
      <c r="D628" s="4"/>
      <c r="E628" s="4"/>
    </row>
    <row r="629" spans="1:5">
      <c r="A629" s="4"/>
      <c r="B629" s="5"/>
      <c r="C629" s="4"/>
      <c r="D629" s="4"/>
      <c r="E629" s="4"/>
    </row>
    <row r="630" spans="1:5">
      <c r="A630" s="4"/>
      <c r="B630" s="5"/>
      <c r="C630" s="4"/>
      <c r="D630" s="4"/>
      <c r="E630" s="4"/>
    </row>
    <row r="631" spans="1:5">
      <c r="A631" s="4"/>
      <c r="B631" s="5"/>
      <c r="C631" s="4"/>
      <c r="D631" s="4"/>
      <c r="E631" s="4"/>
    </row>
    <row r="632" spans="1:5">
      <c r="A632" s="4"/>
      <c r="B632" s="5"/>
      <c r="C632" s="4"/>
      <c r="D632" s="4"/>
      <c r="E632" s="4"/>
    </row>
    <row r="633" spans="1:5">
      <c r="A633" s="4"/>
      <c r="B633" s="5"/>
      <c r="C633" s="4"/>
      <c r="D633" s="4"/>
      <c r="E633" s="4"/>
    </row>
    <row r="634" spans="1:5">
      <c r="A634" s="4"/>
      <c r="B634" s="5"/>
      <c r="C634" s="4"/>
      <c r="D634" s="4"/>
      <c r="E634" s="4"/>
    </row>
    <row r="635" spans="1:5">
      <c r="A635" s="4"/>
      <c r="B635" s="5"/>
      <c r="C635" s="4"/>
      <c r="D635" s="4"/>
      <c r="E635" s="4"/>
    </row>
    <row r="636" spans="1:5">
      <c r="A636" s="4"/>
      <c r="B636" s="5"/>
      <c r="C636" s="4"/>
      <c r="D636" s="4"/>
      <c r="E636" s="4"/>
    </row>
    <row r="637" spans="1:5">
      <c r="A637" s="4"/>
      <c r="B637" s="5"/>
      <c r="C637" s="4"/>
      <c r="D637" s="4"/>
      <c r="E637" s="4"/>
    </row>
    <row r="638" spans="1:5">
      <c r="A638" s="4"/>
      <c r="B638" s="5"/>
      <c r="C638" s="4"/>
      <c r="D638" s="4"/>
      <c r="E638" s="4"/>
    </row>
    <row r="639" spans="1:5">
      <c r="A639" s="4"/>
      <c r="B639" s="5"/>
      <c r="C639" s="4"/>
      <c r="D639" s="4"/>
      <c r="E639" s="4"/>
    </row>
    <row r="640" spans="1:5">
      <c r="A640" s="4"/>
      <c r="B640" s="5"/>
      <c r="C640" s="4"/>
      <c r="D640" s="4"/>
      <c r="E640" s="4"/>
    </row>
    <row r="641" spans="1:5">
      <c r="A641" s="4"/>
      <c r="B641" s="5"/>
      <c r="C641" s="4"/>
      <c r="D641" s="4"/>
      <c r="E641" s="4"/>
    </row>
    <row r="642" spans="1:5">
      <c r="A642" s="4"/>
      <c r="B642" s="5"/>
      <c r="C642" s="4"/>
      <c r="D642" s="4"/>
      <c r="E642" s="4"/>
    </row>
    <row r="643" spans="1:5">
      <c r="A643" s="4"/>
      <c r="B643" s="5"/>
      <c r="C643" s="4"/>
      <c r="D643" s="4"/>
      <c r="E643" s="4"/>
    </row>
    <row r="644" spans="1:5">
      <c r="A644" s="4"/>
      <c r="B644" s="5"/>
      <c r="C644" s="4"/>
      <c r="D644" s="4"/>
      <c r="E644" s="4"/>
    </row>
    <row r="645" spans="1:5">
      <c r="A645" s="4"/>
      <c r="B645" s="5"/>
      <c r="C645" s="4"/>
      <c r="D645" s="4"/>
      <c r="E645" s="4"/>
    </row>
    <row r="646" spans="1:5">
      <c r="A646" s="4"/>
      <c r="B646" s="5"/>
      <c r="C646" s="4"/>
      <c r="D646" s="4"/>
      <c r="E646" s="4"/>
    </row>
    <row r="647" spans="1:5">
      <c r="A647" s="4"/>
      <c r="B647" s="5"/>
      <c r="C647" s="4"/>
      <c r="D647" s="4"/>
      <c r="E647" s="4"/>
    </row>
    <row r="648" spans="1:5">
      <c r="A648" s="4"/>
      <c r="B648" s="5"/>
      <c r="C648" s="4"/>
      <c r="D648" s="4"/>
      <c r="E648" s="4"/>
    </row>
    <row r="649" spans="1:5">
      <c r="A649" s="4"/>
      <c r="B649" s="5"/>
      <c r="C649" s="4"/>
      <c r="D649" s="4"/>
      <c r="E649" s="4"/>
    </row>
    <row r="650" spans="1:5">
      <c r="A650" s="4"/>
      <c r="B650" s="5"/>
      <c r="C650" s="4"/>
      <c r="D650" s="4"/>
      <c r="E650" s="4"/>
    </row>
    <row r="651" spans="1:5">
      <c r="A651" s="4"/>
      <c r="B651" s="5"/>
      <c r="C651" s="4"/>
      <c r="D651" s="4"/>
      <c r="E651" s="4"/>
    </row>
    <row r="652" spans="1:5">
      <c r="A652" s="4"/>
      <c r="B652" s="5"/>
      <c r="C652" s="4"/>
      <c r="D652" s="4"/>
      <c r="E652" s="4"/>
    </row>
    <row r="653" spans="1:5">
      <c r="A653" s="4"/>
      <c r="B653" s="5"/>
      <c r="C653" s="4"/>
      <c r="D653" s="4"/>
      <c r="E653" s="4"/>
    </row>
    <row r="654" spans="1:5">
      <c r="A654" s="4"/>
      <c r="B654" s="5"/>
      <c r="C654" s="4"/>
      <c r="D654" s="4"/>
      <c r="E654" s="4"/>
    </row>
    <row r="655" spans="1:5">
      <c r="A655" s="4"/>
      <c r="B655" s="5"/>
      <c r="C655" s="4"/>
      <c r="D655" s="4"/>
      <c r="E655" s="4"/>
    </row>
    <row r="656" spans="1:5">
      <c r="A656" s="4"/>
      <c r="B656" s="5"/>
      <c r="C656" s="4"/>
      <c r="D656" s="4"/>
      <c r="E656" s="4"/>
    </row>
    <row r="657" spans="1:5">
      <c r="A657" s="4"/>
      <c r="B657" s="5"/>
      <c r="C657" s="4"/>
      <c r="D657" s="4"/>
      <c r="E657" s="4"/>
    </row>
    <row r="658" spans="1:5">
      <c r="A658" s="4"/>
      <c r="B658" s="5"/>
      <c r="C658" s="4"/>
      <c r="D658" s="4"/>
      <c r="E658" s="4"/>
    </row>
    <row r="659" spans="1:5">
      <c r="A659" s="4"/>
      <c r="B659" s="5"/>
      <c r="C659" s="4"/>
      <c r="D659" s="4"/>
      <c r="E659" s="4"/>
    </row>
    <row r="660" spans="1:5">
      <c r="A660" s="4"/>
      <c r="B660" s="5"/>
      <c r="C660" s="4"/>
      <c r="D660" s="4"/>
      <c r="E660" s="4"/>
    </row>
    <row r="661" spans="1:5">
      <c r="A661" s="4"/>
      <c r="B661" s="5"/>
      <c r="C661" s="4"/>
      <c r="D661" s="4"/>
      <c r="E661" s="4"/>
    </row>
    <row r="662" spans="1:5">
      <c r="A662" s="4"/>
      <c r="B662" s="5"/>
      <c r="C662" s="4"/>
      <c r="D662" s="4"/>
      <c r="E662" s="4"/>
    </row>
    <row r="663" spans="1:5">
      <c r="A663" s="4"/>
      <c r="B663" s="5"/>
      <c r="C663" s="4"/>
      <c r="D663" s="4"/>
      <c r="E663" s="4"/>
    </row>
    <row r="664" spans="1:5">
      <c r="A664" s="4"/>
      <c r="B664" s="5"/>
      <c r="C664" s="4"/>
      <c r="D664" s="4"/>
      <c r="E664" s="4"/>
    </row>
    <row r="665" spans="1:5">
      <c r="A665" s="4"/>
      <c r="B665" s="5"/>
      <c r="C665" s="4"/>
      <c r="D665" s="4"/>
      <c r="E665" s="4"/>
    </row>
    <row r="666" spans="1:5">
      <c r="A666" s="4"/>
      <c r="B666" s="5"/>
      <c r="C666" s="4"/>
      <c r="D666" s="4"/>
      <c r="E666" s="4"/>
    </row>
    <row r="667" spans="1:5">
      <c r="A667" s="4"/>
      <c r="B667" s="5"/>
      <c r="C667" s="4"/>
      <c r="D667" s="4"/>
      <c r="E667" s="4"/>
    </row>
    <row r="668" spans="1:5">
      <c r="A668" s="4"/>
      <c r="B668" s="5"/>
      <c r="C668" s="4"/>
      <c r="D668" s="4"/>
      <c r="E668" s="4"/>
    </row>
    <row r="669" spans="1:5">
      <c r="A669" s="4"/>
      <c r="B669" s="5"/>
      <c r="C669" s="4"/>
      <c r="D669" s="4"/>
      <c r="E669" s="4"/>
    </row>
    <row r="670" spans="1:5">
      <c r="A670" s="4"/>
      <c r="B670" s="5"/>
      <c r="C670" s="4"/>
      <c r="D670" s="4"/>
      <c r="E670" s="4"/>
    </row>
    <row r="671" spans="1:5">
      <c r="A671" s="4"/>
      <c r="B671" s="5"/>
      <c r="C671" s="4"/>
      <c r="D671" s="4"/>
      <c r="E671" s="4"/>
    </row>
    <row r="672" spans="1:5">
      <c r="A672" s="4"/>
      <c r="B672" s="5"/>
      <c r="C672" s="4"/>
      <c r="D672" s="4"/>
      <c r="E672" s="4"/>
    </row>
    <row r="673" spans="1:5">
      <c r="A673" s="4"/>
      <c r="B673" s="5"/>
      <c r="C673" s="4"/>
      <c r="D673" s="4"/>
      <c r="E673" s="4"/>
    </row>
    <row r="674" spans="1:5">
      <c r="A674" s="4"/>
      <c r="B674" s="5"/>
      <c r="C674" s="4"/>
      <c r="D674" s="4"/>
      <c r="E674" s="4"/>
    </row>
    <row r="675" spans="1:5">
      <c r="A675" s="4"/>
      <c r="B675" s="5"/>
      <c r="C675" s="4"/>
      <c r="D675" s="4"/>
      <c r="E675" s="4"/>
    </row>
    <row r="676" spans="1:5">
      <c r="A676" s="4"/>
      <c r="B676" s="5"/>
      <c r="C676" s="4"/>
      <c r="D676" s="4"/>
      <c r="E676" s="4"/>
    </row>
    <row r="677" spans="1:5">
      <c r="A677" s="4"/>
      <c r="B677" s="5"/>
      <c r="C677" s="4"/>
      <c r="D677" s="4"/>
      <c r="E677" s="4"/>
    </row>
    <row r="678" spans="1:5">
      <c r="A678" s="4"/>
      <c r="B678" s="5"/>
      <c r="C678" s="4"/>
      <c r="D678" s="4"/>
      <c r="E678" s="4"/>
    </row>
    <row r="679" spans="1:5">
      <c r="A679" s="4"/>
      <c r="B679" s="5"/>
      <c r="C679" s="4"/>
      <c r="D679" s="4"/>
      <c r="E679" s="4"/>
    </row>
    <row r="680" spans="1:5">
      <c r="A680" s="4"/>
      <c r="B680" s="5"/>
      <c r="C680" s="4"/>
      <c r="D680" s="4"/>
      <c r="E680" s="4"/>
    </row>
    <row r="681" spans="1:5">
      <c r="A681" s="4"/>
      <c r="B681" s="5"/>
      <c r="C681" s="4"/>
      <c r="D681" s="4"/>
      <c r="E681" s="4"/>
    </row>
    <row r="682" spans="1:5">
      <c r="A682" s="4"/>
      <c r="B682" s="5"/>
      <c r="C682" s="4"/>
      <c r="D682" s="4"/>
      <c r="E682" s="4"/>
    </row>
    <row r="683" spans="1:5">
      <c r="A683" s="4"/>
      <c r="B683" s="5"/>
      <c r="C683" s="4"/>
      <c r="D683" s="4"/>
      <c r="E683" s="4"/>
    </row>
    <row r="684" spans="1:5">
      <c r="A684" s="4"/>
      <c r="B684" s="5"/>
      <c r="C684" s="4"/>
      <c r="D684" s="4"/>
      <c r="E684" s="4"/>
    </row>
    <row r="685" spans="1:5">
      <c r="A685" s="4"/>
      <c r="B685" s="5"/>
      <c r="C685" s="4"/>
      <c r="D685" s="4"/>
      <c r="E685" s="4"/>
    </row>
    <row r="686" spans="1:5">
      <c r="A686" s="4"/>
      <c r="B686" s="5"/>
      <c r="C686" s="4"/>
      <c r="D686" s="4"/>
      <c r="E686" s="4"/>
    </row>
    <row r="687" spans="1:5">
      <c r="A687" s="4"/>
      <c r="B687" s="5"/>
      <c r="C687" s="4"/>
      <c r="D687" s="4"/>
      <c r="E687" s="4"/>
    </row>
    <row r="688" spans="1:5">
      <c r="A688" s="4"/>
      <c r="B688" s="5"/>
      <c r="C688" s="4"/>
      <c r="D688" s="4"/>
      <c r="E688" s="4"/>
    </row>
    <row r="689" spans="1:5">
      <c r="A689" s="4"/>
      <c r="B689" s="5"/>
      <c r="C689" s="4"/>
      <c r="D689" s="4"/>
      <c r="E689" s="4"/>
    </row>
    <row r="690" spans="1:5">
      <c r="A690" s="4"/>
      <c r="B690" s="5"/>
      <c r="C690" s="4"/>
      <c r="D690" s="4"/>
      <c r="E690" s="4"/>
    </row>
    <row r="691" spans="1:5">
      <c r="A691" s="4"/>
      <c r="B691" s="5"/>
      <c r="C691" s="4"/>
      <c r="D691" s="4"/>
      <c r="E691" s="4"/>
    </row>
    <row r="692" spans="1:5">
      <c r="A692" s="4"/>
      <c r="B692" s="5"/>
      <c r="C692" s="4"/>
      <c r="D692" s="4"/>
      <c r="E692" s="4"/>
    </row>
    <row r="693" spans="1:5">
      <c r="A693" s="4"/>
      <c r="B693" s="5"/>
      <c r="C693" s="4"/>
      <c r="D693" s="4"/>
      <c r="E693" s="4"/>
    </row>
    <row r="694" spans="1:5">
      <c r="A694" s="4"/>
      <c r="B694" s="5"/>
      <c r="C694" s="4"/>
      <c r="D694" s="4"/>
      <c r="E694" s="4"/>
    </row>
    <row r="695" spans="1:5">
      <c r="A695" s="4"/>
      <c r="B695" s="5"/>
      <c r="C695" s="4"/>
      <c r="D695" s="4"/>
      <c r="E695" s="4"/>
    </row>
    <row r="696" spans="1:5">
      <c r="A696" s="4"/>
      <c r="B696" s="5"/>
      <c r="C696" s="4"/>
      <c r="D696" s="4"/>
      <c r="E696" s="4"/>
    </row>
    <row r="697" spans="1:5">
      <c r="A697" s="4"/>
      <c r="B697" s="5"/>
      <c r="C697" s="4"/>
      <c r="D697" s="4"/>
      <c r="E697" s="4"/>
    </row>
    <row r="698" spans="1:5">
      <c r="A698" s="4"/>
      <c r="B698" s="5"/>
      <c r="C698" s="4"/>
      <c r="D698" s="4"/>
      <c r="E698" s="4"/>
    </row>
    <row r="699" spans="1:5">
      <c r="A699" s="4"/>
      <c r="B699" s="5"/>
      <c r="C699" s="4"/>
      <c r="D699" s="4"/>
      <c r="E699" s="4"/>
    </row>
    <row r="700" spans="1:5">
      <c r="A700" s="4"/>
      <c r="B700" s="5"/>
      <c r="C700" s="4"/>
      <c r="D700" s="4"/>
      <c r="E700" s="4"/>
    </row>
    <row r="701" spans="1:5">
      <c r="A701" s="4"/>
      <c r="B701" s="5"/>
      <c r="C701" s="4"/>
      <c r="D701" s="4"/>
      <c r="E701" s="4"/>
    </row>
    <row r="702" spans="1:5">
      <c r="A702" s="4"/>
      <c r="B702" s="5"/>
      <c r="C702" s="4"/>
      <c r="D702" s="4"/>
      <c r="E702" s="4"/>
    </row>
    <row r="703" spans="1:5">
      <c r="A703" s="4"/>
      <c r="B703" s="5"/>
      <c r="C703" s="4"/>
      <c r="D703" s="4"/>
      <c r="E703" s="4"/>
    </row>
    <row r="704" spans="1:5">
      <c r="A704" s="4"/>
      <c r="B704" s="5"/>
      <c r="C704" s="4"/>
      <c r="D704" s="4"/>
      <c r="E704" s="4"/>
    </row>
    <row r="705" spans="1:5">
      <c r="A705" s="4"/>
      <c r="B705" s="5"/>
      <c r="C705" s="4"/>
      <c r="D705" s="4"/>
      <c r="E705" s="4"/>
    </row>
    <row r="706" spans="1:5">
      <c r="A706" s="4"/>
      <c r="B706" s="5"/>
      <c r="C706" s="4"/>
      <c r="D706" s="4"/>
      <c r="E706" s="4"/>
    </row>
    <row r="707" spans="1:5">
      <c r="A707" s="4"/>
      <c r="B707" s="5"/>
      <c r="C707" s="4"/>
      <c r="D707" s="4"/>
      <c r="E707" s="4"/>
    </row>
    <row r="708" spans="1:5">
      <c r="A708" s="4"/>
      <c r="B708" s="5"/>
      <c r="C708" s="4"/>
      <c r="D708" s="4"/>
      <c r="E708" s="4"/>
    </row>
    <row r="709" spans="1:5">
      <c r="A709" s="4"/>
      <c r="B709" s="5"/>
      <c r="C709" s="4"/>
      <c r="D709" s="4"/>
      <c r="E709" s="4"/>
    </row>
    <row r="710" spans="1:5">
      <c r="A710" s="4"/>
      <c r="B710" s="5"/>
      <c r="C710" s="4"/>
      <c r="D710" s="4"/>
      <c r="E710" s="4"/>
    </row>
    <row r="711" spans="1:5">
      <c r="A711" s="4"/>
      <c r="B711" s="5"/>
      <c r="C711" s="4"/>
      <c r="D711" s="4"/>
      <c r="E711" s="4"/>
    </row>
    <row r="712" spans="1:5">
      <c r="A712" s="4"/>
      <c r="B712" s="5"/>
      <c r="C712" s="4"/>
      <c r="D712" s="4"/>
      <c r="E712" s="4"/>
    </row>
    <row r="713" spans="1:5">
      <c r="A713" s="4"/>
      <c r="B713" s="5"/>
      <c r="C713" s="4"/>
      <c r="D713" s="4"/>
      <c r="E713" s="4"/>
    </row>
  </sheetData>
  <autoFilter ref="A8:B33"/>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FF0000"/>
  </sheetPr>
  <dimension ref="A1:E16"/>
  <sheetViews>
    <sheetView topLeftCell="A2" zoomScaleNormal="75" workbookViewId="0">
      <selection activeCell="C20" sqref="C20"/>
    </sheetView>
  </sheetViews>
  <sheetFormatPr defaultRowHeight="15"/>
  <cols>
    <col min="1" max="2" width="8" style="79" customWidth="1"/>
    <col min="3" max="3" width="25.42578125" style="82" customWidth="1"/>
    <col min="4" max="4" width="61" style="80" customWidth="1"/>
    <col min="5" max="5" width="9.140625" style="81"/>
    <col min="6" max="6" width="14.5703125" style="81" customWidth="1"/>
    <col min="7" max="16384" width="9.140625" style="81"/>
  </cols>
  <sheetData>
    <row r="1" spans="1:5" ht="42.75" hidden="1" customHeight="1">
      <c r="A1" s="396"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396"/>
      <c r="C1" s="396"/>
      <c r="D1" s="396"/>
      <c r="E1" s="60"/>
    </row>
    <row r="2" spans="1:5" s="60" customFormat="1" ht="44.25" customHeight="1">
      <c r="A2" s="396" t="str">
        <f>"Приложение "&amp;Н1аист&amp;"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396"/>
      <c r="C2" s="396"/>
      <c r="D2" s="396"/>
    </row>
    <row r="3" spans="1:5" s="60" customFormat="1" ht="65.25" customHeight="1">
      <c r="A3" s="409"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2019 год и плановый период 2020-2021 годов</v>
      </c>
      <c r="B3" s="409"/>
      <c r="C3" s="409"/>
      <c r="D3" s="409"/>
    </row>
    <row r="4" spans="1:5" s="60" customFormat="1" ht="13.5" customHeight="1">
      <c r="A4" s="58"/>
      <c r="B4" s="58"/>
      <c r="C4" s="58"/>
      <c r="D4" s="59"/>
    </row>
    <row r="5" spans="1:5" s="64" customFormat="1" ht="15.75" customHeight="1">
      <c r="A5" s="61"/>
      <c r="B5" s="61"/>
      <c r="C5" s="62"/>
      <c r="D5" s="63"/>
    </row>
    <row r="6" spans="1:5" s="66" customFormat="1" ht="42.75">
      <c r="A6" s="65" t="s">
        <v>198</v>
      </c>
      <c r="B6" s="65" t="s">
        <v>203</v>
      </c>
      <c r="C6" s="65" t="s">
        <v>204</v>
      </c>
      <c r="D6" s="65" t="s">
        <v>205</v>
      </c>
    </row>
    <row r="7" spans="1:5" s="61" customFormat="1" ht="30">
      <c r="A7" s="174">
        <v>1</v>
      </c>
      <c r="B7" s="68" t="s">
        <v>249</v>
      </c>
      <c r="C7" s="69"/>
      <c r="D7" s="70" t="s">
        <v>317</v>
      </c>
    </row>
    <row r="8" spans="1:5" s="75" customFormat="1" ht="28.5">
      <c r="A8" s="71">
        <v>2</v>
      </c>
      <c r="B8" s="72" t="s">
        <v>249</v>
      </c>
      <c r="C8" s="73" t="s">
        <v>207</v>
      </c>
      <c r="D8" s="74" t="s">
        <v>130</v>
      </c>
    </row>
    <row r="9" spans="1:5" s="75" customFormat="1" ht="28.5">
      <c r="A9" s="71">
        <v>3</v>
      </c>
      <c r="B9" s="72" t="s">
        <v>249</v>
      </c>
      <c r="C9" s="73" t="s">
        <v>131</v>
      </c>
      <c r="D9" s="74" t="s">
        <v>132</v>
      </c>
    </row>
    <row r="10" spans="1:5" s="75" customFormat="1" ht="42.75">
      <c r="A10" s="71">
        <v>4</v>
      </c>
      <c r="B10" s="72" t="s">
        <v>249</v>
      </c>
      <c r="C10" s="73" t="s">
        <v>1358</v>
      </c>
      <c r="D10" s="74" t="s">
        <v>83</v>
      </c>
    </row>
    <row r="11" spans="1:5" s="75" customFormat="1" ht="42.75">
      <c r="A11" s="71">
        <v>5</v>
      </c>
      <c r="B11" s="72" t="s">
        <v>249</v>
      </c>
      <c r="C11" s="73" t="s">
        <v>1359</v>
      </c>
      <c r="D11" s="74" t="s">
        <v>84</v>
      </c>
    </row>
    <row r="12" spans="1:5" s="75" customFormat="1" ht="28.5">
      <c r="A12" s="71">
        <v>6</v>
      </c>
      <c r="B12" s="72" t="s">
        <v>249</v>
      </c>
      <c r="C12" s="76" t="s">
        <v>85</v>
      </c>
      <c r="D12" s="74" t="s">
        <v>86</v>
      </c>
    </row>
    <row r="13" spans="1:5" s="75" customFormat="1" ht="28.5">
      <c r="A13" s="71">
        <v>7</v>
      </c>
      <c r="B13" s="72" t="s">
        <v>249</v>
      </c>
      <c r="C13" s="76" t="s">
        <v>87</v>
      </c>
      <c r="D13" s="74" t="s">
        <v>88</v>
      </c>
    </row>
    <row r="14" spans="1:5" s="75" customFormat="1" ht="30">
      <c r="A14" s="67">
        <v>8</v>
      </c>
      <c r="B14" s="68" t="s">
        <v>89</v>
      </c>
      <c r="C14" s="77"/>
      <c r="D14" s="78" t="s">
        <v>90</v>
      </c>
    </row>
    <row r="15" spans="1:5" s="75" customFormat="1" ht="42.75">
      <c r="A15" s="71">
        <v>9</v>
      </c>
      <c r="B15" s="72" t="s">
        <v>89</v>
      </c>
      <c r="C15" s="76" t="s">
        <v>91</v>
      </c>
      <c r="D15" s="74" t="s">
        <v>103</v>
      </c>
    </row>
    <row r="16" spans="1:5">
      <c r="C16" s="79"/>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dimension ref="A2:B288"/>
  <sheetViews>
    <sheetView topLeftCell="A188" workbookViewId="0">
      <selection activeCell="N31" sqref="N31"/>
    </sheetView>
  </sheetViews>
  <sheetFormatPr defaultRowHeight="12.75"/>
  <cols>
    <col min="1" max="1" width="25.42578125" customWidth="1"/>
    <col min="2" max="2" width="63.28515625" customWidth="1"/>
  </cols>
  <sheetData>
    <row r="2" spans="1:2" ht="21">
      <c r="A2" s="230" t="s">
        <v>163</v>
      </c>
      <c r="B2" s="231" t="s">
        <v>539</v>
      </c>
    </row>
    <row r="3" spans="1:2" ht="21">
      <c r="A3" s="230" t="s">
        <v>541</v>
      </c>
      <c r="B3" s="231" t="s">
        <v>540</v>
      </c>
    </row>
    <row r="4" spans="1:2" ht="56.25">
      <c r="A4" s="232" t="s">
        <v>976</v>
      </c>
      <c r="B4" s="233" t="s">
        <v>977</v>
      </c>
    </row>
    <row r="5" spans="1:2" ht="67.5">
      <c r="A5" s="232" t="s">
        <v>891</v>
      </c>
      <c r="B5" s="233" t="s">
        <v>501</v>
      </c>
    </row>
    <row r="6" spans="1:2" ht="67.5">
      <c r="A6" s="232" t="s">
        <v>899</v>
      </c>
      <c r="B6" s="233" t="s">
        <v>504</v>
      </c>
    </row>
    <row r="7" spans="1:2" ht="67.5">
      <c r="A7" s="232" t="s">
        <v>903</v>
      </c>
      <c r="B7" s="233" t="s">
        <v>505</v>
      </c>
    </row>
    <row r="8" spans="1:2" ht="67.5">
      <c r="A8" s="232" t="s">
        <v>916</v>
      </c>
      <c r="B8" s="233" t="s">
        <v>508</v>
      </c>
    </row>
    <row r="9" spans="1:2" ht="78.75">
      <c r="A9" s="232" t="s">
        <v>892</v>
      </c>
      <c r="B9" s="233" t="s">
        <v>694</v>
      </c>
    </row>
    <row r="10" spans="1:2" ht="90">
      <c r="A10" s="232" t="s">
        <v>900</v>
      </c>
      <c r="B10" s="233" t="s">
        <v>506</v>
      </c>
    </row>
    <row r="11" spans="1:2" ht="90">
      <c r="A11" s="232" t="s">
        <v>904</v>
      </c>
      <c r="B11" s="233" t="s">
        <v>698</v>
      </c>
    </row>
    <row r="12" spans="1:2" ht="90">
      <c r="A12" s="232" t="s">
        <v>917</v>
      </c>
      <c r="B12" s="233" t="s">
        <v>509</v>
      </c>
    </row>
    <row r="13" spans="1:2" ht="78.75">
      <c r="A13" s="232" t="s">
        <v>978</v>
      </c>
      <c r="B13" s="233" t="s">
        <v>979</v>
      </c>
    </row>
    <row r="14" spans="1:2" ht="78.75">
      <c r="A14" s="232" t="s">
        <v>906</v>
      </c>
      <c r="B14" s="233" t="s">
        <v>628</v>
      </c>
    </row>
    <row r="15" spans="1:2" ht="78.75">
      <c r="A15" s="232" t="s">
        <v>980</v>
      </c>
      <c r="B15" s="233" t="s">
        <v>981</v>
      </c>
    </row>
    <row r="16" spans="1:2" ht="67.5">
      <c r="A16" s="232" t="s">
        <v>905</v>
      </c>
      <c r="B16" s="233" t="s">
        <v>699</v>
      </c>
    </row>
    <row r="17" spans="1:2" ht="67.5">
      <c r="A17" s="232" t="s">
        <v>893</v>
      </c>
      <c r="B17" s="233" t="s">
        <v>695</v>
      </c>
    </row>
    <row r="18" spans="1:2" ht="67.5">
      <c r="A18" s="232" t="s">
        <v>901</v>
      </c>
      <c r="B18" s="233" t="s">
        <v>700</v>
      </c>
    </row>
    <row r="19" spans="1:2" ht="67.5">
      <c r="A19" s="232" t="s">
        <v>908</v>
      </c>
      <c r="B19" s="233" t="s">
        <v>701</v>
      </c>
    </row>
    <row r="20" spans="1:2" ht="67.5">
      <c r="A20" s="232" t="s">
        <v>919</v>
      </c>
      <c r="B20" s="233" t="s">
        <v>918</v>
      </c>
    </row>
    <row r="21" spans="1:2" ht="67.5">
      <c r="A21" s="232" t="s">
        <v>894</v>
      </c>
      <c r="B21" s="233" t="s">
        <v>696</v>
      </c>
    </row>
    <row r="22" spans="1:2" ht="78.75">
      <c r="A22" s="232" t="s">
        <v>902</v>
      </c>
      <c r="B22" s="233" t="s">
        <v>702</v>
      </c>
    </row>
    <row r="23" spans="1:2" ht="67.5">
      <c r="A23" s="232" t="s">
        <v>909</v>
      </c>
      <c r="B23" s="233" t="s">
        <v>703</v>
      </c>
    </row>
    <row r="24" spans="1:2" ht="56.25">
      <c r="A24" s="232" t="s">
        <v>895</v>
      </c>
      <c r="B24" s="233" t="s">
        <v>697</v>
      </c>
    </row>
    <row r="25" spans="1:2" ht="67.5">
      <c r="A25" s="232" t="s">
        <v>907</v>
      </c>
      <c r="B25" s="233" t="s">
        <v>704</v>
      </c>
    </row>
    <row r="26" spans="1:2" ht="45">
      <c r="A26" s="232" t="s">
        <v>982</v>
      </c>
      <c r="B26" s="233" t="s">
        <v>983</v>
      </c>
    </row>
    <row r="27" spans="1:2" ht="56.25">
      <c r="A27" s="232" t="s">
        <v>984</v>
      </c>
      <c r="B27" s="233" t="s">
        <v>985</v>
      </c>
    </row>
    <row r="28" spans="1:2" ht="56.25">
      <c r="A28" s="232" t="s">
        <v>986</v>
      </c>
      <c r="B28" s="233" t="s">
        <v>987</v>
      </c>
    </row>
    <row r="29" spans="1:2" ht="90">
      <c r="A29" s="232" t="s">
        <v>934</v>
      </c>
      <c r="B29" s="233" t="s">
        <v>632</v>
      </c>
    </row>
    <row r="30" spans="1:2" ht="67.5">
      <c r="A30" s="232" t="s">
        <v>936</v>
      </c>
      <c r="B30" s="233" t="s">
        <v>515</v>
      </c>
    </row>
    <row r="31" spans="1:2" ht="67.5">
      <c r="A31" s="232" t="s">
        <v>988</v>
      </c>
      <c r="B31" s="233" t="s">
        <v>989</v>
      </c>
    </row>
    <row r="32" spans="1:2" ht="56.25">
      <c r="A32" s="232" t="s">
        <v>990</v>
      </c>
      <c r="B32" s="233" t="s">
        <v>991</v>
      </c>
    </row>
    <row r="33" spans="1:2" ht="90">
      <c r="A33" s="232" t="s">
        <v>896</v>
      </c>
      <c r="B33" s="233" t="s">
        <v>503</v>
      </c>
    </row>
    <row r="34" spans="1:2" ht="67.5">
      <c r="A34" s="232" t="s">
        <v>935</v>
      </c>
      <c r="B34" s="233" t="s">
        <v>513</v>
      </c>
    </row>
    <row r="35" spans="1:2" ht="67.5">
      <c r="A35" s="232" t="s">
        <v>992</v>
      </c>
      <c r="B35" s="233" t="s">
        <v>993</v>
      </c>
    </row>
    <row r="36" spans="1:2" ht="45">
      <c r="A36" s="232" t="s">
        <v>994</v>
      </c>
      <c r="B36" s="233" t="s">
        <v>995</v>
      </c>
    </row>
    <row r="37" spans="1:2" ht="78.75">
      <c r="A37" s="232" t="s">
        <v>888</v>
      </c>
      <c r="B37" s="233" t="s">
        <v>500</v>
      </c>
    </row>
    <row r="38" spans="1:2" ht="56.25">
      <c r="A38" s="232" t="s">
        <v>996</v>
      </c>
      <c r="B38" s="233" t="s">
        <v>997</v>
      </c>
    </row>
    <row r="39" spans="1:2" ht="45">
      <c r="A39" s="232" t="s">
        <v>998</v>
      </c>
      <c r="B39" s="234" t="s">
        <v>999</v>
      </c>
    </row>
    <row r="40" spans="1:2" ht="33.75">
      <c r="A40" s="232" t="s">
        <v>910</v>
      </c>
      <c r="B40" s="234" t="s">
        <v>502</v>
      </c>
    </row>
    <row r="41" spans="1:2" ht="33.75">
      <c r="A41" s="232" t="s">
        <v>925</v>
      </c>
      <c r="B41" s="234" t="s">
        <v>484</v>
      </c>
    </row>
    <row r="42" spans="1:2" ht="67.5">
      <c r="A42" s="232" t="s">
        <v>1000</v>
      </c>
      <c r="B42" s="233" t="s">
        <v>1001</v>
      </c>
    </row>
    <row r="43" spans="1:2" ht="56.25">
      <c r="A43" s="232" t="s">
        <v>1002</v>
      </c>
      <c r="B43" s="233" t="s">
        <v>730</v>
      </c>
    </row>
    <row r="44" spans="1:2" ht="56.25">
      <c r="A44" s="232" t="s">
        <v>1003</v>
      </c>
      <c r="B44" s="233" t="s">
        <v>1004</v>
      </c>
    </row>
    <row r="45" spans="1:2" ht="56.25">
      <c r="A45" s="232" t="s">
        <v>1005</v>
      </c>
      <c r="B45" s="233" t="s">
        <v>1006</v>
      </c>
    </row>
    <row r="46" spans="1:2" ht="67.5">
      <c r="A46" s="232" t="s">
        <v>1007</v>
      </c>
      <c r="B46" s="233" t="s">
        <v>1008</v>
      </c>
    </row>
    <row r="47" spans="1:2" ht="56.25">
      <c r="A47" s="232" t="s">
        <v>845</v>
      </c>
      <c r="B47" s="233" t="s">
        <v>604</v>
      </c>
    </row>
    <row r="48" spans="1:2" ht="33.75">
      <c r="A48" s="232" t="s">
        <v>912</v>
      </c>
      <c r="B48" s="234" t="s">
        <v>706</v>
      </c>
    </row>
    <row r="49" spans="1:2" ht="56.25">
      <c r="A49" s="232" t="s">
        <v>920</v>
      </c>
      <c r="B49" s="233" t="s">
        <v>510</v>
      </c>
    </row>
    <row r="50" spans="1:2" ht="56.25">
      <c r="A50" s="232" t="s">
        <v>921</v>
      </c>
      <c r="B50" s="233" t="s">
        <v>507</v>
      </c>
    </row>
    <row r="51" spans="1:2" ht="56.25">
      <c r="A51" s="232" t="s">
        <v>1009</v>
      </c>
      <c r="B51" s="233" t="s">
        <v>1010</v>
      </c>
    </row>
    <row r="52" spans="1:2" ht="21">
      <c r="A52" s="230" t="s">
        <v>543</v>
      </c>
      <c r="B52" s="231" t="s">
        <v>542</v>
      </c>
    </row>
    <row r="53" spans="1:2" ht="56.25">
      <c r="A53" s="232" t="s">
        <v>926</v>
      </c>
      <c r="B53" s="233" t="s">
        <v>512</v>
      </c>
    </row>
    <row r="54" spans="1:2" ht="21">
      <c r="A54" s="230" t="s">
        <v>545</v>
      </c>
      <c r="B54" s="231" t="s">
        <v>739</v>
      </c>
    </row>
    <row r="55" spans="1:2" ht="45">
      <c r="A55" s="232" t="s">
        <v>927</v>
      </c>
      <c r="B55" s="234" t="s">
        <v>733</v>
      </c>
    </row>
    <row r="56" spans="1:2" ht="67.5">
      <c r="A56" s="232" t="s">
        <v>928</v>
      </c>
      <c r="B56" s="233" t="s">
        <v>746</v>
      </c>
    </row>
    <row r="57" spans="1:2" ht="45">
      <c r="A57" s="232" t="s">
        <v>924</v>
      </c>
      <c r="B57" s="234" t="s">
        <v>731</v>
      </c>
    </row>
    <row r="58" spans="1:2" ht="45">
      <c r="A58" s="232" t="s">
        <v>955</v>
      </c>
      <c r="B58" s="233" t="s">
        <v>732</v>
      </c>
    </row>
    <row r="59" spans="1:2" ht="21">
      <c r="A59" s="230" t="s">
        <v>267</v>
      </c>
      <c r="B59" s="231" t="s">
        <v>709</v>
      </c>
    </row>
    <row r="60" spans="1:2">
      <c r="A60" s="230" t="s">
        <v>956</v>
      </c>
      <c r="B60" s="231" t="s">
        <v>711</v>
      </c>
    </row>
    <row r="61" spans="1:2" ht="45">
      <c r="A61" s="232" t="s">
        <v>847</v>
      </c>
      <c r="B61" s="234" t="s">
        <v>686</v>
      </c>
    </row>
    <row r="62" spans="1:2" ht="42">
      <c r="A62" s="230" t="s">
        <v>957</v>
      </c>
      <c r="B62" s="231" t="s">
        <v>712</v>
      </c>
    </row>
    <row r="63" spans="1:2" ht="78.75">
      <c r="A63" s="232" t="s">
        <v>850</v>
      </c>
      <c r="B63" s="233" t="s">
        <v>687</v>
      </c>
    </row>
    <row r="64" spans="1:2">
      <c r="A64" s="230" t="s">
        <v>1011</v>
      </c>
      <c r="B64" s="231" t="s">
        <v>1012</v>
      </c>
    </row>
    <row r="65" spans="1:2" ht="101.25">
      <c r="A65" s="232" t="s">
        <v>1013</v>
      </c>
      <c r="B65" s="233" t="s">
        <v>1014</v>
      </c>
    </row>
    <row r="66" spans="1:2" ht="45">
      <c r="A66" s="232" t="s">
        <v>1015</v>
      </c>
      <c r="B66" s="234" t="s">
        <v>1016</v>
      </c>
    </row>
    <row r="67" spans="1:2" ht="112.5">
      <c r="A67" s="232" t="s">
        <v>1017</v>
      </c>
      <c r="B67" s="233" t="s">
        <v>1018</v>
      </c>
    </row>
    <row r="68" spans="1:2" ht="31.5">
      <c r="A68" s="230" t="s">
        <v>279</v>
      </c>
      <c r="B68" s="231" t="s">
        <v>549</v>
      </c>
    </row>
    <row r="69" spans="1:2" ht="21">
      <c r="A69" s="230" t="s">
        <v>970</v>
      </c>
      <c r="B69" s="231" t="s">
        <v>969</v>
      </c>
    </row>
    <row r="70" spans="1:2" ht="123.75">
      <c r="A70" s="232" t="s">
        <v>1019</v>
      </c>
      <c r="B70" s="233" t="s">
        <v>1020</v>
      </c>
    </row>
    <row r="71" spans="1:2" ht="123.75">
      <c r="A71" s="232" t="s">
        <v>953</v>
      </c>
      <c r="B71" s="233" t="s">
        <v>603</v>
      </c>
    </row>
    <row r="72" spans="1:2" ht="21">
      <c r="A72" s="230" t="s">
        <v>550</v>
      </c>
      <c r="B72" s="231" t="s">
        <v>713</v>
      </c>
    </row>
    <row r="73" spans="1:2" ht="78.75">
      <c r="A73" s="232" t="s">
        <v>828</v>
      </c>
      <c r="B73" s="233" t="s">
        <v>684</v>
      </c>
    </row>
    <row r="74" spans="1:2" ht="90">
      <c r="A74" s="232" t="s">
        <v>827</v>
      </c>
      <c r="B74" s="233" t="s">
        <v>600</v>
      </c>
    </row>
    <row r="75" spans="1:2" ht="31.5">
      <c r="A75" s="230" t="s">
        <v>641</v>
      </c>
      <c r="B75" s="231" t="s">
        <v>714</v>
      </c>
    </row>
    <row r="76" spans="1:2" ht="56.25">
      <c r="A76" s="232" t="s">
        <v>886</v>
      </c>
      <c r="B76" s="233" t="s">
        <v>627</v>
      </c>
    </row>
    <row r="77" spans="1:2" ht="21">
      <c r="A77" s="230" t="s">
        <v>552</v>
      </c>
      <c r="B77" s="231" t="s">
        <v>551</v>
      </c>
    </row>
    <row r="78" spans="1:2" ht="45">
      <c r="A78" s="232" t="s">
        <v>914</v>
      </c>
      <c r="B78" s="233" t="s">
        <v>487</v>
      </c>
    </row>
    <row r="79" spans="1:2" ht="31.5">
      <c r="A79" s="230" t="s">
        <v>958</v>
      </c>
      <c r="B79" s="231" t="s">
        <v>715</v>
      </c>
    </row>
    <row r="80" spans="1:2" ht="56.25">
      <c r="A80" s="232" t="s">
        <v>1021</v>
      </c>
      <c r="B80" s="233" t="s">
        <v>1022</v>
      </c>
    </row>
    <row r="81" spans="1:2" ht="56.25">
      <c r="A81" s="232" t="s">
        <v>842</v>
      </c>
      <c r="B81" s="233" t="s">
        <v>477</v>
      </c>
    </row>
    <row r="82" spans="1:2" ht="67.5">
      <c r="A82" s="232" t="s">
        <v>1023</v>
      </c>
      <c r="B82" s="233" t="s">
        <v>1024</v>
      </c>
    </row>
    <row r="83" spans="1:2" ht="21">
      <c r="A83" s="230" t="s">
        <v>972</v>
      </c>
      <c r="B83" s="231" t="s">
        <v>971</v>
      </c>
    </row>
    <row r="84" spans="1:2" ht="56.25">
      <c r="A84" s="232" t="s">
        <v>1025</v>
      </c>
      <c r="B84" s="233" t="s">
        <v>975</v>
      </c>
    </row>
    <row r="85" spans="1:2" ht="45">
      <c r="A85" s="232" t="s">
        <v>1026</v>
      </c>
      <c r="B85" s="234" t="s">
        <v>1027</v>
      </c>
    </row>
    <row r="86" spans="1:2" ht="56.25">
      <c r="A86" s="232" t="s">
        <v>1028</v>
      </c>
      <c r="B86" s="233" t="s">
        <v>1029</v>
      </c>
    </row>
    <row r="87" spans="1:2" ht="31.5">
      <c r="A87" s="230" t="s">
        <v>281</v>
      </c>
      <c r="B87" s="231" t="s">
        <v>553</v>
      </c>
    </row>
    <row r="88" spans="1:2" ht="42">
      <c r="A88" s="230" t="s">
        <v>555</v>
      </c>
      <c r="B88" s="231" t="s">
        <v>554</v>
      </c>
    </row>
    <row r="89" spans="1:2" ht="78.75">
      <c r="A89" s="232" t="s">
        <v>805</v>
      </c>
      <c r="B89" s="233" t="s">
        <v>431</v>
      </c>
    </row>
    <row r="90" spans="1:2" ht="90">
      <c r="A90" s="232" t="s">
        <v>806</v>
      </c>
      <c r="B90" s="233" t="s">
        <v>751</v>
      </c>
    </row>
    <row r="91" spans="1:2" ht="67.5">
      <c r="A91" s="232" t="s">
        <v>816</v>
      </c>
      <c r="B91" s="233" t="s">
        <v>441</v>
      </c>
    </row>
    <row r="92" spans="1:2" ht="21">
      <c r="A92" s="230" t="s">
        <v>557</v>
      </c>
      <c r="B92" s="231" t="s">
        <v>556</v>
      </c>
    </row>
    <row r="93" spans="1:2" ht="56.25">
      <c r="A93" s="232" t="s">
        <v>810</v>
      </c>
      <c r="B93" s="233" t="s">
        <v>439</v>
      </c>
    </row>
    <row r="94" spans="1:2" ht="56.25">
      <c r="A94" s="232" t="s">
        <v>811</v>
      </c>
      <c r="B94" s="233" t="s">
        <v>440</v>
      </c>
    </row>
    <row r="95" spans="1:2" ht="56.25">
      <c r="A95" s="232" t="s">
        <v>794</v>
      </c>
      <c r="B95" s="233" t="s">
        <v>423</v>
      </c>
    </row>
    <row r="96" spans="1:2" ht="52.5">
      <c r="A96" s="230" t="s">
        <v>1030</v>
      </c>
      <c r="B96" s="235" t="s">
        <v>1031</v>
      </c>
    </row>
    <row r="97" spans="1:2" ht="45">
      <c r="A97" s="232" t="s">
        <v>1030</v>
      </c>
      <c r="B97" s="233" t="s">
        <v>1031</v>
      </c>
    </row>
    <row r="98" spans="1:2" ht="63">
      <c r="A98" s="230" t="s">
        <v>1032</v>
      </c>
      <c r="B98" s="235" t="s">
        <v>1033</v>
      </c>
    </row>
    <row r="99" spans="1:2" ht="56.25">
      <c r="A99" s="232" t="s">
        <v>1032</v>
      </c>
      <c r="B99" s="233" t="s">
        <v>1033</v>
      </c>
    </row>
    <row r="100" spans="1:2">
      <c r="A100" s="230" t="s">
        <v>271</v>
      </c>
      <c r="B100" s="231" t="s">
        <v>558</v>
      </c>
    </row>
    <row r="101" spans="1:2">
      <c r="A101" s="230" t="s">
        <v>560</v>
      </c>
      <c r="B101" s="231" t="s">
        <v>559</v>
      </c>
    </row>
    <row r="102" spans="1:2" ht="63">
      <c r="A102" s="230" t="s">
        <v>857</v>
      </c>
      <c r="B102" s="235" t="s">
        <v>488</v>
      </c>
    </row>
    <row r="103" spans="1:2" ht="56.25">
      <c r="A103" s="232" t="s">
        <v>857</v>
      </c>
      <c r="B103" s="233" t="s">
        <v>488</v>
      </c>
    </row>
    <row r="104" spans="1:2" ht="67.5">
      <c r="A104" s="232" t="s">
        <v>858</v>
      </c>
      <c r="B104" s="233" t="s">
        <v>489</v>
      </c>
    </row>
    <row r="105" spans="1:2" ht="56.25">
      <c r="A105" s="232" t="s">
        <v>860</v>
      </c>
      <c r="B105" s="233" t="s">
        <v>690</v>
      </c>
    </row>
    <row r="106" spans="1:2" ht="45">
      <c r="A106" s="232" t="s">
        <v>1034</v>
      </c>
      <c r="B106" s="234" t="s">
        <v>1035</v>
      </c>
    </row>
    <row r="107" spans="1:2" ht="33.75">
      <c r="A107" s="232" t="s">
        <v>1036</v>
      </c>
      <c r="B107" s="234" t="s">
        <v>1037</v>
      </c>
    </row>
    <row r="108" spans="1:2" ht="33.75">
      <c r="A108" s="232" t="s">
        <v>866</v>
      </c>
      <c r="B108" s="234" t="s">
        <v>491</v>
      </c>
    </row>
    <row r="109" spans="1:2" ht="56.25">
      <c r="A109" s="232" t="s">
        <v>1038</v>
      </c>
      <c r="B109" s="233" t="s">
        <v>1039</v>
      </c>
    </row>
    <row r="110" spans="1:2" ht="33.75">
      <c r="A110" s="232" t="s">
        <v>868</v>
      </c>
      <c r="B110" s="234" t="s">
        <v>740</v>
      </c>
    </row>
    <row r="111" spans="1:2" ht="33.75">
      <c r="A111" s="232" t="s">
        <v>862</v>
      </c>
      <c r="B111" s="234" t="s">
        <v>490</v>
      </c>
    </row>
    <row r="112" spans="1:2" ht="67.5">
      <c r="A112" s="232" t="s">
        <v>863</v>
      </c>
      <c r="B112" s="233" t="s">
        <v>752</v>
      </c>
    </row>
    <row r="113" spans="1:2">
      <c r="A113" s="230" t="s">
        <v>561</v>
      </c>
      <c r="B113" s="231" t="s">
        <v>716</v>
      </c>
    </row>
    <row r="114" spans="1:2" ht="56.25">
      <c r="A114" s="232" t="s">
        <v>869</v>
      </c>
      <c r="B114" s="233" t="s">
        <v>614</v>
      </c>
    </row>
    <row r="115" spans="1:2" ht="78.75">
      <c r="A115" s="232" t="s">
        <v>870</v>
      </c>
      <c r="B115" s="233" t="s">
        <v>615</v>
      </c>
    </row>
    <row r="116" spans="1:2" ht="56.25">
      <c r="A116" s="232" t="s">
        <v>873</v>
      </c>
      <c r="B116" s="233" t="s">
        <v>692</v>
      </c>
    </row>
    <row r="117" spans="1:2" ht="33.75">
      <c r="A117" s="232" t="s">
        <v>851</v>
      </c>
      <c r="B117" s="234" t="s">
        <v>606</v>
      </c>
    </row>
    <row r="118" spans="1:2" ht="45">
      <c r="A118" s="232" t="s">
        <v>874</v>
      </c>
      <c r="B118" s="234" t="s">
        <v>618</v>
      </c>
    </row>
    <row r="119" spans="1:2" ht="33.75">
      <c r="A119" s="232" t="s">
        <v>1040</v>
      </c>
      <c r="B119" s="234" t="s">
        <v>1041</v>
      </c>
    </row>
    <row r="120" spans="1:2" ht="78.75">
      <c r="A120" s="232" t="s">
        <v>875</v>
      </c>
      <c r="B120" s="233" t="s">
        <v>619</v>
      </c>
    </row>
    <row r="121" spans="1:2" ht="21">
      <c r="A121" s="230" t="s">
        <v>562</v>
      </c>
      <c r="B121" s="231" t="s">
        <v>717</v>
      </c>
    </row>
    <row r="122" spans="1:2" ht="67.5">
      <c r="A122" s="232" t="s">
        <v>852</v>
      </c>
      <c r="B122" s="233" t="s">
        <v>607</v>
      </c>
    </row>
    <row r="123" spans="1:2" ht="78.75">
      <c r="A123" s="232" t="s">
        <v>853</v>
      </c>
      <c r="B123" s="233" t="s">
        <v>608</v>
      </c>
    </row>
    <row r="124" spans="1:2" ht="67.5">
      <c r="A124" s="232" t="s">
        <v>854</v>
      </c>
      <c r="B124" s="233" t="s">
        <v>688</v>
      </c>
    </row>
    <row r="125" spans="1:2" ht="56.25">
      <c r="A125" s="232" t="s">
        <v>855</v>
      </c>
      <c r="B125" s="233" t="s">
        <v>609</v>
      </c>
    </row>
    <row r="126" spans="1:2" ht="56.25">
      <c r="A126" s="232" t="s">
        <v>856</v>
      </c>
      <c r="B126" s="233" t="s">
        <v>689</v>
      </c>
    </row>
    <row r="127" spans="1:2" ht="56.25">
      <c r="A127" s="232" t="s">
        <v>882</v>
      </c>
      <c r="B127" s="233" t="s">
        <v>624</v>
      </c>
    </row>
    <row r="128" spans="1:2" ht="45">
      <c r="A128" s="232" t="s">
        <v>1042</v>
      </c>
      <c r="B128" s="234" t="s">
        <v>1043</v>
      </c>
    </row>
    <row r="129" spans="1:2" ht="56.25">
      <c r="A129" s="232" t="s">
        <v>1044</v>
      </c>
      <c r="B129" s="233" t="s">
        <v>1045</v>
      </c>
    </row>
    <row r="130" spans="1:2" ht="45">
      <c r="A130" s="232" t="s">
        <v>1046</v>
      </c>
      <c r="B130" s="234" t="s">
        <v>1047</v>
      </c>
    </row>
    <row r="131" spans="1:2" ht="33.75">
      <c r="A131" s="232" t="s">
        <v>1048</v>
      </c>
      <c r="B131" s="234" t="s">
        <v>1049</v>
      </c>
    </row>
    <row r="132" spans="1:2" ht="67.5">
      <c r="A132" s="232" t="s">
        <v>1050</v>
      </c>
      <c r="B132" s="233" t="s">
        <v>622</v>
      </c>
    </row>
    <row r="133" spans="1:2" ht="45">
      <c r="A133" s="232" t="s">
        <v>880</v>
      </c>
      <c r="B133" s="234" t="s">
        <v>610</v>
      </c>
    </row>
    <row r="134" spans="1:2" ht="56.25">
      <c r="A134" s="232" t="s">
        <v>881</v>
      </c>
      <c r="B134" s="233" t="s">
        <v>623</v>
      </c>
    </row>
    <row r="135" spans="1:2">
      <c r="A135" s="230" t="s">
        <v>272</v>
      </c>
      <c r="B135" s="231" t="s">
        <v>563</v>
      </c>
    </row>
    <row r="136" spans="1:2" ht="21">
      <c r="A136" s="230" t="s">
        <v>565</v>
      </c>
      <c r="B136" s="231" t="s">
        <v>564</v>
      </c>
    </row>
    <row r="137" spans="1:2" ht="45">
      <c r="A137" s="232" t="s">
        <v>948</v>
      </c>
      <c r="B137" s="234" t="s">
        <v>527</v>
      </c>
    </row>
    <row r="138" spans="1:2" ht="21">
      <c r="A138" s="230" t="s">
        <v>569</v>
      </c>
      <c r="B138" s="231" t="s">
        <v>568</v>
      </c>
    </row>
    <row r="139" spans="1:2" ht="45">
      <c r="A139" s="232" t="s">
        <v>1051</v>
      </c>
      <c r="B139" s="234" t="s">
        <v>1052</v>
      </c>
    </row>
    <row r="140" spans="1:2" ht="33.75">
      <c r="A140" s="232" t="s">
        <v>1053</v>
      </c>
      <c r="B140" s="234" t="s">
        <v>1054</v>
      </c>
    </row>
    <row r="141" spans="1:2" ht="21">
      <c r="A141" s="230" t="s">
        <v>570</v>
      </c>
      <c r="B141" s="231" t="s">
        <v>544</v>
      </c>
    </row>
    <row r="142" spans="1:2" ht="56.25">
      <c r="A142" s="232" t="s">
        <v>834</v>
      </c>
      <c r="B142" s="233" t="s">
        <v>461</v>
      </c>
    </row>
    <row r="143" spans="1:2" ht="78.75">
      <c r="A143" s="232" t="s">
        <v>835</v>
      </c>
      <c r="B143" s="233" t="s">
        <v>462</v>
      </c>
    </row>
    <row r="144" spans="1:2" ht="56.25">
      <c r="A144" s="232" t="s">
        <v>1055</v>
      </c>
      <c r="B144" s="233" t="s">
        <v>1056</v>
      </c>
    </row>
    <row r="145" spans="1:2" ht="45">
      <c r="A145" s="232" t="s">
        <v>837</v>
      </c>
      <c r="B145" s="234" t="s">
        <v>472</v>
      </c>
    </row>
    <row r="146" spans="1:2" ht="45">
      <c r="A146" s="232" t="s">
        <v>838</v>
      </c>
      <c r="B146" s="234" t="s">
        <v>473</v>
      </c>
    </row>
    <row r="147" spans="1:2" ht="31.5">
      <c r="A147" s="230" t="s">
        <v>40</v>
      </c>
      <c r="B147" s="231" t="s">
        <v>576</v>
      </c>
    </row>
    <row r="148" spans="1:2" ht="21">
      <c r="A148" s="230" t="s">
        <v>578</v>
      </c>
      <c r="B148" s="231" t="s">
        <v>577</v>
      </c>
    </row>
    <row r="149" spans="1:2" ht="67.5">
      <c r="A149" s="232" t="s">
        <v>1057</v>
      </c>
      <c r="B149" s="233" t="s">
        <v>1058</v>
      </c>
    </row>
    <row r="150" spans="1:2" ht="21">
      <c r="A150" s="230" t="s">
        <v>35</v>
      </c>
      <c r="B150" s="231" t="s">
        <v>580</v>
      </c>
    </row>
    <row r="151" spans="1:2">
      <c r="A151" s="230" t="s">
        <v>582</v>
      </c>
      <c r="B151" s="231" t="s">
        <v>581</v>
      </c>
    </row>
    <row r="152" spans="1:2" ht="56.25">
      <c r="A152" s="232" t="s">
        <v>1059</v>
      </c>
      <c r="B152" s="233" t="s">
        <v>1060</v>
      </c>
    </row>
    <row r="153" spans="1:2" ht="67.5">
      <c r="A153" s="232" t="s">
        <v>1061</v>
      </c>
      <c r="B153" s="233" t="s">
        <v>1062</v>
      </c>
    </row>
    <row r="154" spans="1:2" ht="33.75">
      <c r="A154" s="232" t="s">
        <v>820</v>
      </c>
      <c r="B154" s="234" t="s">
        <v>449</v>
      </c>
    </row>
    <row r="155" spans="1:2" ht="21">
      <c r="A155" s="230" t="s">
        <v>586</v>
      </c>
      <c r="B155" s="231" t="s">
        <v>585</v>
      </c>
    </row>
    <row r="156" spans="1:2" ht="33.75">
      <c r="A156" s="232" t="s">
        <v>915</v>
      </c>
      <c r="B156" s="234" t="s">
        <v>498</v>
      </c>
    </row>
    <row r="157" spans="1:2" ht="21">
      <c r="A157" s="230" t="s">
        <v>233</v>
      </c>
      <c r="B157" s="231" t="s">
        <v>718</v>
      </c>
    </row>
    <row r="158" spans="1:2" ht="21">
      <c r="A158" s="230" t="s">
        <v>1063</v>
      </c>
      <c r="B158" s="231" t="s">
        <v>1064</v>
      </c>
    </row>
    <row r="159" spans="1:2" ht="56.25">
      <c r="A159" s="232" t="s">
        <v>1065</v>
      </c>
      <c r="B159" s="233" t="s">
        <v>1066</v>
      </c>
    </row>
    <row r="160" spans="1:2" ht="21">
      <c r="A160" s="230" t="s">
        <v>1067</v>
      </c>
      <c r="B160" s="231" t="s">
        <v>1068</v>
      </c>
    </row>
    <row r="161" spans="1:2" ht="90">
      <c r="A161" s="232" t="s">
        <v>1069</v>
      </c>
      <c r="B161" s="233" t="s">
        <v>1070</v>
      </c>
    </row>
    <row r="162" spans="1:2" ht="45">
      <c r="A162" s="232" t="s">
        <v>1071</v>
      </c>
      <c r="B162" s="234" t="s">
        <v>1072</v>
      </c>
    </row>
    <row r="163" spans="1:2" ht="101.25">
      <c r="A163" s="232" t="s">
        <v>1073</v>
      </c>
      <c r="B163" s="233" t="s">
        <v>1074</v>
      </c>
    </row>
    <row r="164" spans="1:2" ht="21">
      <c r="A164" s="230" t="s">
        <v>587</v>
      </c>
      <c r="B164" s="231" t="s">
        <v>719</v>
      </c>
    </row>
    <row r="165" spans="1:2" ht="45">
      <c r="A165" s="232" t="s">
        <v>885</v>
      </c>
      <c r="B165" s="234" t="s">
        <v>626</v>
      </c>
    </row>
    <row r="166" spans="1:2">
      <c r="A166" s="230" t="s">
        <v>36</v>
      </c>
      <c r="B166" s="231" t="s">
        <v>588</v>
      </c>
    </row>
    <row r="167" spans="1:2" ht="31.5">
      <c r="A167" s="230" t="s">
        <v>432</v>
      </c>
      <c r="B167" s="231" t="s">
        <v>720</v>
      </c>
    </row>
    <row r="168" spans="1:2" ht="90">
      <c r="A168" s="232" t="s">
        <v>1075</v>
      </c>
      <c r="B168" s="233" t="s">
        <v>1076</v>
      </c>
    </row>
    <row r="169" spans="1:2" ht="67.5">
      <c r="A169" s="232" t="s">
        <v>1077</v>
      </c>
      <c r="B169" s="233" t="s">
        <v>1078</v>
      </c>
    </row>
    <row r="170" spans="1:2" ht="67.5">
      <c r="A170" s="232" t="s">
        <v>945</v>
      </c>
      <c r="B170" s="233" t="s">
        <v>636</v>
      </c>
    </row>
    <row r="171" spans="1:2" ht="67.5">
      <c r="A171" s="232" t="s">
        <v>943</v>
      </c>
      <c r="B171" s="233" t="s">
        <v>635</v>
      </c>
    </row>
    <row r="172" spans="1:2" ht="56.25">
      <c r="A172" s="232" t="s">
        <v>1079</v>
      </c>
      <c r="B172" s="233" t="s">
        <v>1080</v>
      </c>
    </row>
    <row r="173" spans="1:2" ht="56.25">
      <c r="A173" s="232" t="s">
        <v>952</v>
      </c>
      <c r="B173" s="233" t="s">
        <v>639</v>
      </c>
    </row>
    <row r="174" spans="1:2">
      <c r="A174" s="230" t="s">
        <v>481</v>
      </c>
      <c r="B174" s="231" t="s">
        <v>589</v>
      </c>
    </row>
    <row r="175" spans="1:2" ht="45">
      <c r="A175" s="232" t="s">
        <v>937</v>
      </c>
      <c r="B175" s="234" t="s">
        <v>516</v>
      </c>
    </row>
    <row r="176" spans="1:2" ht="56.25">
      <c r="A176" s="232" t="s">
        <v>938</v>
      </c>
      <c r="B176" s="233" t="s">
        <v>633</v>
      </c>
    </row>
    <row r="177" spans="1:2" ht="56.25">
      <c r="A177" s="232" t="s">
        <v>939</v>
      </c>
      <c r="B177" s="233" t="s">
        <v>707</v>
      </c>
    </row>
    <row r="178" spans="1:2" ht="45">
      <c r="A178" s="232" t="s">
        <v>1081</v>
      </c>
      <c r="B178" s="233" t="s">
        <v>1082</v>
      </c>
    </row>
    <row r="179" spans="1:2" ht="33.75">
      <c r="A179" s="232" t="s">
        <v>940</v>
      </c>
      <c r="B179" s="234" t="s">
        <v>708</v>
      </c>
    </row>
    <row r="180" spans="1:2" ht="45">
      <c r="A180" s="232" t="s">
        <v>941</v>
      </c>
      <c r="B180" s="234" t="s">
        <v>634</v>
      </c>
    </row>
    <row r="181" spans="1:2" ht="21">
      <c r="A181" s="230" t="s">
        <v>240</v>
      </c>
      <c r="B181" s="231" t="s">
        <v>590</v>
      </c>
    </row>
    <row r="182" spans="1:2">
      <c r="A182" s="230" t="s">
        <v>413</v>
      </c>
      <c r="B182" s="231" t="s">
        <v>591</v>
      </c>
    </row>
    <row r="183" spans="1:2" ht="67.5">
      <c r="A183" s="232" t="s">
        <v>817</v>
      </c>
      <c r="B183" s="233" t="s">
        <v>443</v>
      </c>
    </row>
    <row r="184" spans="1:2" ht="56.25">
      <c r="A184" s="232" t="s">
        <v>1083</v>
      </c>
      <c r="B184" s="233" t="s">
        <v>1084</v>
      </c>
    </row>
    <row r="185" spans="1:2">
      <c r="A185" s="230" t="s">
        <v>415</v>
      </c>
      <c r="B185" s="231" t="s">
        <v>592</v>
      </c>
    </row>
    <row r="186" spans="1:2" ht="33.75">
      <c r="A186" s="232" t="s">
        <v>1085</v>
      </c>
      <c r="B186" s="234" t="s">
        <v>1086</v>
      </c>
    </row>
    <row r="187" spans="1:2" ht="45">
      <c r="A187" s="232" t="s">
        <v>826</v>
      </c>
      <c r="B187" s="233" t="s">
        <v>453</v>
      </c>
    </row>
    <row r="188" spans="1:2" ht="21">
      <c r="A188" s="230" t="s">
        <v>593</v>
      </c>
      <c r="B188" s="231" t="s">
        <v>544</v>
      </c>
    </row>
    <row r="189" spans="1:2" ht="56.25">
      <c r="A189" s="232" t="s">
        <v>818</v>
      </c>
      <c r="B189" s="233" t="s">
        <v>445</v>
      </c>
    </row>
    <row r="190" spans="1:2" ht="21">
      <c r="A190" s="230" t="s">
        <v>959</v>
      </c>
      <c r="B190" s="231" t="s">
        <v>721</v>
      </c>
    </row>
    <row r="191" spans="1:2" ht="31.5">
      <c r="A191" s="230" t="s">
        <v>213</v>
      </c>
      <c r="B191" s="231" t="s">
        <v>412</v>
      </c>
    </row>
    <row r="192" spans="1:2" ht="22.5">
      <c r="A192" s="232" t="s">
        <v>793</v>
      </c>
      <c r="B192" s="234" t="s">
        <v>412</v>
      </c>
    </row>
    <row r="193" spans="1:2" ht="21">
      <c r="A193" s="230" t="s">
        <v>214</v>
      </c>
      <c r="B193" s="231" t="s">
        <v>722</v>
      </c>
    </row>
    <row r="194" spans="1:2" ht="22.5">
      <c r="A194" s="232" t="s">
        <v>787</v>
      </c>
      <c r="B194" s="234" t="s">
        <v>417</v>
      </c>
    </row>
    <row r="195" spans="1:2" ht="45">
      <c r="A195" s="232" t="s">
        <v>797</v>
      </c>
      <c r="B195" s="234" t="s">
        <v>682</v>
      </c>
    </row>
    <row r="196" spans="1:2" ht="33.75">
      <c r="A196" s="232" t="s">
        <v>788</v>
      </c>
      <c r="B196" s="234" t="s">
        <v>680</v>
      </c>
    </row>
    <row r="197" spans="1:2" ht="33.75">
      <c r="A197" s="232" t="s">
        <v>798</v>
      </c>
      <c r="B197" s="234" t="s">
        <v>683</v>
      </c>
    </row>
    <row r="198" spans="1:2" ht="45">
      <c r="A198" s="232" t="s">
        <v>802</v>
      </c>
      <c r="B198" s="234" t="s">
        <v>640</v>
      </c>
    </row>
    <row r="199" spans="1:2" ht="45">
      <c r="A199" s="232" t="s">
        <v>795</v>
      </c>
      <c r="B199" s="234" t="s">
        <v>424</v>
      </c>
    </row>
    <row r="200" spans="1:2" ht="22.5">
      <c r="A200" s="232" t="s">
        <v>803</v>
      </c>
      <c r="B200" s="234" t="s">
        <v>427</v>
      </c>
    </row>
    <row r="201" spans="1:2" ht="33.75">
      <c r="A201" s="232" t="s">
        <v>796</v>
      </c>
      <c r="B201" s="234" t="s">
        <v>425</v>
      </c>
    </row>
    <row r="202" spans="1:2" ht="123.75">
      <c r="A202" s="232" t="s">
        <v>799</v>
      </c>
      <c r="B202" s="233" t="s">
        <v>596</v>
      </c>
    </row>
    <row r="203" spans="1:2" ht="22.5">
      <c r="A203" s="232" t="s">
        <v>1087</v>
      </c>
      <c r="B203" s="234" t="s">
        <v>1088</v>
      </c>
    </row>
    <row r="204" spans="1:2" ht="31.5">
      <c r="A204" s="230" t="s">
        <v>961</v>
      </c>
      <c r="B204" s="231" t="s">
        <v>421</v>
      </c>
    </row>
    <row r="205" spans="1:2" ht="45">
      <c r="A205" s="232" t="s">
        <v>792</v>
      </c>
      <c r="B205" s="234" t="s">
        <v>681</v>
      </c>
    </row>
    <row r="206" spans="1:2" ht="42">
      <c r="A206" s="230" t="s">
        <v>1089</v>
      </c>
      <c r="B206" s="231" t="s">
        <v>1090</v>
      </c>
    </row>
    <row r="207" spans="1:2" ht="33.75">
      <c r="A207" s="232" t="s">
        <v>1091</v>
      </c>
      <c r="B207" s="234" t="s">
        <v>1090</v>
      </c>
    </row>
    <row r="208" spans="1:2" ht="45">
      <c r="A208" s="232" t="s">
        <v>1092</v>
      </c>
      <c r="B208" s="234" t="s">
        <v>1093</v>
      </c>
    </row>
    <row r="209" spans="1:2">
      <c r="A209" s="230" t="s">
        <v>962</v>
      </c>
      <c r="B209" s="231" t="s">
        <v>723</v>
      </c>
    </row>
    <row r="210" spans="1:2" ht="21">
      <c r="A210" s="230" t="s">
        <v>963</v>
      </c>
      <c r="B210" s="231" t="s">
        <v>518</v>
      </c>
    </row>
    <row r="211" spans="1:2" ht="22.5">
      <c r="A211" s="232" t="s">
        <v>942</v>
      </c>
      <c r="B211" s="234" t="s">
        <v>518</v>
      </c>
    </row>
    <row r="212" spans="1:2" ht="21">
      <c r="A212" s="230" t="s">
        <v>964</v>
      </c>
      <c r="B212" s="231" t="s">
        <v>597</v>
      </c>
    </row>
    <row r="213" spans="1:2" ht="22.5">
      <c r="A213" s="232" t="s">
        <v>801</v>
      </c>
      <c r="B213" s="234" t="s">
        <v>597</v>
      </c>
    </row>
    <row r="214" spans="1:2" ht="42">
      <c r="A214" s="230" t="s">
        <v>965</v>
      </c>
      <c r="B214" s="231" t="s">
        <v>535</v>
      </c>
    </row>
    <row r="215" spans="1:2" ht="33.75">
      <c r="A215" s="232" t="s">
        <v>800</v>
      </c>
      <c r="B215" s="234" t="s">
        <v>535</v>
      </c>
    </row>
    <row r="216" spans="1:2" ht="21">
      <c r="A216" s="230" t="s">
        <v>966</v>
      </c>
      <c r="B216" s="231" t="s">
        <v>480</v>
      </c>
    </row>
    <row r="217" spans="1:2" ht="22.5">
      <c r="A217" s="232" t="s">
        <v>843</v>
      </c>
      <c r="B217" s="234" t="s">
        <v>480</v>
      </c>
    </row>
    <row r="218" spans="1:2" ht="33.75">
      <c r="A218" s="232" t="s">
        <v>844</v>
      </c>
      <c r="B218" s="234" t="s">
        <v>685</v>
      </c>
    </row>
    <row r="219" spans="1:2" ht="21">
      <c r="A219" s="230" t="s">
        <v>968</v>
      </c>
      <c r="B219" s="231" t="s">
        <v>522</v>
      </c>
    </row>
    <row r="220" spans="1:2" ht="22.5">
      <c r="A220" s="232" t="s">
        <v>944</v>
      </c>
      <c r="B220" s="234" t="s">
        <v>522</v>
      </c>
    </row>
    <row r="221" spans="1:2" ht="45">
      <c r="A221" s="236" t="s">
        <v>1094</v>
      </c>
      <c r="B221" s="237" t="s">
        <v>1095</v>
      </c>
    </row>
    <row r="222" spans="1:2" ht="63.75">
      <c r="A222" s="238" t="s">
        <v>947</v>
      </c>
      <c r="B222" s="239" t="s">
        <v>946</v>
      </c>
    </row>
    <row r="223" spans="1:2" ht="102">
      <c r="A223" s="238" t="s">
        <v>809</v>
      </c>
      <c r="B223" s="240" t="s">
        <v>808</v>
      </c>
    </row>
    <row r="224" spans="1:2" ht="114.75">
      <c r="A224" s="238" t="s">
        <v>813</v>
      </c>
      <c r="B224" s="240" t="s">
        <v>812</v>
      </c>
    </row>
    <row r="225" spans="1:2" ht="127.5">
      <c r="A225" s="238" t="s">
        <v>815</v>
      </c>
      <c r="B225" s="240" t="s">
        <v>814</v>
      </c>
    </row>
    <row r="226" spans="1:2" ht="76.5">
      <c r="A226" s="238" t="s">
        <v>823</v>
      </c>
      <c r="B226" s="240" t="s">
        <v>822</v>
      </c>
    </row>
    <row r="227" spans="1:2" ht="38.25">
      <c r="A227" s="238" t="s">
        <v>789</v>
      </c>
      <c r="B227" s="240" t="s">
        <v>419</v>
      </c>
    </row>
    <row r="228" spans="1:2" ht="38.25">
      <c r="A228" s="238" t="s">
        <v>790</v>
      </c>
      <c r="B228" s="240" t="s">
        <v>419</v>
      </c>
    </row>
    <row r="229" spans="1:2" ht="38.25">
      <c r="A229" s="238" t="s">
        <v>791</v>
      </c>
      <c r="B229" s="240" t="s">
        <v>421</v>
      </c>
    </row>
    <row r="230" spans="1:2" ht="38.25">
      <c r="A230" s="238" t="s">
        <v>804</v>
      </c>
      <c r="B230" s="240" t="s">
        <v>598</v>
      </c>
    </row>
    <row r="231" spans="1:2" ht="38.25">
      <c r="A231" s="238" t="s">
        <v>883</v>
      </c>
      <c r="B231" s="240" t="s">
        <v>625</v>
      </c>
    </row>
    <row r="232" spans="1:2" ht="102">
      <c r="A232" s="238" t="s">
        <v>807</v>
      </c>
      <c r="B232" s="240" t="s">
        <v>436</v>
      </c>
    </row>
    <row r="233" spans="1:2" ht="51">
      <c r="A233" s="238" t="s">
        <v>819</v>
      </c>
      <c r="B233" s="240" t="s">
        <v>447</v>
      </c>
    </row>
    <row r="234" spans="1:2" ht="76.5">
      <c r="A234" s="238" t="s">
        <v>821</v>
      </c>
      <c r="B234" s="240" t="s">
        <v>451</v>
      </c>
    </row>
    <row r="235" spans="1:2" ht="60">
      <c r="A235" s="241" t="s">
        <v>861</v>
      </c>
      <c r="B235" s="242" t="s">
        <v>612</v>
      </c>
    </row>
    <row r="236" spans="1:2" ht="45">
      <c r="A236" s="241" t="s">
        <v>867</v>
      </c>
      <c r="B236" s="242" t="s">
        <v>492</v>
      </c>
    </row>
    <row r="237" spans="1:2" ht="90">
      <c r="A237" s="241" t="s">
        <v>864</v>
      </c>
      <c r="B237" s="243" t="s">
        <v>613</v>
      </c>
    </row>
    <row r="238" spans="1:2" ht="90">
      <c r="A238" s="241" t="s">
        <v>865</v>
      </c>
      <c r="B238" s="243" t="s">
        <v>691</v>
      </c>
    </row>
    <row r="239" spans="1:2" ht="105">
      <c r="A239" s="241" t="s">
        <v>871</v>
      </c>
      <c r="B239" s="243" t="s">
        <v>616</v>
      </c>
    </row>
    <row r="240" spans="1:2" ht="90">
      <c r="A240" s="241" t="s">
        <v>872</v>
      </c>
      <c r="B240" s="243" t="s">
        <v>617</v>
      </c>
    </row>
    <row r="241" spans="1:2" ht="105">
      <c r="A241" s="241" t="s">
        <v>876</v>
      </c>
      <c r="B241" s="243" t="s">
        <v>620</v>
      </c>
    </row>
    <row r="242" spans="1:2" ht="90">
      <c r="A242" s="241" t="s">
        <v>877</v>
      </c>
      <c r="B242" s="243" t="s">
        <v>621</v>
      </c>
    </row>
    <row r="243" spans="1:2" ht="90">
      <c r="A243" s="241" t="s">
        <v>878</v>
      </c>
      <c r="B243" s="243" t="s">
        <v>693</v>
      </c>
    </row>
    <row r="244" spans="1:2" ht="105">
      <c r="A244" s="241" t="s">
        <v>879</v>
      </c>
      <c r="B244" s="243" t="s">
        <v>622</v>
      </c>
    </row>
    <row r="245" spans="1:2" ht="45">
      <c r="A245" s="241" t="s">
        <v>949</v>
      </c>
      <c r="B245" s="242" t="s">
        <v>464</v>
      </c>
    </row>
    <row r="246" spans="1:2" ht="105">
      <c r="A246" s="241" t="s">
        <v>836</v>
      </c>
      <c r="B246" s="243" t="s">
        <v>601</v>
      </c>
    </row>
    <row r="247" spans="1:2" ht="75">
      <c r="A247" s="241" t="s">
        <v>848</v>
      </c>
      <c r="B247" s="243" t="s">
        <v>605</v>
      </c>
    </row>
    <row r="248" spans="1:2" ht="75">
      <c r="A248" s="241" t="s">
        <v>887</v>
      </c>
      <c r="B248" s="243" t="s">
        <v>497</v>
      </c>
    </row>
    <row r="249" spans="1:2" ht="75">
      <c r="A249" s="241" t="s">
        <v>839</v>
      </c>
      <c r="B249" s="243" t="s">
        <v>602</v>
      </c>
    </row>
    <row r="250" spans="1:2" ht="60">
      <c r="A250" s="241" t="s">
        <v>840</v>
      </c>
      <c r="B250" s="242" t="s">
        <v>474</v>
      </c>
    </row>
    <row r="251" spans="1:2" ht="90">
      <c r="A251" s="241" t="s">
        <v>841</v>
      </c>
      <c r="B251" s="243" t="s">
        <v>475</v>
      </c>
    </row>
    <row r="252" spans="1:2" ht="90">
      <c r="A252" s="241" t="s">
        <v>950</v>
      </c>
      <c r="B252" s="243" t="s">
        <v>637</v>
      </c>
    </row>
    <row r="253" spans="1:2" ht="90">
      <c r="A253" s="241" t="s">
        <v>951</v>
      </c>
      <c r="B253" s="243" t="s">
        <v>638</v>
      </c>
    </row>
    <row r="254" spans="1:2" ht="76.5">
      <c r="A254" s="238" t="s">
        <v>824</v>
      </c>
      <c r="B254" s="240" t="s">
        <v>599</v>
      </c>
    </row>
    <row r="255" spans="1:2" ht="63.75">
      <c r="A255" s="238" t="s">
        <v>826</v>
      </c>
      <c r="B255" s="240" t="s">
        <v>453</v>
      </c>
    </row>
    <row r="256" spans="1:2" ht="76.5">
      <c r="A256" s="238" t="s">
        <v>825</v>
      </c>
      <c r="B256" s="240" t="s">
        <v>452</v>
      </c>
    </row>
    <row r="257" spans="1:2" ht="38.25">
      <c r="A257" s="238" t="s">
        <v>884</v>
      </c>
      <c r="B257" s="240" t="s">
        <v>494</v>
      </c>
    </row>
    <row r="258" spans="1:2" ht="38.25">
      <c r="A258" s="238" t="s">
        <v>830</v>
      </c>
      <c r="B258" s="240" t="s">
        <v>829</v>
      </c>
    </row>
    <row r="259" spans="1:2" ht="153">
      <c r="A259" s="238" t="s">
        <v>890</v>
      </c>
      <c r="B259" s="240" t="s">
        <v>889</v>
      </c>
    </row>
    <row r="260" spans="1:2" ht="89.25">
      <c r="A260" s="238" t="s">
        <v>846</v>
      </c>
      <c r="B260" s="240" t="s">
        <v>730</v>
      </c>
    </row>
    <row r="261" spans="1:2" ht="153">
      <c r="A261" s="238" t="s">
        <v>898</v>
      </c>
      <c r="B261" s="240" t="s">
        <v>897</v>
      </c>
    </row>
    <row r="262" spans="1:2" ht="51">
      <c r="A262" s="238" t="s">
        <v>913</v>
      </c>
      <c r="B262" s="240" t="s">
        <v>631</v>
      </c>
    </row>
    <row r="263" spans="1:2" ht="51">
      <c r="A263" s="238" t="s">
        <v>911</v>
      </c>
      <c r="B263" s="240" t="s">
        <v>705</v>
      </c>
    </row>
    <row r="264" spans="1:2" ht="63.75">
      <c r="A264" s="238" t="s">
        <v>923</v>
      </c>
      <c r="B264" s="240" t="s">
        <v>922</v>
      </c>
    </row>
    <row r="265" spans="1:2" ht="63.75">
      <c r="A265" s="238" t="s">
        <v>831</v>
      </c>
      <c r="B265" s="240" t="s">
        <v>458</v>
      </c>
    </row>
    <row r="266" spans="1:2" ht="38.25">
      <c r="A266" s="238" t="s">
        <v>832</v>
      </c>
      <c r="B266" s="240" t="s">
        <v>459</v>
      </c>
    </row>
    <row r="267" spans="1:2" ht="51">
      <c r="A267" s="238" t="s">
        <v>833</v>
      </c>
      <c r="B267" s="240" t="s">
        <v>460</v>
      </c>
    </row>
    <row r="268" spans="1:2" ht="63.75">
      <c r="A268" s="238" t="s">
        <v>933</v>
      </c>
      <c r="B268" s="240" t="s">
        <v>734</v>
      </c>
    </row>
    <row r="269" spans="1:2" ht="76.5">
      <c r="A269" s="238" t="s">
        <v>929</v>
      </c>
      <c r="B269" s="240" t="s">
        <v>735</v>
      </c>
    </row>
    <row r="270" spans="1:2" ht="63.75">
      <c r="A270" s="238" t="s">
        <v>930</v>
      </c>
      <c r="B270" s="240" t="s">
        <v>736</v>
      </c>
    </row>
    <row r="271" spans="1:2" ht="63.75">
      <c r="A271" s="238" t="s">
        <v>931</v>
      </c>
      <c r="B271" s="240" t="s">
        <v>737</v>
      </c>
    </row>
    <row r="272" spans="1:2" ht="76.5">
      <c r="A272" s="238" t="s">
        <v>932</v>
      </c>
      <c r="B272" s="240" t="s">
        <v>738</v>
      </c>
    </row>
    <row r="273" spans="1:2" ht="63.75">
      <c r="A273" s="238" t="s">
        <v>859</v>
      </c>
      <c r="B273" s="240" t="s">
        <v>611</v>
      </c>
    </row>
    <row r="274" spans="1:2" ht="45">
      <c r="A274" s="241" t="s">
        <v>546</v>
      </c>
      <c r="B274" s="242" t="s">
        <v>710</v>
      </c>
    </row>
    <row r="275" spans="1:2" ht="30">
      <c r="A275" s="241" t="s">
        <v>548</v>
      </c>
      <c r="B275" s="242" t="s">
        <v>547</v>
      </c>
    </row>
    <row r="276" spans="1:2" ht="30">
      <c r="A276" s="241" t="s">
        <v>567</v>
      </c>
      <c r="B276" s="242" t="s">
        <v>566</v>
      </c>
    </row>
    <row r="277" spans="1:2" ht="30">
      <c r="A277" s="241" t="s">
        <v>31</v>
      </c>
      <c r="B277" s="242" t="s">
        <v>571</v>
      </c>
    </row>
    <row r="278" spans="1:2" ht="30">
      <c r="A278" s="241" t="s">
        <v>573</v>
      </c>
      <c r="B278" s="242" t="s">
        <v>572</v>
      </c>
    </row>
    <row r="279" spans="1:2" ht="30">
      <c r="A279" s="241" t="s">
        <v>575</v>
      </c>
      <c r="B279" s="242" t="s">
        <v>574</v>
      </c>
    </row>
    <row r="280" spans="1:2" ht="30">
      <c r="A280" s="241" t="s">
        <v>579</v>
      </c>
      <c r="B280" s="242" t="s">
        <v>544</v>
      </c>
    </row>
    <row r="281" spans="1:2" ht="30">
      <c r="A281" s="241" t="s">
        <v>584</v>
      </c>
      <c r="B281" s="242" t="s">
        <v>583</v>
      </c>
    </row>
    <row r="282" spans="1:2" ht="45">
      <c r="A282" s="241" t="s">
        <v>960</v>
      </c>
      <c r="B282" s="242" t="s">
        <v>419</v>
      </c>
    </row>
    <row r="283" spans="1:2" ht="45">
      <c r="A283" s="241" t="s">
        <v>967</v>
      </c>
      <c r="B283" s="242" t="s">
        <v>598</v>
      </c>
    </row>
    <row r="284" spans="1:2" ht="60">
      <c r="A284" s="244" t="s">
        <v>973</v>
      </c>
      <c r="B284" s="245" t="s">
        <v>974</v>
      </c>
    </row>
    <row r="285" spans="1:2" ht="75">
      <c r="A285" s="244" t="s">
        <v>954</v>
      </c>
      <c r="B285" s="246" t="s">
        <v>1096</v>
      </c>
    </row>
    <row r="286" spans="1:2" ht="90">
      <c r="A286" s="244" t="s">
        <v>849</v>
      </c>
      <c r="B286" s="246" t="s">
        <v>1098</v>
      </c>
    </row>
    <row r="287" spans="1:2" ht="120">
      <c r="A287" s="244" t="s">
        <v>1097</v>
      </c>
      <c r="B287" s="246" t="s">
        <v>1099</v>
      </c>
    </row>
    <row r="288" spans="1:2">
      <c r="A288" s="244"/>
    </row>
  </sheetData>
  <autoFilter ref="A1:B21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P57"/>
  <sheetViews>
    <sheetView topLeftCell="A44" workbookViewId="0">
      <selection sqref="A1:XFD1"/>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10"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10"/>
      <c r="C1" s="410"/>
      <c r="D1" s="410"/>
      <c r="E1" s="410"/>
      <c r="F1" s="410"/>
      <c r="G1" s="410"/>
      <c r="H1" s="410"/>
    </row>
    <row r="2" spans="1:8" ht="54.75" customHeight="1">
      <c r="A2" s="410"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10"/>
      <c r="C2" s="410"/>
      <c r="D2" s="410"/>
      <c r="E2" s="410"/>
      <c r="F2" s="410"/>
      <c r="G2" s="410"/>
      <c r="H2" s="410"/>
    </row>
    <row r="3" spans="1:8" ht="58.5" customHeight="1">
      <c r="A3" s="414"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2019 год и плановый период 2020-2021 годов</v>
      </c>
      <c r="B3" s="414"/>
      <c r="C3" s="414"/>
      <c r="D3" s="414"/>
      <c r="E3" s="414"/>
      <c r="F3" s="414"/>
      <c r="G3" s="414"/>
      <c r="H3" s="414"/>
    </row>
    <row r="4" spans="1:8" ht="14.25" customHeight="1">
      <c r="A4" s="255"/>
      <c r="B4" s="255"/>
      <c r="C4" s="255"/>
      <c r="D4" s="255"/>
      <c r="E4" s="255"/>
      <c r="F4" s="255"/>
      <c r="G4" s="256" t="s">
        <v>1199</v>
      </c>
      <c r="H4" s="255"/>
    </row>
    <row r="5" spans="1:8" ht="25.5">
      <c r="A5" s="262" t="s">
        <v>1179</v>
      </c>
      <c r="B5" s="254" t="s">
        <v>1180</v>
      </c>
      <c r="C5" s="415" t="s">
        <v>676</v>
      </c>
      <c r="D5" s="416"/>
      <c r="E5" s="415" t="s">
        <v>754</v>
      </c>
      <c r="F5" s="416"/>
      <c r="G5" s="415" t="s">
        <v>1249</v>
      </c>
      <c r="H5" s="416"/>
    </row>
    <row r="6" spans="1:8" ht="38.25">
      <c r="A6" s="262"/>
      <c r="B6" s="254"/>
      <c r="C6" s="249" t="s">
        <v>1181</v>
      </c>
      <c r="D6" s="249" t="s">
        <v>1182</v>
      </c>
      <c r="E6" s="249" t="s">
        <v>1181</v>
      </c>
      <c r="F6" s="249" t="s">
        <v>1182</v>
      </c>
      <c r="G6" s="249" t="s">
        <v>1181</v>
      </c>
      <c r="H6" s="249" t="s">
        <v>1182</v>
      </c>
    </row>
    <row r="7" spans="1:8">
      <c r="A7" s="265">
        <v>1</v>
      </c>
      <c r="B7" s="250">
        <v>2</v>
      </c>
      <c r="C7" s="265">
        <v>3</v>
      </c>
      <c r="D7" s="250">
        <v>4</v>
      </c>
      <c r="E7" s="265">
        <v>5</v>
      </c>
      <c r="F7" s="250">
        <v>6</v>
      </c>
      <c r="G7" s="265">
        <v>7</v>
      </c>
      <c r="H7" s="250">
        <v>8</v>
      </c>
    </row>
    <row r="8" spans="1:8" ht="51">
      <c r="A8" s="251">
        <v>1</v>
      </c>
      <c r="B8" s="252" t="s">
        <v>1183</v>
      </c>
      <c r="C8" s="253">
        <v>5</v>
      </c>
      <c r="D8" s="253"/>
      <c r="E8" s="253">
        <v>5</v>
      </c>
      <c r="F8" s="253"/>
      <c r="G8" s="253">
        <v>5</v>
      </c>
      <c r="H8" s="253"/>
    </row>
    <row r="9" spans="1:8" ht="38.25">
      <c r="A9" s="251">
        <v>2</v>
      </c>
      <c r="B9" s="252" t="s">
        <v>1184</v>
      </c>
      <c r="C9" s="253">
        <v>5</v>
      </c>
      <c r="D9" s="253"/>
      <c r="E9" s="253">
        <v>5</v>
      </c>
      <c r="F9" s="253"/>
      <c r="G9" s="253">
        <v>5</v>
      </c>
      <c r="H9" s="253"/>
    </row>
    <row r="10" spans="1:8" ht="63.75">
      <c r="A10" s="251">
        <v>3</v>
      </c>
      <c r="B10" s="252" t="s">
        <v>1185</v>
      </c>
      <c r="C10" s="253">
        <v>20</v>
      </c>
      <c r="D10" s="253">
        <v>10</v>
      </c>
      <c r="E10" s="253">
        <v>20</v>
      </c>
      <c r="F10" s="253">
        <v>10</v>
      </c>
      <c r="G10" s="253">
        <v>20</v>
      </c>
      <c r="H10" s="253">
        <v>10</v>
      </c>
    </row>
    <row r="11" spans="1:8" ht="102">
      <c r="A11" s="251">
        <v>4</v>
      </c>
      <c r="B11" s="252" t="s">
        <v>1186</v>
      </c>
      <c r="C11" s="253">
        <v>20</v>
      </c>
      <c r="D11" s="253">
        <v>10</v>
      </c>
      <c r="E11" s="253">
        <v>20</v>
      </c>
      <c r="F11" s="253">
        <v>10</v>
      </c>
      <c r="G11" s="253">
        <v>20</v>
      </c>
      <c r="H11" s="253">
        <v>10</v>
      </c>
    </row>
    <row r="12" spans="1:8" ht="38.25">
      <c r="A12" s="251">
        <v>5</v>
      </c>
      <c r="B12" s="252" t="s">
        <v>1187</v>
      </c>
      <c r="C12" s="253">
        <v>20</v>
      </c>
      <c r="D12" s="253">
        <v>10</v>
      </c>
      <c r="E12" s="253">
        <v>20</v>
      </c>
      <c r="F12" s="253">
        <v>10</v>
      </c>
      <c r="G12" s="253">
        <v>20</v>
      </c>
      <c r="H12" s="253">
        <v>10</v>
      </c>
    </row>
    <row r="13" spans="1:8" ht="76.5">
      <c r="A13" s="251">
        <v>6</v>
      </c>
      <c r="B13" s="252" t="s">
        <v>1188</v>
      </c>
      <c r="C13" s="253">
        <v>15</v>
      </c>
      <c r="D13" s="253"/>
      <c r="E13" s="253">
        <v>15</v>
      </c>
      <c r="F13" s="253"/>
      <c r="G13" s="253">
        <v>15</v>
      </c>
      <c r="H13" s="253"/>
    </row>
    <row r="14" spans="1:8" ht="51">
      <c r="A14" s="251">
        <v>7</v>
      </c>
      <c r="B14" s="252" t="s">
        <v>1189</v>
      </c>
      <c r="C14" s="411" t="s">
        <v>1262</v>
      </c>
      <c r="D14" s="412"/>
      <c r="E14" s="411" t="s">
        <v>1262</v>
      </c>
      <c r="F14" s="412"/>
      <c r="G14" s="411" t="s">
        <v>1262</v>
      </c>
      <c r="H14" s="412"/>
    </row>
    <row r="15" spans="1:8" ht="76.5">
      <c r="A15" s="251">
        <v>8</v>
      </c>
      <c r="B15" s="252" t="s">
        <v>1190</v>
      </c>
      <c r="C15" s="411" t="s">
        <v>1262</v>
      </c>
      <c r="D15" s="412"/>
      <c r="E15" s="411" t="s">
        <v>1262</v>
      </c>
      <c r="F15" s="412"/>
      <c r="G15" s="411" t="s">
        <v>1262</v>
      </c>
      <c r="H15" s="412"/>
    </row>
    <row r="16" spans="1:8" ht="51">
      <c r="A16" s="251">
        <v>9</v>
      </c>
      <c r="B16" s="252" t="s">
        <v>1191</v>
      </c>
      <c r="C16" s="411" t="s">
        <v>1262</v>
      </c>
      <c r="D16" s="412"/>
      <c r="E16" s="411" t="s">
        <v>1262</v>
      </c>
      <c r="F16" s="412"/>
      <c r="G16" s="411" t="s">
        <v>1262</v>
      </c>
      <c r="H16" s="412"/>
    </row>
    <row r="17" spans="1:8" ht="51">
      <c r="A17" s="251">
        <v>10</v>
      </c>
      <c r="B17" s="252" t="s">
        <v>1192</v>
      </c>
      <c r="C17" s="411" t="s">
        <v>1262</v>
      </c>
      <c r="D17" s="412"/>
      <c r="E17" s="411" t="s">
        <v>1262</v>
      </c>
      <c r="F17" s="412"/>
      <c r="G17" s="411" t="s">
        <v>1262</v>
      </c>
      <c r="H17" s="412"/>
    </row>
    <row r="18" spans="1:8" ht="25.5">
      <c r="A18" s="251">
        <v>11</v>
      </c>
      <c r="B18" s="252" t="s">
        <v>118</v>
      </c>
      <c r="C18" s="253">
        <v>100</v>
      </c>
      <c r="D18" s="253"/>
      <c r="E18" s="253">
        <v>100</v>
      </c>
      <c r="F18" s="253"/>
      <c r="G18" s="253">
        <v>100</v>
      </c>
      <c r="H18" s="253"/>
    </row>
    <row r="19" spans="1:8" ht="25.5">
      <c r="A19" s="251">
        <v>12</v>
      </c>
      <c r="B19" s="252" t="s">
        <v>1193</v>
      </c>
      <c r="C19" s="253">
        <v>30</v>
      </c>
      <c r="D19" s="253">
        <v>30</v>
      </c>
      <c r="E19" s="253">
        <v>30</v>
      </c>
      <c r="F19" s="253">
        <v>30</v>
      </c>
      <c r="G19" s="253">
        <v>30</v>
      </c>
      <c r="H19" s="253">
        <v>30</v>
      </c>
    </row>
    <row r="20" spans="1:8" ht="25.5">
      <c r="A20" s="251">
        <v>13</v>
      </c>
      <c r="B20" s="252" t="s">
        <v>755</v>
      </c>
      <c r="C20" s="253">
        <v>100</v>
      </c>
      <c r="D20" s="253"/>
      <c r="E20" s="253">
        <v>100</v>
      </c>
      <c r="F20" s="253"/>
      <c r="G20" s="253">
        <v>100</v>
      </c>
      <c r="H20" s="253"/>
    </row>
    <row r="21" spans="1:8" ht="25.5">
      <c r="A21" s="251">
        <v>14</v>
      </c>
      <c r="B21" s="252" t="s">
        <v>1200</v>
      </c>
      <c r="C21" s="253">
        <v>100</v>
      </c>
      <c r="D21" s="253"/>
      <c r="E21" s="253">
        <v>100</v>
      </c>
      <c r="F21" s="253"/>
      <c r="G21" s="253">
        <v>100</v>
      </c>
      <c r="H21" s="253"/>
    </row>
    <row r="22" spans="1:8" ht="25.5">
      <c r="A22" s="251">
        <v>15</v>
      </c>
      <c r="B22" s="252" t="s">
        <v>1201</v>
      </c>
      <c r="C22" s="253"/>
      <c r="D22" s="253">
        <v>100</v>
      </c>
      <c r="E22" s="253"/>
      <c r="F22" s="253">
        <v>100</v>
      </c>
      <c r="G22" s="253"/>
      <c r="H22" s="253">
        <v>100</v>
      </c>
    </row>
    <row r="23" spans="1:8" ht="25.5">
      <c r="A23" s="251">
        <v>16</v>
      </c>
      <c r="B23" s="252" t="s">
        <v>1213</v>
      </c>
      <c r="C23" s="253">
        <v>100</v>
      </c>
      <c r="D23" s="253"/>
      <c r="E23" s="253">
        <v>100</v>
      </c>
      <c r="F23" s="253"/>
      <c r="G23" s="253">
        <v>100</v>
      </c>
      <c r="H23" s="253"/>
    </row>
    <row r="24" spans="1:8" ht="25.5">
      <c r="A24" s="251">
        <v>17</v>
      </c>
      <c r="B24" s="252" t="s">
        <v>1214</v>
      </c>
      <c r="C24" s="253">
        <v>100</v>
      </c>
      <c r="D24" s="253"/>
      <c r="E24" s="253">
        <v>100</v>
      </c>
      <c r="F24" s="253"/>
      <c r="G24" s="253">
        <v>100</v>
      </c>
      <c r="H24" s="253"/>
    </row>
    <row r="25" spans="1:8" ht="25.5">
      <c r="A25" s="251">
        <v>18</v>
      </c>
      <c r="B25" s="252" t="s">
        <v>121</v>
      </c>
      <c r="C25" s="253">
        <v>100</v>
      </c>
      <c r="D25" s="253"/>
      <c r="E25" s="253">
        <v>100</v>
      </c>
      <c r="F25" s="253"/>
      <c r="G25" s="253">
        <v>100</v>
      </c>
      <c r="H25" s="253"/>
    </row>
    <row r="26" spans="1:8" ht="38.25">
      <c r="A26" s="251">
        <v>19</v>
      </c>
      <c r="B26" s="252" t="s">
        <v>1202</v>
      </c>
      <c r="C26" s="253"/>
      <c r="D26" s="253">
        <v>100</v>
      </c>
      <c r="E26" s="253"/>
      <c r="F26" s="253">
        <v>100</v>
      </c>
      <c r="G26" s="253"/>
      <c r="H26" s="253">
        <v>100</v>
      </c>
    </row>
    <row r="27" spans="1:8" ht="25.5">
      <c r="A27" s="251">
        <v>20</v>
      </c>
      <c r="B27" s="252" t="s">
        <v>335</v>
      </c>
      <c r="C27" s="253">
        <v>100</v>
      </c>
      <c r="D27" s="253"/>
      <c r="E27" s="253">
        <v>100</v>
      </c>
      <c r="F27" s="253"/>
      <c r="G27" s="253">
        <v>100</v>
      </c>
      <c r="H27" s="253"/>
    </row>
    <row r="28" spans="1:8" ht="38.25">
      <c r="A28" s="251"/>
      <c r="B28" s="252" t="s">
        <v>1203</v>
      </c>
      <c r="C28" s="253"/>
      <c r="D28" s="253"/>
      <c r="E28" s="253"/>
      <c r="F28" s="253"/>
      <c r="G28" s="253"/>
      <c r="H28" s="253"/>
    </row>
    <row r="29" spans="1:8" ht="25.5">
      <c r="A29" s="251">
        <v>21</v>
      </c>
      <c r="B29" s="257" t="s">
        <v>128</v>
      </c>
      <c r="C29" s="253">
        <v>100</v>
      </c>
      <c r="D29" s="253"/>
      <c r="E29" s="253">
        <v>100</v>
      </c>
      <c r="F29" s="253"/>
      <c r="G29" s="253">
        <v>100</v>
      </c>
      <c r="H29" s="253"/>
    </row>
    <row r="30" spans="1:8" ht="89.25">
      <c r="A30" s="251">
        <v>22</v>
      </c>
      <c r="B30" s="258" t="s">
        <v>177</v>
      </c>
      <c r="C30" s="253">
        <v>100</v>
      </c>
      <c r="D30" s="253"/>
      <c r="E30" s="253">
        <v>100</v>
      </c>
      <c r="F30" s="253"/>
      <c r="G30" s="253">
        <v>100</v>
      </c>
      <c r="H30" s="253"/>
    </row>
    <row r="31" spans="1:8" ht="76.5">
      <c r="A31" s="251">
        <v>23</v>
      </c>
      <c r="B31" s="257" t="s">
        <v>258</v>
      </c>
      <c r="C31" s="253">
        <v>100</v>
      </c>
      <c r="D31" s="253"/>
      <c r="E31" s="253">
        <v>100</v>
      </c>
      <c r="F31" s="253"/>
      <c r="G31" s="253">
        <v>100</v>
      </c>
      <c r="H31" s="253"/>
    </row>
    <row r="32" spans="1:8" ht="63.75">
      <c r="A32" s="251">
        <v>24</v>
      </c>
      <c r="B32" s="257" t="s">
        <v>178</v>
      </c>
      <c r="C32" s="253">
        <v>100</v>
      </c>
      <c r="D32" s="253"/>
      <c r="E32" s="253">
        <v>100</v>
      </c>
      <c r="F32" s="253"/>
      <c r="G32" s="253">
        <v>100</v>
      </c>
      <c r="H32" s="253"/>
    </row>
    <row r="33" spans="1:8" ht="63.75">
      <c r="A33" s="251">
        <v>25</v>
      </c>
      <c r="B33" s="257" t="s">
        <v>241</v>
      </c>
      <c r="C33" s="253">
        <v>100</v>
      </c>
      <c r="D33" s="253"/>
      <c r="E33" s="253">
        <v>100</v>
      </c>
      <c r="F33" s="253"/>
      <c r="G33" s="253">
        <v>100</v>
      </c>
      <c r="H33" s="253"/>
    </row>
    <row r="34" spans="1:8" ht="63.75">
      <c r="A34" s="251">
        <v>26</v>
      </c>
      <c r="B34" s="257" t="s">
        <v>1204</v>
      </c>
      <c r="C34" s="253"/>
      <c r="D34" s="253">
        <v>100</v>
      </c>
      <c r="E34" s="253"/>
      <c r="F34" s="253">
        <v>100</v>
      </c>
      <c r="G34" s="253"/>
      <c r="H34" s="253">
        <v>100</v>
      </c>
    </row>
    <row r="35" spans="1:8" ht="51">
      <c r="A35" s="251">
        <v>27</v>
      </c>
      <c r="B35" s="257" t="s">
        <v>15</v>
      </c>
      <c r="C35" s="253">
        <v>100</v>
      </c>
      <c r="D35" s="253"/>
      <c r="E35" s="253">
        <v>100</v>
      </c>
      <c r="F35" s="253"/>
      <c r="G35" s="253">
        <v>100</v>
      </c>
      <c r="H35" s="253"/>
    </row>
    <row r="36" spans="1:8" ht="76.5">
      <c r="A36" s="251">
        <v>28</v>
      </c>
      <c r="B36" s="257" t="s">
        <v>760</v>
      </c>
      <c r="C36" s="253">
        <v>100</v>
      </c>
      <c r="D36" s="253"/>
      <c r="E36" s="253">
        <v>100</v>
      </c>
      <c r="F36" s="253"/>
      <c r="G36" s="253">
        <v>100</v>
      </c>
      <c r="H36" s="253"/>
    </row>
    <row r="37" spans="1:8" ht="25.5">
      <c r="A37" s="251">
        <v>29</v>
      </c>
      <c r="B37" s="252" t="s">
        <v>1194</v>
      </c>
      <c r="C37" s="253">
        <v>55</v>
      </c>
      <c r="D37" s="253"/>
      <c r="E37" s="253">
        <v>55</v>
      </c>
      <c r="F37" s="253"/>
      <c r="G37" s="253">
        <v>55</v>
      </c>
      <c r="H37" s="253"/>
    </row>
    <row r="38" spans="1:8" ht="25.5">
      <c r="A38" s="251">
        <v>30</v>
      </c>
      <c r="B38" s="252" t="s">
        <v>1195</v>
      </c>
      <c r="C38" s="253">
        <v>55</v>
      </c>
      <c r="D38" s="253"/>
      <c r="E38" s="253">
        <v>55</v>
      </c>
      <c r="F38" s="253"/>
      <c r="G38" s="253">
        <v>55</v>
      </c>
      <c r="H38" s="253"/>
    </row>
    <row r="39" spans="1:8" ht="25.5">
      <c r="A39" s="251">
        <v>31</v>
      </c>
      <c r="B39" s="252" t="s">
        <v>1196</v>
      </c>
      <c r="C39" s="253">
        <v>55</v>
      </c>
      <c r="D39" s="253"/>
      <c r="E39" s="253">
        <v>55</v>
      </c>
      <c r="F39" s="253"/>
      <c r="G39" s="253">
        <v>55</v>
      </c>
      <c r="H39" s="253"/>
    </row>
    <row r="40" spans="1:8" ht="25.5">
      <c r="A40" s="251">
        <v>32</v>
      </c>
      <c r="B40" s="252" t="s">
        <v>764</v>
      </c>
      <c r="C40" s="253">
        <v>55</v>
      </c>
      <c r="D40" s="253"/>
      <c r="E40" s="253">
        <v>55</v>
      </c>
      <c r="F40" s="253"/>
      <c r="G40" s="253">
        <v>55</v>
      </c>
      <c r="H40" s="253"/>
    </row>
    <row r="41" spans="1:8" ht="25.5">
      <c r="A41" s="251">
        <v>33</v>
      </c>
      <c r="B41" s="252" t="s">
        <v>1197</v>
      </c>
      <c r="C41" s="253">
        <v>55</v>
      </c>
      <c r="D41" s="253"/>
      <c r="E41" s="253">
        <v>55</v>
      </c>
      <c r="F41" s="253"/>
      <c r="G41" s="253">
        <v>55</v>
      </c>
      <c r="H41" s="253"/>
    </row>
    <row r="42" spans="1:8" ht="38.25">
      <c r="A42" s="251">
        <v>34</v>
      </c>
      <c r="B42" s="252" t="s">
        <v>1198</v>
      </c>
      <c r="C42" s="253">
        <v>55</v>
      </c>
      <c r="D42" s="253"/>
      <c r="E42" s="253">
        <v>55</v>
      </c>
      <c r="F42" s="253"/>
      <c r="G42" s="253">
        <v>55</v>
      </c>
      <c r="H42" s="253"/>
    </row>
    <row r="43" spans="1:8" ht="38.25">
      <c r="A43" s="251">
        <v>35</v>
      </c>
      <c r="B43" s="252" t="s">
        <v>288</v>
      </c>
      <c r="C43" s="253">
        <v>100</v>
      </c>
      <c r="D43" s="253"/>
      <c r="E43" s="253">
        <v>100</v>
      </c>
      <c r="F43" s="253"/>
      <c r="G43" s="253">
        <v>100</v>
      </c>
      <c r="H43" s="253"/>
    </row>
    <row r="44" spans="1:8" ht="38.25">
      <c r="A44" s="251">
        <v>36</v>
      </c>
      <c r="B44" s="252" t="s">
        <v>642</v>
      </c>
      <c r="C44" s="253">
        <v>100</v>
      </c>
      <c r="D44" s="253"/>
      <c r="E44" s="253">
        <v>100</v>
      </c>
      <c r="F44" s="253"/>
      <c r="G44" s="253">
        <v>100</v>
      </c>
      <c r="H44" s="253"/>
    </row>
    <row r="45" spans="1:8">
      <c r="A45" s="251">
        <v>37</v>
      </c>
      <c r="B45" s="252" t="s">
        <v>371</v>
      </c>
      <c r="C45" s="253">
        <v>100</v>
      </c>
      <c r="D45" s="253"/>
      <c r="E45" s="253">
        <v>100</v>
      </c>
      <c r="F45" s="253"/>
      <c r="G45" s="253">
        <v>100</v>
      </c>
      <c r="H45" s="253"/>
    </row>
    <row r="46" spans="1:8" ht="51">
      <c r="A46" s="251">
        <v>38</v>
      </c>
      <c r="B46" s="252" t="s">
        <v>100</v>
      </c>
      <c r="C46" s="253">
        <v>100</v>
      </c>
      <c r="D46" s="253"/>
      <c r="E46" s="253">
        <v>100</v>
      </c>
      <c r="F46" s="253"/>
      <c r="G46" s="253">
        <v>100</v>
      </c>
      <c r="H46" s="253"/>
    </row>
    <row r="47" spans="1:8" ht="51">
      <c r="A47" s="251">
        <v>39</v>
      </c>
      <c r="B47" s="252" t="s">
        <v>155</v>
      </c>
      <c r="C47" s="253">
        <v>100</v>
      </c>
      <c r="D47" s="253"/>
      <c r="E47" s="253">
        <v>100</v>
      </c>
      <c r="F47" s="253"/>
      <c r="G47" s="253">
        <v>100</v>
      </c>
      <c r="H47" s="253"/>
    </row>
    <row r="48" spans="1:8" ht="51">
      <c r="A48" s="251">
        <v>40</v>
      </c>
      <c r="B48" s="252" t="s">
        <v>1211</v>
      </c>
      <c r="C48" s="253">
        <v>100</v>
      </c>
      <c r="D48" s="253"/>
      <c r="E48" s="253">
        <v>100</v>
      </c>
      <c r="F48" s="253"/>
      <c r="G48" s="253">
        <v>100</v>
      </c>
      <c r="H48" s="253"/>
    </row>
    <row r="49" spans="1:16" ht="51">
      <c r="A49" s="251">
        <v>41</v>
      </c>
      <c r="B49" s="252" t="s">
        <v>1212</v>
      </c>
      <c r="C49" s="253"/>
      <c r="D49" s="253">
        <v>100</v>
      </c>
      <c r="E49" s="253"/>
      <c r="F49" s="253">
        <v>100</v>
      </c>
      <c r="G49" s="253"/>
      <c r="H49" s="253">
        <v>100</v>
      </c>
    </row>
    <row r="50" spans="1:16" ht="25.5">
      <c r="A50" s="251">
        <v>42</v>
      </c>
      <c r="B50" s="257" t="s">
        <v>406</v>
      </c>
      <c r="C50" s="260">
        <v>100</v>
      </c>
      <c r="D50" s="259"/>
      <c r="E50" s="260">
        <v>100</v>
      </c>
      <c r="F50" s="259"/>
      <c r="G50" s="260">
        <v>100</v>
      </c>
      <c r="H50" s="259"/>
    </row>
    <row r="51" spans="1:16" ht="25.5">
      <c r="A51" s="251">
        <v>43</v>
      </c>
      <c r="B51" s="261" t="s">
        <v>1206</v>
      </c>
      <c r="C51" s="260">
        <v>100</v>
      </c>
      <c r="D51" s="259"/>
      <c r="E51" s="260">
        <v>100</v>
      </c>
      <c r="F51" s="259"/>
      <c r="G51" s="260">
        <v>100</v>
      </c>
      <c r="H51" s="259"/>
    </row>
    <row r="52" spans="1:16">
      <c r="A52" s="251">
        <v>44</v>
      </c>
      <c r="B52" s="261" t="s">
        <v>1207</v>
      </c>
      <c r="C52" s="259"/>
      <c r="D52" s="263">
        <v>100</v>
      </c>
      <c r="E52" s="263"/>
      <c r="F52" s="263">
        <v>100</v>
      </c>
      <c r="G52" s="263"/>
      <c r="H52" s="263">
        <v>100</v>
      </c>
    </row>
    <row r="55" spans="1:16" ht="12.75" customHeight="1">
      <c r="A55" s="413" t="s">
        <v>1208</v>
      </c>
      <c r="B55" s="413"/>
      <c r="C55" s="413"/>
      <c r="D55" s="413"/>
      <c r="E55" s="413"/>
      <c r="F55" s="413"/>
      <c r="G55" s="413"/>
      <c r="H55" s="413"/>
      <c r="I55" s="264"/>
      <c r="J55" s="264"/>
      <c r="K55" s="264"/>
      <c r="L55" s="264"/>
      <c r="M55" s="264"/>
      <c r="N55" s="264"/>
      <c r="O55" s="264"/>
      <c r="P55" s="264"/>
    </row>
    <row r="56" spans="1:16">
      <c r="B56" s="200" t="s">
        <v>1210</v>
      </c>
    </row>
    <row r="57" spans="1:16">
      <c r="B57" s="200" t="s">
        <v>1209</v>
      </c>
    </row>
  </sheetData>
  <mergeCells count="19">
    <mergeCell ref="C5:D5"/>
    <mergeCell ref="E5:F5"/>
    <mergeCell ref="G5:H5"/>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FF0000"/>
    <pageSetUpPr fitToPage="1"/>
  </sheetPr>
  <dimension ref="A1:O251"/>
  <sheetViews>
    <sheetView topLeftCell="A206" zoomScaleNormal="100" workbookViewId="0">
      <selection activeCell="J224" sqref="J224"/>
    </sheetView>
  </sheetViews>
  <sheetFormatPr defaultRowHeight="12.75"/>
  <cols>
    <col min="1" max="1" width="66.5703125" style="126" customWidth="1"/>
    <col min="2" max="2" width="4.42578125" style="126" customWidth="1"/>
    <col min="3" max="3" width="2.28515625" style="126" customWidth="1"/>
    <col min="4" max="4" width="3.42578125" style="126" customWidth="1"/>
    <col min="5" max="5" width="6.5703125" style="126" customWidth="1"/>
    <col min="6" max="6" width="3.42578125" style="126" bestFit="1" customWidth="1"/>
    <col min="7" max="7" width="5.5703125" style="126" customWidth="1"/>
    <col min="8" max="8" width="4.42578125" style="126" customWidth="1"/>
    <col min="9" max="9" width="17.5703125" style="126" customWidth="1"/>
    <col min="10" max="11" width="17.42578125" style="126" customWidth="1"/>
    <col min="12" max="12" width="19.85546875" style="126" customWidth="1"/>
    <col min="13" max="13" width="18.42578125" style="126" customWidth="1"/>
    <col min="14" max="14" width="17.140625" style="126" customWidth="1"/>
    <col min="15" max="15" width="18.28515625" style="126" customWidth="1"/>
    <col min="16" max="16384" width="9.140625" style="126"/>
  </cols>
  <sheetData>
    <row r="1" spans="1:15" ht="55.5" hidden="1" customHeight="1">
      <c r="A1" s="410"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10"/>
      <c r="C1" s="410"/>
      <c r="D1" s="410"/>
      <c r="E1" s="410"/>
      <c r="F1" s="410"/>
      <c r="G1" s="410"/>
      <c r="H1" s="410"/>
      <c r="I1" s="410"/>
      <c r="J1" s="410"/>
      <c r="K1" s="410"/>
    </row>
    <row r="2" spans="1:15" ht="56.25" customHeight="1">
      <c r="A2" s="410" t="str">
        <f>"Приложение "&amp;Н1дох&amp;"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410"/>
      <c r="C2" s="410"/>
      <c r="D2" s="410"/>
      <c r="E2" s="410"/>
      <c r="F2" s="410"/>
      <c r="G2" s="410"/>
      <c r="H2" s="410"/>
      <c r="I2" s="410"/>
      <c r="J2" s="410"/>
      <c r="K2" s="410"/>
    </row>
    <row r="3" spans="1:15" ht="18">
      <c r="A3" s="418" t="str">
        <f>"Доходы районного бюджета на "&amp;год&amp;" год и плановый период "&amp;ПлПер&amp;" годов"</f>
        <v>Доходы районного бюджета на 2019 год и плановый период 2020-2021 годов</v>
      </c>
      <c r="B3" s="418"/>
      <c r="C3" s="418"/>
      <c r="D3" s="418"/>
      <c r="E3" s="418"/>
      <c r="F3" s="418"/>
      <c r="G3" s="418"/>
      <c r="H3" s="418"/>
      <c r="I3" s="418"/>
      <c r="J3" s="418"/>
      <c r="K3" s="418"/>
    </row>
    <row r="4" spans="1:15">
      <c r="J4" s="127"/>
      <c r="K4" s="127" t="s">
        <v>95</v>
      </c>
    </row>
    <row r="5" spans="1:15" ht="3" customHeight="1">
      <c r="A5" s="419" t="s">
        <v>73</v>
      </c>
      <c r="B5" s="421" t="s">
        <v>74</v>
      </c>
      <c r="C5" s="421"/>
      <c r="D5" s="421"/>
      <c r="E5" s="421"/>
      <c r="F5" s="421"/>
      <c r="G5" s="421"/>
      <c r="H5" s="421"/>
      <c r="I5" s="417" t="s">
        <v>1249</v>
      </c>
      <c r="J5" s="417" t="s">
        <v>1586</v>
      </c>
      <c r="K5" s="417" t="s">
        <v>1765</v>
      </c>
    </row>
    <row r="6" spans="1:15" ht="6" customHeight="1">
      <c r="A6" s="419"/>
      <c r="B6" s="421"/>
      <c r="C6" s="421"/>
      <c r="D6" s="421"/>
      <c r="E6" s="421"/>
      <c r="F6" s="421"/>
      <c r="G6" s="421"/>
      <c r="H6" s="421"/>
      <c r="I6" s="417"/>
      <c r="J6" s="417"/>
      <c r="K6" s="417"/>
    </row>
    <row r="7" spans="1:15" ht="160.5" customHeight="1">
      <c r="A7" s="420"/>
      <c r="B7" s="177" t="s">
        <v>75</v>
      </c>
      <c r="C7" s="177" t="s">
        <v>76</v>
      </c>
      <c r="D7" s="177" t="s">
        <v>77</v>
      </c>
      <c r="E7" s="178" t="s">
        <v>78</v>
      </c>
      <c r="F7" s="177" t="s">
        <v>79</v>
      </c>
      <c r="G7" s="177" t="s">
        <v>80</v>
      </c>
      <c r="H7" s="178" t="s">
        <v>81</v>
      </c>
      <c r="I7" s="417"/>
      <c r="J7" s="417"/>
      <c r="K7" s="417"/>
      <c r="L7" s="128"/>
      <c r="M7" s="129"/>
    </row>
    <row r="8" spans="1:15">
      <c r="A8" s="179">
        <v>1</v>
      </c>
      <c r="B8" s="180" t="s">
        <v>206</v>
      </c>
      <c r="C8" s="180" t="s">
        <v>318</v>
      </c>
      <c r="D8" s="180" t="s">
        <v>319</v>
      </c>
      <c r="E8" s="181" t="s">
        <v>320</v>
      </c>
      <c r="F8" s="180" t="s">
        <v>321</v>
      </c>
      <c r="G8" s="180" t="s">
        <v>322</v>
      </c>
      <c r="H8" s="181" t="s">
        <v>32</v>
      </c>
      <c r="I8" s="182" t="s">
        <v>233</v>
      </c>
      <c r="J8" s="182" t="s">
        <v>36</v>
      </c>
      <c r="K8" s="182" t="s">
        <v>240</v>
      </c>
      <c r="L8" s="130"/>
    </row>
    <row r="9" spans="1:15">
      <c r="A9" s="186" t="s">
        <v>42</v>
      </c>
      <c r="B9" s="187" t="s">
        <v>196</v>
      </c>
      <c r="C9" s="187" t="s">
        <v>158</v>
      </c>
      <c r="D9" s="187" t="s">
        <v>159</v>
      </c>
      <c r="E9" s="187" t="s">
        <v>160</v>
      </c>
      <c r="F9" s="187" t="s">
        <v>159</v>
      </c>
      <c r="G9" s="187" t="s">
        <v>161</v>
      </c>
      <c r="H9" s="187" t="s">
        <v>196</v>
      </c>
      <c r="I9" s="172">
        <f>I10+I19+I25+I32+I40+I44+I59+I65+I80+I89</f>
        <v>450663330</v>
      </c>
      <c r="J9" s="172">
        <f>J10+J19+J25+J32+J40+J44+J59+J65+J80+J89</f>
        <v>462538150</v>
      </c>
      <c r="K9" s="172">
        <f>K10+K19+K25+K32+K40+K44+K59+K65+K80+K89</f>
        <v>459428860</v>
      </c>
      <c r="M9" s="130"/>
      <c r="N9" s="130"/>
      <c r="O9" s="130"/>
    </row>
    <row r="10" spans="1:15">
      <c r="A10" s="186" t="s">
        <v>43</v>
      </c>
      <c r="B10" s="187" t="s">
        <v>162</v>
      </c>
      <c r="C10" s="187" t="s">
        <v>158</v>
      </c>
      <c r="D10" s="187" t="s">
        <v>163</v>
      </c>
      <c r="E10" s="187" t="s">
        <v>160</v>
      </c>
      <c r="F10" s="187" t="s">
        <v>159</v>
      </c>
      <c r="G10" s="187" t="s">
        <v>161</v>
      </c>
      <c r="H10" s="187" t="s">
        <v>196</v>
      </c>
      <c r="I10" s="172">
        <f t="shared" ref="I10:K10" si="0">I11+I14</f>
        <v>309030000</v>
      </c>
      <c r="J10" s="172">
        <f t="shared" si="0"/>
        <v>322140000</v>
      </c>
      <c r="K10" s="172">
        <f t="shared" si="0"/>
        <v>336923000</v>
      </c>
    </row>
    <row r="11" spans="1:15">
      <c r="A11" s="186" t="s">
        <v>1312</v>
      </c>
      <c r="B11" s="187" t="s">
        <v>162</v>
      </c>
      <c r="C11" s="187" t="s">
        <v>158</v>
      </c>
      <c r="D11" s="187" t="s">
        <v>163</v>
      </c>
      <c r="E11" s="187" t="s">
        <v>164</v>
      </c>
      <c r="F11" s="187" t="s">
        <v>159</v>
      </c>
      <c r="G11" s="187" t="s">
        <v>161</v>
      </c>
      <c r="H11" s="187" t="s">
        <v>165</v>
      </c>
      <c r="I11" s="172">
        <f t="shared" ref="I11:K12" si="1">I12</f>
        <v>8360000</v>
      </c>
      <c r="J11" s="172">
        <f t="shared" si="1"/>
        <v>8540000</v>
      </c>
      <c r="K11" s="172">
        <f t="shared" si="1"/>
        <v>8890000</v>
      </c>
    </row>
    <row r="12" spans="1:15" ht="38.25">
      <c r="A12" s="186" t="s">
        <v>264</v>
      </c>
      <c r="B12" s="187" t="s">
        <v>162</v>
      </c>
      <c r="C12" s="187" t="s">
        <v>158</v>
      </c>
      <c r="D12" s="187" t="s">
        <v>163</v>
      </c>
      <c r="E12" s="187" t="s">
        <v>265</v>
      </c>
      <c r="F12" s="187" t="s">
        <v>159</v>
      </c>
      <c r="G12" s="187" t="s">
        <v>161</v>
      </c>
      <c r="H12" s="187" t="s">
        <v>165</v>
      </c>
      <c r="I12" s="172">
        <f t="shared" si="1"/>
        <v>8360000</v>
      </c>
      <c r="J12" s="172">
        <f t="shared" si="1"/>
        <v>8540000</v>
      </c>
      <c r="K12" s="172">
        <f t="shared" si="1"/>
        <v>8890000</v>
      </c>
    </row>
    <row r="13" spans="1:15" ht="38.25">
      <c r="A13" s="9" t="s">
        <v>1305</v>
      </c>
      <c r="B13" s="188" t="s">
        <v>162</v>
      </c>
      <c r="C13" s="188" t="s">
        <v>158</v>
      </c>
      <c r="D13" s="188" t="s">
        <v>163</v>
      </c>
      <c r="E13" s="188" t="s">
        <v>266</v>
      </c>
      <c r="F13" s="188" t="s">
        <v>267</v>
      </c>
      <c r="G13" s="188" t="s">
        <v>161</v>
      </c>
      <c r="H13" s="188" t="s">
        <v>165</v>
      </c>
      <c r="I13" s="173">
        <v>8360000</v>
      </c>
      <c r="J13" s="173">
        <v>8540000</v>
      </c>
      <c r="K13" s="173">
        <v>8890000</v>
      </c>
    </row>
    <row r="14" spans="1:15">
      <c r="A14" s="186" t="s">
        <v>1313</v>
      </c>
      <c r="B14" s="187" t="s">
        <v>162</v>
      </c>
      <c r="C14" s="187" t="s">
        <v>158</v>
      </c>
      <c r="D14" s="187" t="s">
        <v>163</v>
      </c>
      <c r="E14" s="187" t="s">
        <v>268</v>
      </c>
      <c r="F14" s="187" t="s">
        <v>163</v>
      </c>
      <c r="G14" s="187" t="s">
        <v>161</v>
      </c>
      <c r="H14" s="187" t="s">
        <v>165</v>
      </c>
      <c r="I14" s="172">
        <f t="shared" ref="I14:K14" si="2">I15+I16+I17+I18</f>
        <v>300670000</v>
      </c>
      <c r="J14" s="172">
        <f t="shared" si="2"/>
        <v>313600000</v>
      </c>
      <c r="K14" s="172">
        <f t="shared" si="2"/>
        <v>328033000</v>
      </c>
    </row>
    <row r="15" spans="1:15" ht="51">
      <c r="A15" s="311" t="s">
        <v>1306</v>
      </c>
      <c r="B15" s="188" t="s">
        <v>162</v>
      </c>
      <c r="C15" s="188" t="s">
        <v>158</v>
      </c>
      <c r="D15" s="188" t="s">
        <v>163</v>
      </c>
      <c r="E15" s="188" t="s">
        <v>269</v>
      </c>
      <c r="F15" s="188" t="s">
        <v>163</v>
      </c>
      <c r="G15" s="188" t="s">
        <v>161</v>
      </c>
      <c r="H15" s="188" t="s">
        <v>165</v>
      </c>
      <c r="I15" s="173">
        <v>294300000</v>
      </c>
      <c r="J15" s="173">
        <v>306900000</v>
      </c>
      <c r="K15" s="173">
        <v>321100000</v>
      </c>
    </row>
    <row r="16" spans="1:15" ht="76.5">
      <c r="A16" s="189" t="s">
        <v>310</v>
      </c>
      <c r="B16" s="188" t="s">
        <v>162</v>
      </c>
      <c r="C16" s="188" t="s">
        <v>158</v>
      </c>
      <c r="D16" s="188" t="s">
        <v>163</v>
      </c>
      <c r="E16" s="188" t="s">
        <v>270</v>
      </c>
      <c r="F16" s="188" t="s">
        <v>163</v>
      </c>
      <c r="G16" s="188" t="s">
        <v>161</v>
      </c>
      <c r="H16" s="188" t="s">
        <v>165</v>
      </c>
      <c r="I16" s="173">
        <v>270000</v>
      </c>
      <c r="J16" s="173">
        <v>280000</v>
      </c>
      <c r="K16" s="173">
        <v>290000</v>
      </c>
    </row>
    <row r="17" spans="1:11" ht="25.5">
      <c r="A17" s="189" t="s">
        <v>311</v>
      </c>
      <c r="B17" s="188" t="s">
        <v>162</v>
      </c>
      <c r="C17" s="188" t="s">
        <v>158</v>
      </c>
      <c r="D17" s="188" t="s">
        <v>163</v>
      </c>
      <c r="E17" s="188" t="s">
        <v>309</v>
      </c>
      <c r="F17" s="188" t="s">
        <v>163</v>
      </c>
      <c r="G17" s="188" t="s">
        <v>161</v>
      </c>
      <c r="H17" s="188" t="s">
        <v>165</v>
      </c>
      <c r="I17" s="173">
        <v>600000</v>
      </c>
      <c r="J17" s="173">
        <v>620000</v>
      </c>
      <c r="K17" s="173">
        <v>643000</v>
      </c>
    </row>
    <row r="18" spans="1:11" ht="63.75">
      <c r="A18" s="189" t="s">
        <v>1307</v>
      </c>
      <c r="B18" s="188" t="s">
        <v>162</v>
      </c>
      <c r="C18" s="188" t="s">
        <v>158</v>
      </c>
      <c r="D18" s="188" t="s">
        <v>163</v>
      </c>
      <c r="E18" s="188" t="s">
        <v>745</v>
      </c>
      <c r="F18" s="188" t="s">
        <v>163</v>
      </c>
      <c r="G18" s="188" t="s">
        <v>161</v>
      </c>
      <c r="H18" s="188" t="s">
        <v>165</v>
      </c>
      <c r="I18" s="173">
        <v>5500000</v>
      </c>
      <c r="J18" s="173">
        <v>5800000</v>
      </c>
      <c r="K18" s="173">
        <v>6000000</v>
      </c>
    </row>
    <row r="19" spans="1:11" ht="25.5">
      <c r="A19" s="312" t="s">
        <v>1314</v>
      </c>
      <c r="B19" s="187" t="s">
        <v>324</v>
      </c>
      <c r="C19" s="187" t="s">
        <v>158</v>
      </c>
      <c r="D19" s="187" t="s">
        <v>279</v>
      </c>
      <c r="E19" s="187" t="s">
        <v>160</v>
      </c>
      <c r="F19" s="187" t="s">
        <v>159</v>
      </c>
      <c r="G19" s="187" t="s">
        <v>161</v>
      </c>
      <c r="H19" s="187" t="s">
        <v>196</v>
      </c>
      <c r="I19" s="172">
        <f t="shared" ref="I19:K19" si="3">I20</f>
        <v>32200</v>
      </c>
      <c r="J19" s="172">
        <f t="shared" si="3"/>
        <v>34300</v>
      </c>
      <c r="K19" s="172">
        <f t="shared" si="3"/>
        <v>39000</v>
      </c>
    </row>
    <row r="20" spans="1:11" ht="25.5">
      <c r="A20" s="312" t="s">
        <v>323</v>
      </c>
      <c r="B20" s="187" t="s">
        <v>324</v>
      </c>
      <c r="C20" s="187" t="s">
        <v>158</v>
      </c>
      <c r="D20" s="187" t="s">
        <v>279</v>
      </c>
      <c r="E20" s="187" t="s">
        <v>268</v>
      </c>
      <c r="F20" s="187" t="s">
        <v>163</v>
      </c>
      <c r="G20" s="187" t="s">
        <v>161</v>
      </c>
      <c r="H20" s="187" t="s">
        <v>165</v>
      </c>
      <c r="I20" s="172">
        <f>SUM(I21:I24)</f>
        <v>32200</v>
      </c>
      <c r="J20" s="172">
        <f t="shared" ref="J20:K20" si="4">SUM(J21:J24)</f>
        <v>34300</v>
      </c>
      <c r="K20" s="172">
        <f t="shared" si="4"/>
        <v>39000</v>
      </c>
    </row>
    <row r="21" spans="1:11" ht="51">
      <c r="A21" s="189" t="s">
        <v>325</v>
      </c>
      <c r="B21" s="188" t="s">
        <v>324</v>
      </c>
      <c r="C21" s="188" t="s">
        <v>158</v>
      </c>
      <c r="D21" s="188" t="s">
        <v>279</v>
      </c>
      <c r="E21" s="188" t="s">
        <v>326</v>
      </c>
      <c r="F21" s="188" t="s">
        <v>163</v>
      </c>
      <c r="G21" s="188" t="s">
        <v>161</v>
      </c>
      <c r="H21" s="188" t="s">
        <v>165</v>
      </c>
      <c r="I21" s="173">
        <v>11700</v>
      </c>
      <c r="J21" s="173">
        <v>12400</v>
      </c>
      <c r="K21" s="173">
        <v>14100</v>
      </c>
    </row>
    <row r="22" spans="1:11" ht="63.75">
      <c r="A22" s="189" t="s">
        <v>327</v>
      </c>
      <c r="B22" s="188" t="s">
        <v>324</v>
      </c>
      <c r="C22" s="188" t="s">
        <v>158</v>
      </c>
      <c r="D22" s="188" t="s">
        <v>279</v>
      </c>
      <c r="E22" s="188" t="s">
        <v>328</v>
      </c>
      <c r="F22" s="188" t="s">
        <v>163</v>
      </c>
      <c r="G22" s="188" t="s">
        <v>161</v>
      </c>
      <c r="H22" s="188" t="s">
        <v>165</v>
      </c>
      <c r="I22" s="173">
        <v>100</v>
      </c>
      <c r="J22" s="173">
        <v>100</v>
      </c>
      <c r="K22" s="173">
        <v>100</v>
      </c>
    </row>
    <row r="23" spans="1:11" ht="63.75">
      <c r="A23" s="189" t="s">
        <v>329</v>
      </c>
      <c r="B23" s="188" t="s">
        <v>324</v>
      </c>
      <c r="C23" s="188" t="s">
        <v>158</v>
      </c>
      <c r="D23" s="188" t="s">
        <v>279</v>
      </c>
      <c r="E23" s="188" t="s">
        <v>330</v>
      </c>
      <c r="F23" s="188" t="s">
        <v>163</v>
      </c>
      <c r="G23" s="188" t="s">
        <v>161</v>
      </c>
      <c r="H23" s="188" t="s">
        <v>165</v>
      </c>
      <c r="I23" s="173">
        <v>22600</v>
      </c>
      <c r="J23" s="173">
        <v>24100</v>
      </c>
      <c r="K23" s="173">
        <v>27400</v>
      </c>
    </row>
    <row r="24" spans="1:11" ht="63.75">
      <c r="A24" s="9" t="s">
        <v>331</v>
      </c>
      <c r="B24" s="188" t="s">
        <v>324</v>
      </c>
      <c r="C24" s="188" t="s">
        <v>158</v>
      </c>
      <c r="D24" s="188" t="s">
        <v>279</v>
      </c>
      <c r="E24" s="188" t="s">
        <v>332</v>
      </c>
      <c r="F24" s="188" t="s">
        <v>163</v>
      </c>
      <c r="G24" s="188" t="s">
        <v>161</v>
      </c>
      <c r="H24" s="188" t="s">
        <v>165</v>
      </c>
      <c r="I24" s="173">
        <v>-2200</v>
      </c>
      <c r="J24" s="173">
        <v>-2300</v>
      </c>
      <c r="K24" s="173">
        <v>-2600</v>
      </c>
    </row>
    <row r="25" spans="1:11">
      <c r="A25" s="186" t="s">
        <v>117</v>
      </c>
      <c r="B25" s="187" t="s">
        <v>162</v>
      </c>
      <c r="C25" s="187" t="s">
        <v>158</v>
      </c>
      <c r="D25" s="187" t="s">
        <v>271</v>
      </c>
      <c r="E25" s="187" t="s">
        <v>160</v>
      </c>
      <c r="F25" s="187" t="s">
        <v>159</v>
      </c>
      <c r="G25" s="187" t="s">
        <v>161</v>
      </c>
      <c r="H25" s="187" t="s">
        <v>196</v>
      </c>
      <c r="I25" s="172">
        <f t="shared" ref="I25:K25" si="5">I26+I28+I31</f>
        <v>26628500</v>
      </c>
      <c r="J25" s="172">
        <f t="shared" si="5"/>
        <v>25834300</v>
      </c>
      <c r="K25" s="172">
        <f t="shared" si="5"/>
        <v>7145100</v>
      </c>
    </row>
    <row r="26" spans="1:11" ht="25.5">
      <c r="A26" s="198" t="s">
        <v>118</v>
      </c>
      <c r="B26" s="187" t="s">
        <v>162</v>
      </c>
      <c r="C26" s="187" t="s">
        <v>158</v>
      </c>
      <c r="D26" s="187" t="s">
        <v>271</v>
      </c>
      <c r="E26" s="187" t="s">
        <v>268</v>
      </c>
      <c r="F26" s="187" t="s">
        <v>267</v>
      </c>
      <c r="G26" s="187" t="s">
        <v>161</v>
      </c>
      <c r="H26" s="187" t="s">
        <v>165</v>
      </c>
      <c r="I26" s="172">
        <f t="shared" ref="I26:K26" si="6">SUM(I27:I27)</f>
        <v>26400000</v>
      </c>
      <c r="J26" s="172">
        <f t="shared" si="6"/>
        <v>25600000</v>
      </c>
      <c r="K26" s="172">
        <f t="shared" si="6"/>
        <v>6900000</v>
      </c>
    </row>
    <row r="27" spans="1:11">
      <c r="A27" s="9" t="s">
        <v>118</v>
      </c>
      <c r="B27" s="188" t="s">
        <v>162</v>
      </c>
      <c r="C27" s="188" t="s">
        <v>158</v>
      </c>
      <c r="D27" s="188" t="s">
        <v>271</v>
      </c>
      <c r="E27" s="188" t="s">
        <v>269</v>
      </c>
      <c r="F27" s="188" t="s">
        <v>267</v>
      </c>
      <c r="G27" s="188" t="s">
        <v>161</v>
      </c>
      <c r="H27" s="188" t="s">
        <v>165</v>
      </c>
      <c r="I27" s="173">
        <v>26400000</v>
      </c>
      <c r="J27" s="173">
        <v>25600000</v>
      </c>
      <c r="K27" s="173">
        <v>6900000</v>
      </c>
    </row>
    <row r="28" spans="1:11">
      <c r="A28" s="186" t="s">
        <v>27</v>
      </c>
      <c r="B28" s="187" t="s">
        <v>162</v>
      </c>
      <c r="C28" s="187" t="s">
        <v>158</v>
      </c>
      <c r="D28" s="187" t="s">
        <v>271</v>
      </c>
      <c r="E28" s="187" t="s">
        <v>41</v>
      </c>
      <c r="F28" s="187" t="s">
        <v>163</v>
      </c>
      <c r="G28" s="187" t="s">
        <v>161</v>
      </c>
      <c r="H28" s="187" t="s">
        <v>165</v>
      </c>
      <c r="I28" s="172">
        <f>I29</f>
        <v>18500</v>
      </c>
      <c r="J28" s="172">
        <f t="shared" ref="J28:K28" si="7">J29</f>
        <v>19300</v>
      </c>
      <c r="K28" s="172">
        <f t="shared" si="7"/>
        <v>20100</v>
      </c>
    </row>
    <row r="29" spans="1:11">
      <c r="A29" s="9" t="s">
        <v>27</v>
      </c>
      <c r="B29" s="188" t="s">
        <v>162</v>
      </c>
      <c r="C29" s="188" t="s">
        <v>158</v>
      </c>
      <c r="D29" s="188" t="s">
        <v>271</v>
      </c>
      <c r="E29" s="188" t="s">
        <v>246</v>
      </c>
      <c r="F29" s="188" t="s">
        <v>163</v>
      </c>
      <c r="G29" s="188" t="s">
        <v>161</v>
      </c>
      <c r="H29" s="188" t="s">
        <v>165</v>
      </c>
      <c r="I29" s="173">
        <v>18500</v>
      </c>
      <c r="J29" s="173">
        <v>19300</v>
      </c>
      <c r="K29" s="173">
        <v>20100</v>
      </c>
    </row>
    <row r="30" spans="1:11" ht="25.5">
      <c r="A30" s="186" t="s">
        <v>755</v>
      </c>
      <c r="B30" s="187" t="s">
        <v>162</v>
      </c>
      <c r="C30" s="187" t="s">
        <v>158</v>
      </c>
      <c r="D30" s="187" t="s">
        <v>271</v>
      </c>
      <c r="E30" s="187" t="s">
        <v>30</v>
      </c>
      <c r="F30" s="187" t="s">
        <v>267</v>
      </c>
      <c r="G30" s="187" t="s">
        <v>161</v>
      </c>
      <c r="H30" s="187" t="s">
        <v>165</v>
      </c>
      <c r="I30" s="172">
        <f t="shared" ref="I30:K30" si="8">I31</f>
        <v>210000</v>
      </c>
      <c r="J30" s="172">
        <f t="shared" si="8"/>
        <v>215000</v>
      </c>
      <c r="K30" s="172">
        <f t="shared" si="8"/>
        <v>225000</v>
      </c>
    </row>
    <row r="31" spans="1:11" ht="38.25">
      <c r="A31" s="186" t="s">
        <v>333</v>
      </c>
      <c r="B31" s="187" t="s">
        <v>162</v>
      </c>
      <c r="C31" s="187" t="s">
        <v>158</v>
      </c>
      <c r="D31" s="187" t="s">
        <v>271</v>
      </c>
      <c r="E31" s="190" t="s">
        <v>334</v>
      </c>
      <c r="F31" s="187" t="s">
        <v>267</v>
      </c>
      <c r="G31" s="187" t="s">
        <v>161</v>
      </c>
      <c r="H31" s="187" t="s">
        <v>165</v>
      </c>
      <c r="I31" s="173">
        <v>210000</v>
      </c>
      <c r="J31" s="173">
        <v>215000</v>
      </c>
      <c r="K31" s="173">
        <v>225000</v>
      </c>
    </row>
    <row r="32" spans="1:11">
      <c r="A32" s="186" t="s">
        <v>119</v>
      </c>
      <c r="B32" s="187" t="s">
        <v>162</v>
      </c>
      <c r="C32" s="187" t="s">
        <v>158</v>
      </c>
      <c r="D32" s="187" t="s">
        <v>272</v>
      </c>
      <c r="E32" s="190" t="s">
        <v>160</v>
      </c>
      <c r="F32" s="187" t="s">
        <v>159</v>
      </c>
      <c r="G32" s="187" t="s">
        <v>161</v>
      </c>
      <c r="H32" s="187" t="s">
        <v>196</v>
      </c>
      <c r="I32" s="172">
        <f t="shared" ref="I32:K32" si="9">I35+I33</f>
        <v>576100</v>
      </c>
      <c r="J32" s="172">
        <f t="shared" si="9"/>
        <v>595900</v>
      </c>
      <c r="K32" s="172">
        <f t="shared" si="9"/>
        <v>619300</v>
      </c>
    </row>
    <row r="33" spans="1:11">
      <c r="A33" s="186" t="s">
        <v>284</v>
      </c>
      <c r="B33" s="187" t="s">
        <v>162</v>
      </c>
      <c r="C33" s="187" t="s">
        <v>158</v>
      </c>
      <c r="D33" s="187" t="s">
        <v>272</v>
      </c>
      <c r="E33" s="190" t="s">
        <v>164</v>
      </c>
      <c r="F33" s="187" t="s">
        <v>159</v>
      </c>
      <c r="G33" s="187" t="s">
        <v>161</v>
      </c>
      <c r="H33" s="187" t="s">
        <v>165</v>
      </c>
      <c r="I33" s="172">
        <f t="shared" ref="I33:K33" si="10">I34</f>
        <v>3500</v>
      </c>
      <c r="J33" s="172">
        <f t="shared" si="10"/>
        <v>3000</v>
      </c>
      <c r="K33" s="172">
        <f t="shared" si="10"/>
        <v>3000</v>
      </c>
    </row>
    <row r="34" spans="1:11" ht="38.25">
      <c r="A34" s="9" t="s">
        <v>285</v>
      </c>
      <c r="B34" s="188" t="s">
        <v>162</v>
      </c>
      <c r="C34" s="188" t="s">
        <v>158</v>
      </c>
      <c r="D34" s="188" t="s">
        <v>272</v>
      </c>
      <c r="E34" s="191" t="s">
        <v>286</v>
      </c>
      <c r="F34" s="188" t="s">
        <v>271</v>
      </c>
      <c r="G34" s="188" t="s">
        <v>161</v>
      </c>
      <c r="H34" s="188" t="s">
        <v>165</v>
      </c>
      <c r="I34" s="173">
        <v>3500</v>
      </c>
      <c r="J34" s="173">
        <v>3000</v>
      </c>
      <c r="K34" s="173">
        <v>3000</v>
      </c>
    </row>
    <row r="35" spans="1:11">
      <c r="A35" s="186" t="s">
        <v>120</v>
      </c>
      <c r="B35" s="187" t="s">
        <v>162</v>
      </c>
      <c r="C35" s="187" t="s">
        <v>158</v>
      </c>
      <c r="D35" s="187" t="s">
        <v>272</v>
      </c>
      <c r="E35" s="190" t="s">
        <v>273</v>
      </c>
      <c r="F35" s="187" t="s">
        <v>159</v>
      </c>
      <c r="G35" s="187" t="s">
        <v>161</v>
      </c>
      <c r="H35" s="187" t="s">
        <v>165</v>
      </c>
      <c r="I35" s="172">
        <f>I36+I38</f>
        <v>572600</v>
      </c>
      <c r="J35" s="172">
        <f t="shared" ref="J35:K35" si="11">J36+J38</f>
        <v>592900</v>
      </c>
      <c r="K35" s="172">
        <f t="shared" si="11"/>
        <v>616300</v>
      </c>
    </row>
    <row r="36" spans="1:11">
      <c r="A36" s="186" t="s">
        <v>1308</v>
      </c>
      <c r="B36" s="187" t="s">
        <v>162</v>
      </c>
      <c r="C36" s="187" t="s">
        <v>158</v>
      </c>
      <c r="D36" s="187" t="s">
        <v>272</v>
      </c>
      <c r="E36" s="190" t="s">
        <v>1309</v>
      </c>
      <c r="F36" s="187" t="s">
        <v>159</v>
      </c>
      <c r="G36" s="187" t="s">
        <v>161</v>
      </c>
      <c r="H36" s="187" t="s">
        <v>165</v>
      </c>
      <c r="I36" s="172">
        <f t="shared" ref="I36:K36" si="12">I37</f>
        <v>288100</v>
      </c>
      <c r="J36" s="172">
        <f t="shared" si="12"/>
        <v>297300</v>
      </c>
      <c r="K36" s="172">
        <f t="shared" si="12"/>
        <v>308900</v>
      </c>
    </row>
    <row r="37" spans="1:11" ht="25.5">
      <c r="A37" s="9" t="s">
        <v>741</v>
      </c>
      <c r="B37" s="188" t="s">
        <v>162</v>
      </c>
      <c r="C37" s="188" t="s">
        <v>158</v>
      </c>
      <c r="D37" s="188" t="s">
        <v>272</v>
      </c>
      <c r="E37" s="191" t="s">
        <v>742</v>
      </c>
      <c r="F37" s="188" t="s">
        <v>271</v>
      </c>
      <c r="G37" s="188" t="s">
        <v>161</v>
      </c>
      <c r="H37" s="188" t="s">
        <v>165</v>
      </c>
      <c r="I37" s="173">
        <v>288100</v>
      </c>
      <c r="J37" s="173">
        <v>297300</v>
      </c>
      <c r="K37" s="173">
        <v>308900</v>
      </c>
    </row>
    <row r="38" spans="1:11">
      <c r="A38" s="186" t="s">
        <v>1310</v>
      </c>
      <c r="B38" s="187" t="s">
        <v>162</v>
      </c>
      <c r="C38" s="187" t="s">
        <v>158</v>
      </c>
      <c r="D38" s="187" t="s">
        <v>272</v>
      </c>
      <c r="E38" s="190" t="s">
        <v>1311</v>
      </c>
      <c r="F38" s="187" t="s">
        <v>159</v>
      </c>
      <c r="G38" s="187" t="s">
        <v>161</v>
      </c>
      <c r="H38" s="187" t="s">
        <v>165</v>
      </c>
      <c r="I38" s="172">
        <f t="shared" ref="I38:K38" si="13">I39</f>
        <v>284500</v>
      </c>
      <c r="J38" s="172">
        <f t="shared" si="13"/>
        <v>295600</v>
      </c>
      <c r="K38" s="172">
        <f t="shared" si="13"/>
        <v>307400</v>
      </c>
    </row>
    <row r="39" spans="1:11" ht="38.25">
      <c r="A39" s="9" t="s">
        <v>744</v>
      </c>
      <c r="B39" s="188" t="s">
        <v>162</v>
      </c>
      <c r="C39" s="188" t="s">
        <v>158</v>
      </c>
      <c r="D39" s="188" t="s">
        <v>272</v>
      </c>
      <c r="E39" s="188" t="s">
        <v>743</v>
      </c>
      <c r="F39" s="188" t="s">
        <v>271</v>
      </c>
      <c r="G39" s="188" t="s">
        <v>161</v>
      </c>
      <c r="H39" s="188" t="s">
        <v>165</v>
      </c>
      <c r="I39" s="173">
        <v>284500</v>
      </c>
      <c r="J39" s="173">
        <v>295600</v>
      </c>
      <c r="K39" s="173">
        <v>307400</v>
      </c>
    </row>
    <row r="40" spans="1:11">
      <c r="A40" s="186" t="s">
        <v>28</v>
      </c>
      <c r="B40" s="187" t="s">
        <v>196</v>
      </c>
      <c r="C40" s="187" t="s">
        <v>158</v>
      </c>
      <c r="D40" s="187" t="s">
        <v>40</v>
      </c>
      <c r="E40" s="187" t="s">
        <v>160</v>
      </c>
      <c r="F40" s="187" t="s">
        <v>159</v>
      </c>
      <c r="G40" s="187" t="s">
        <v>161</v>
      </c>
      <c r="H40" s="187" t="s">
        <v>196</v>
      </c>
      <c r="I40" s="172">
        <f t="shared" ref="I40:K40" si="14">I41+I43</f>
        <v>5130000</v>
      </c>
      <c r="J40" s="172">
        <f t="shared" si="14"/>
        <v>5290000</v>
      </c>
      <c r="K40" s="172">
        <f t="shared" si="14"/>
        <v>5500000</v>
      </c>
    </row>
    <row r="41" spans="1:11" ht="25.5">
      <c r="A41" s="186" t="s">
        <v>121</v>
      </c>
      <c r="B41" s="187" t="s">
        <v>196</v>
      </c>
      <c r="C41" s="187" t="s">
        <v>158</v>
      </c>
      <c r="D41" s="187" t="s">
        <v>40</v>
      </c>
      <c r="E41" s="187" t="s">
        <v>41</v>
      </c>
      <c r="F41" s="187" t="s">
        <v>163</v>
      </c>
      <c r="G41" s="187" t="s">
        <v>161</v>
      </c>
      <c r="H41" s="187" t="s">
        <v>165</v>
      </c>
      <c r="I41" s="172">
        <f t="shared" ref="I41:K41" si="15">I42</f>
        <v>5100000</v>
      </c>
      <c r="J41" s="172">
        <f t="shared" si="15"/>
        <v>5260000</v>
      </c>
      <c r="K41" s="172">
        <f t="shared" si="15"/>
        <v>5470000</v>
      </c>
    </row>
    <row r="42" spans="1:11" ht="38.25">
      <c r="A42" s="9" t="s">
        <v>1315</v>
      </c>
      <c r="B42" s="188" t="s">
        <v>162</v>
      </c>
      <c r="C42" s="188" t="s">
        <v>158</v>
      </c>
      <c r="D42" s="188" t="s">
        <v>40</v>
      </c>
      <c r="E42" s="188" t="s">
        <v>246</v>
      </c>
      <c r="F42" s="188" t="s">
        <v>163</v>
      </c>
      <c r="G42" s="188" t="s">
        <v>161</v>
      </c>
      <c r="H42" s="188" t="s">
        <v>165</v>
      </c>
      <c r="I42" s="173">
        <v>5100000</v>
      </c>
      <c r="J42" s="173">
        <v>5260000</v>
      </c>
      <c r="K42" s="173">
        <v>5470000</v>
      </c>
    </row>
    <row r="43" spans="1:11" ht="25.5">
      <c r="A43" s="9" t="s">
        <v>1644</v>
      </c>
      <c r="B43" s="188" t="s">
        <v>5</v>
      </c>
      <c r="C43" s="188" t="s">
        <v>158</v>
      </c>
      <c r="D43" s="188" t="s">
        <v>40</v>
      </c>
      <c r="E43" s="188" t="s">
        <v>1645</v>
      </c>
      <c r="F43" s="188" t="s">
        <v>163</v>
      </c>
      <c r="G43" s="188" t="s">
        <v>161</v>
      </c>
      <c r="H43" s="188" t="s">
        <v>165</v>
      </c>
      <c r="I43" s="173">
        <v>30000</v>
      </c>
      <c r="J43" s="173">
        <v>30000</v>
      </c>
      <c r="K43" s="173">
        <v>30000</v>
      </c>
    </row>
    <row r="44" spans="1:11" ht="25.5">
      <c r="A44" s="186" t="s">
        <v>129</v>
      </c>
      <c r="B44" s="187" t="s">
        <v>196</v>
      </c>
      <c r="C44" s="187" t="s">
        <v>158</v>
      </c>
      <c r="D44" s="187" t="s">
        <v>36</v>
      </c>
      <c r="E44" s="190" t="s">
        <v>160</v>
      </c>
      <c r="F44" s="187" t="s">
        <v>159</v>
      </c>
      <c r="G44" s="187" t="s">
        <v>161</v>
      </c>
      <c r="H44" s="187" t="s">
        <v>196</v>
      </c>
      <c r="I44" s="172">
        <f>I45+I53+I56</f>
        <v>60124084</v>
      </c>
      <c r="J44" s="172">
        <f t="shared" ref="J44:K44" si="16">J45+J53+J56</f>
        <v>61183004</v>
      </c>
      <c r="K44" s="172">
        <f t="shared" si="16"/>
        <v>62593004</v>
      </c>
    </row>
    <row r="45" spans="1:11" ht="76.5">
      <c r="A45" s="192" t="s">
        <v>1316</v>
      </c>
      <c r="B45" s="187" t="s">
        <v>196</v>
      </c>
      <c r="C45" s="187" t="s">
        <v>158</v>
      </c>
      <c r="D45" s="187" t="s">
        <v>36</v>
      </c>
      <c r="E45" s="190" t="s">
        <v>38</v>
      </c>
      <c r="F45" s="187" t="s">
        <v>159</v>
      </c>
      <c r="G45" s="187" t="s">
        <v>161</v>
      </c>
      <c r="H45" s="187" t="s">
        <v>37</v>
      </c>
      <c r="I45" s="172">
        <f>I46+I50+I48</f>
        <v>59959684</v>
      </c>
      <c r="J45" s="172">
        <f t="shared" ref="J45:K45" si="17">J46+J50+J48</f>
        <v>61079684</v>
      </c>
      <c r="K45" s="172">
        <f t="shared" si="17"/>
        <v>62489684</v>
      </c>
    </row>
    <row r="46" spans="1:11" ht="51">
      <c r="A46" s="193" t="s">
        <v>257</v>
      </c>
      <c r="B46" s="188" t="s">
        <v>196</v>
      </c>
      <c r="C46" s="188" t="s">
        <v>158</v>
      </c>
      <c r="D46" s="188" t="s">
        <v>36</v>
      </c>
      <c r="E46" s="191" t="s">
        <v>256</v>
      </c>
      <c r="F46" s="188" t="s">
        <v>159</v>
      </c>
      <c r="G46" s="188" t="s">
        <v>161</v>
      </c>
      <c r="H46" s="188" t="s">
        <v>37</v>
      </c>
      <c r="I46" s="173">
        <f t="shared" ref="I46:K46" si="18">I47</f>
        <v>34950000</v>
      </c>
      <c r="J46" s="173">
        <f t="shared" si="18"/>
        <v>36070000</v>
      </c>
      <c r="K46" s="173">
        <f t="shared" si="18"/>
        <v>37480000</v>
      </c>
    </row>
    <row r="47" spans="1:11" ht="63.75">
      <c r="A47" s="193" t="s">
        <v>1560</v>
      </c>
      <c r="B47" s="188" t="s">
        <v>89</v>
      </c>
      <c r="C47" s="188" t="s">
        <v>158</v>
      </c>
      <c r="D47" s="188" t="s">
        <v>36</v>
      </c>
      <c r="E47" s="191" t="s">
        <v>287</v>
      </c>
      <c r="F47" s="188" t="s">
        <v>271</v>
      </c>
      <c r="G47" s="188" t="s">
        <v>161</v>
      </c>
      <c r="H47" s="188" t="s">
        <v>37</v>
      </c>
      <c r="I47" s="173">
        <v>34950000</v>
      </c>
      <c r="J47" s="173">
        <v>36070000</v>
      </c>
      <c r="K47" s="173">
        <v>37480000</v>
      </c>
    </row>
    <row r="48" spans="1:11" ht="63.75">
      <c r="A48" s="186" t="s">
        <v>1317</v>
      </c>
      <c r="B48" s="187" t="s">
        <v>89</v>
      </c>
      <c r="C48" s="187" t="s">
        <v>158</v>
      </c>
      <c r="D48" s="187" t="s">
        <v>36</v>
      </c>
      <c r="E48" s="190" t="s">
        <v>234</v>
      </c>
      <c r="F48" s="187" t="s">
        <v>159</v>
      </c>
      <c r="G48" s="187" t="s">
        <v>161</v>
      </c>
      <c r="H48" s="187" t="s">
        <v>37</v>
      </c>
      <c r="I48" s="172">
        <f t="shared" ref="I48:K48" si="19">I49</f>
        <v>200000</v>
      </c>
      <c r="J48" s="172">
        <f t="shared" si="19"/>
        <v>200000</v>
      </c>
      <c r="K48" s="172">
        <f t="shared" si="19"/>
        <v>200000</v>
      </c>
    </row>
    <row r="49" spans="1:14" ht="63.75">
      <c r="A49" s="9" t="s">
        <v>1318</v>
      </c>
      <c r="B49" s="188" t="s">
        <v>89</v>
      </c>
      <c r="C49" s="188" t="s">
        <v>158</v>
      </c>
      <c r="D49" s="188" t="s">
        <v>36</v>
      </c>
      <c r="E49" s="191" t="s">
        <v>235</v>
      </c>
      <c r="F49" s="188" t="s">
        <v>271</v>
      </c>
      <c r="G49" s="188" t="s">
        <v>161</v>
      </c>
      <c r="H49" s="188" t="s">
        <v>37</v>
      </c>
      <c r="I49" s="173">
        <v>200000</v>
      </c>
      <c r="J49" s="173">
        <v>200000</v>
      </c>
      <c r="K49" s="173">
        <v>200000</v>
      </c>
    </row>
    <row r="50" spans="1:14" ht="63.75">
      <c r="A50" s="186" t="s">
        <v>1319</v>
      </c>
      <c r="B50" s="187" t="s">
        <v>196</v>
      </c>
      <c r="C50" s="187" t="s">
        <v>158</v>
      </c>
      <c r="D50" s="187" t="s">
        <v>36</v>
      </c>
      <c r="E50" s="190" t="s">
        <v>236</v>
      </c>
      <c r="F50" s="187" t="s">
        <v>159</v>
      </c>
      <c r="G50" s="187" t="s">
        <v>161</v>
      </c>
      <c r="H50" s="187" t="s">
        <v>37</v>
      </c>
      <c r="I50" s="172">
        <f t="shared" ref="I50:K50" si="20">I52+I51</f>
        <v>24809684</v>
      </c>
      <c r="J50" s="172">
        <f t="shared" si="20"/>
        <v>24809684</v>
      </c>
      <c r="K50" s="172">
        <f t="shared" si="20"/>
        <v>24809684</v>
      </c>
    </row>
    <row r="51" spans="1:14" ht="51">
      <c r="A51" s="9" t="s">
        <v>1320</v>
      </c>
      <c r="B51" s="188" t="s">
        <v>5</v>
      </c>
      <c r="C51" s="188" t="s">
        <v>158</v>
      </c>
      <c r="D51" s="188" t="s">
        <v>36</v>
      </c>
      <c r="E51" s="191" t="s">
        <v>237</v>
      </c>
      <c r="F51" s="188" t="s">
        <v>271</v>
      </c>
      <c r="G51" s="188" t="s">
        <v>161</v>
      </c>
      <c r="H51" s="188" t="s">
        <v>37</v>
      </c>
      <c r="I51" s="173">
        <v>81184</v>
      </c>
      <c r="J51" s="173">
        <v>81184</v>
      </c>
      <c r="K51" s="173">
        <v>81184</v>
      </c>
    </row>
    <row r="52" spans="1:14" ht="51">
      <c r="A52" s="9" t="s">
        <v>1320</v>
      </c>
      <c r="B52" s="188" t="s">
        <v>89</v>
      </c>
      <c r="C52" s="188" t="s">
        <v>158</v>
      </c>
      <c r="D52" s="188" t="s">
        <v>36</v>
      </c>
      <c r="E52" s="191" t="s">
        <v>237</v>
      </c>
      <c r="F52" s="188" t="s">
        <v>271</v>
      </c>
      <c r="G52" s="188" t="s">
        <v>161</v>
      </c>
      <c r="H52" s="188" t="s">
        <v>37</v>
      </c>
      <c r="I52" s="173">
        <v>24728500</v>
      </c>
      <c r="J52" s="173">
        <v>24728500</v>
      </c>
      <c r="K52" s="173">
        <v>24728500</v>
      </c>
    </row>
    <row r="53" spans="1:14" ht="25.5">
      <c r="A53" s="186" t="s">
        <v>14</v>
      </c>
      <c r="B53" s="187" t="s">
        <v>89</v>
      </c>
      <c r="C53" s="187" t="s">
        <v>158</v>
      </c>
      <c r="D53" s="187" t="s">
        <v>36</v>
      </c>
      <c r="E53" s="190" t="s">
        <v>247</v>
      </c>
      <c r="F53" s="187" t="s">
        <v>159</v>
      </c>
      <c r="G53" s="187" t="s">
        <v>161</v>
      </c>
      <c r="H53" s="187" t="s">
        <v>37</v>
      </c>
      <c r="I53" s="172">
        <f t="shared" ref="I53:K54" si="21">I54</f>
        <v>66900</v>
      </c>
      <c r="J53" s="172">
        <f t="shared" si="21"/>
        <v>5820</v>
      </c>
      <c r="K53" s="172">
        <f t="shared" si="21"/>
        <v>5820</v>
      </c>
    </row>
    <row r="54" spans="1:14" ht="38.25">
      <c r="A54" s="186" t="s">
        <v>15</v>
      </c>
      <c r="B54" s="187" t="s">
        <v>89</v>
      </c>
      <c r="C54" s="187" t="s">
        <v>158</v>
      </c>
      <c r="D54" s="187" t="s">
        <v>36</v>
      </c>
      <c r="E54" s="190" t="s">
        <v>238</v>
      </c>
      <c r="F54" s="187" t="s">
        <v>159</v>
      </c>
      <c r="G54" s="187" t="s">
        <v>161</v>
      </c>
      <c r="H54" s="187" t="s">
        <v>37</v>
      </c>
      <c r="I54" s="172">
        <f t="shared" si="21"/>
        <v>66900</v>
      </c>
      <c r="J54" s="172">
        <f t="shared" si="21"/>
        <v>5820</v>
      </c>
      <c r="K54" s="172">
        <f t="shared" si="21"/>
        <v>5820</v>
      </c>
    </row>
    <row r="55" spans="1:14" ht="38.25">
      <c r="A55" s="9" t="s">
        <v>152</v>
      </c>
      <c r="B55" s="188" t="s">
        <v>89</v>
      </c>
      <c r="C55" s="188" t="s">
        <v>158</v>
      </c>
      <c r="D55" s="188" t="s">
        <v>36</v>
      </c>
      <c r="E55" s="191" t="s">
        <v>239</v>
      </c>
      <c r="F55" s="188" t="s">
        <v>271</v>
      </c>
      <c r="G55" s="188" t="s">
        <v>161</v>
      </c>
      <c r="H55" s="188" t="s">
        <v>37</v>
      </c>
      <c r="I55" s="173">
        <v>66900</v>
      </c>
      <c r="J55" s="173">
        <v>5820</v>
      </c>
      <c r="K55" s="173">
        <v>5820</v>
      </c>
    </row>
    <row r="56" spans="1:14" ht="63.75">
      <c r="A56" s="186" t="s">
        <v>756</v>
      </c>
      <c r="B56" s="313" t="s">
        <v>89</v>
      </c>
      <c r="C56" s="313" t="s">
        <v>158</v>
      </c>
      <c r="D56" s="313" t="s">
        <v>36</v>
      </c>
      <c r="E56" s="314" t="s">
        <v>757</v>
      </c>
      <c r="F56" s="313" t="s">
        <v>271</v>
      </c>
      <c r="G56" s="313" t="s">
        <v>161</v>
      </c>
      <c r="H56" s="313" t="s">
        <v>37</v>
      </c>
      <c r="I56" s="172">
        <f t="shared" ref="I56:K57" si="22">I57</f>
        <v>97500</v>
      </c>
      <c r="J56" s="172">
        <f t="shared" si="22"/>
        <v>97500</v>
      </c>
      <c r="K56" s="172">
        <f t="shared" si="22"/>
        <v>97500</v>
      </c>
    </row>
    <row r="57" spans="1:14" ht="63.75">
      <c r="A57" s="186" t="s">
        <v>758</v>
      </c>
      <c r="B57" s="313" t="s">
        <v>89</v>
      </c>
      <c r="C57" s="313" t="s">
        <v>158</v>
      </c>
      <c r="D57" s="313" t="s">
        <v>36</v>
      </c>
      <c r="E57" s="314" t="s">
        <v>759</v>
      </c>
      <c r="F57" s="313" t="s">
        <v>159</v>
      </c>
      <c r="G57" s="313" t="s">
        <v>161</v>
      </c>
      <c r="H57" s="313" t="s">
        <v>37</v>
      </c>
      <c r="I57" s="172">
        <f t="shared" si="22"/>
        <v>97500</v>
      </c>
      <c r="J57" s="172">
        <f t="shared" si="22"/>
        <v>97500</v>
      </c>
      <c r="K57" s="172">
        <f t="shared" si="22"/>
        <v>97500</v>
      </c>
    </row>
    <row r="58" spans="1:14" ht="63.75">
      <c r="A58" s="9" t="s">
        <v>760</v>
      </c>
      <c r="B58" s="206" t="s">
        <v>89</v>
      </c>
      <c r="C58" s="206" t="s">
        <v>158</v>
      </c>
      <c r="D58" s="206" t="s">
        <v>36</v>
      </c>
      <c r="E58" s="207" t="s">
        <v>761</v>
      </c>
      <c r="F58" s="206" t="s">
        <v>271</v>
      </c>
      <c r="G58" s="206" t="s">
        <v>161</v>
      </c>
      <c r="H58" s="206" t="s">
        <v>37</v>
      </c>
      <c r="I58" s="173">
        <v>97500</v>
      </c>
      <c r="J58" s="173">
        <v>97500</v>
      </c>
      <c r="K58" s="173">
        <v>97500</v>
      </c>
    </row>
    <row r="59" spans="1:14">
      <c r="A59" s="186" t="s">
        <v>153</v>
      </c>
      <c r="B59" s="187" t="s">
        <v>102</v>
      </c>
      <c r="C59" s="187" t="s">
        <v>158</v>
      </c>
      <c r="D59" s="187" t="s">
        <v>240</v>
      </c>
      <c r="E59" s="190" t="s">
        <v>160</v>
      </c>
      <c r="F59" s="187" t="s">
        <v>159</v>
      </c>
      <c r="G59" s="187" t="s">
        <v>161</v>
      </c>
      <c r="H59" s="187" t="s">
        <v>196</v>
      </c>
      <c r="I59" s="172">
        <f t="shared" ref="I59:K59" si="23">I60</f>
        <v>3391700</v>
      </c>
      <c r="J59" s="172">
        <f t="shared" si="23"/>
        <v>4285000</v>
      </c>
      <c r="K59" s="172">
        <f t="shared" si="23"/>
        <v>4285810</v>
      </c>
    </row>
    <row r="60" spans="1:14">
      <c r="A60" s="186" t="s">
        <v>1321</v>
      </c>
      <c r="B60" s="187" t="s">
        <v>102</v>
      </c>
      <c r="C60" s="187" t="s">
        <v>158</v>
      </c>
      <c r="D60" s="187" t="s">
        <v>240</v>
      </c>
      <c r="E60" s="190" t="s">
        <v>164</v>
      </c>
      <c r="F60" s="187" t="s">
        <v>163</v>
      </c>
      <c r="G60" s="187" t="s">
        <v>161</v>
      </c>
      <c r="H60" s="187" t="s">
        <v>37</v>
      </c>
      <c r="I60" s="172">
        <f>I61+I62+I63</f>
        <v>3391700</v>
      </c>
      <c r="J60" s="172">
        <f t="shared" ref="J60:K60" si="24">J61+J62+J63</f>
        <v>4285000</v>
      </c>
      <c r="K60" s="172">
        <f t="shared" si="24"/>
        <v>4285810</v>
      </c>
    </row>
    <row r="61" spans="1:14" ht="25.5">
      <c r="A61" s="9" t="s">
        <v>762</v>
      </c>
      <c r="B61" s="188" t="s">
        <v>102</v>
      </c>
      <c r="C61" s="188" t="s">
        <v>158</v>
      </c>
      <c r="D61" s="188" t="s">
        <v>240</v>
      </c>
      <c r="E61" s="191" t="s">
        <v>265</v>
      </c>
      <c r="F61" s="188" t="s">
        <v>163</v>
      </c>
      <c r="G61" s="188" t="s">
        <v>161</v>
      </c>
      <c r="H61" s="188" t="s">
        <v>37</v>
      </c>
      <c r="I61" s="173">
        <v>1700000</v>
      </c>
      <c r="J61" s="173">
        <v>2261860</v>
      </c>
      <c r="K61" s="173">
        <v>2262290</v>
      </c>
    </row>
    <row r="62" spans="1:14">
      <c r="A62" s="55" t="s">
        <v>763</v>
      </c>
      <c r="B62" s="188" t="s">
        <v>102</v>
      </c>
      <c r="C62" s="188" t="s">
        <v>158</v>
      </c>
      <c r="D62" s="188" t="s">
        <v>240</v>
      </c>
      <c r="E62" s="191" t="s">
        <v>286</v>
      </c>
      <c r="F62" s="188" t="s">
        <v>163</v>
      </c>
      <c r="G62" s="188" t="s">
        <v>161</v>
      </c>
      <c r="H62" s="188" t="s">
        <v>37</v>
      </c>
      <c r="I62" s="173">
        <v>7000</v>
      </c>
      <c r="J62" s="173">
        <v>400000</v>
      </c>
      <c r="K62" s="173">
        <v>400000</v>
      </c>
    </row>
    <row r="63" spans="1:14">
      <c r="A63" s="55" t="s">
        <v>764</v>
      </c>
      <c r="B63" s="188" t="s">
        <v>102</v>
      </c>
      <c r="C63" s="188" t="s">
        <v>158</v>
      </c>
      <c r="D63" s="188" t="s">
        <v>240</v>
      </c>
      <c r="E63" s="191" t="s">
        <v>336</v>
      </c>
      <c r="F63" s="188" t="s">
        <v>163</v>
      </c>
      <c r="G63" s="188" t="s">
        <v>161</v>
      </c>
      <c r="H63" s="188" t="s">
        <v>37</v>
      </c>
      <c r="I63" s="173">
        <f>I64</f>
        <v>1684700</v>
      </c>
      <c r="J63" s="173">
        <f>J64</f>
        <v>1623140</v>
      </c>
      <c r="K63" s="173">
        <f>K64</f>
        <v>1623520</v>
      </c>
      <c r="L63" s="130"/>
      <c r="M63" s="130"/>
      <c r="N63" s="130"/>
    </row>
    <row r="64" spans="1:14">
      <c r="A64" s="372" t="s">
        <v>1737</v>
      </c>
      <c r="B64" s="188" t="s">
        <v>102</v>
      </c>
      <c r="C64" s="188" t="s">
        <v>158</v>
      </c>
      <c r="D64" s="188" t="s">
        <v>240</v>
      </c>
      <c r="E64" s="191" t="s">
        <v>1738</v>
      </c>
      <c r="F64" s="188" t="s">
        <v>163</v>
      </c>
      <c r="G64" s="188" t="s">
        <v>161</v>
      </c>
      <c r="H64" s="188" t="s">
        <v>37</v>
      </c>
      <c r="I64" s="173">
        <v>1684700</v>
      </c>
      <c r="J64" s="173">
        <v>1623140</v>
      </c>
      <c r="K64" s="173">
        <v>1623520</v>
      </c>
      <c r="L64" s="130"/>
      <c r="M64" s="130"/>
      <c r="N64" s="130"/>
    </row>
    <row r="65" spans="1:11" ht="25.5">
      <c r="A65" s="186" t="s">
        <v>1322</v>
      </c>
      <c r="B65" s="187" t="s">
        <v>196</v>
      </c>
      <c r="C65" s="187" t="s">
        <v>158</v>
      </c>
      <c r="D65" s="187" t="s">
        <v>97</v>
      </c>
      <c r="E65" s="190" t="s">
        <v>160</v>
      </c>
      <c r="F65" s="187" t="s">
        <v>159</v>
      </c>
      <c r="G65" s="187" t="s">
        <v>161</v>
      </c>
      <c r="H65" s="187" t="s">
        <v>196</v>
      </c>
      <c r="I65" s="172">
        <f>I68+I73</f>
        <v>36299986</v>
      </c>
      <c r="J65" s="172">
        <f t="shared" ref="J65:K65" si="25">J68+J73</f>
        <v>36299986</v>
      </c>
      <c r="K65" s="172">
        <f t="shared" si="25"/>
        <v>36299986</v>
      </c>
    </row>
    <row r="66" spans="1:11">
      <c r="A66" s="186" t="s">
        <v>1323</v>
      </c>
      <c r="B66" s="187" t="s">
        <v>196</v>
      </c>
      <c r="C66" s="187" t="s">
        <v>158</v>
      </c>
      <c r="D66" s="187" t="s">
        <v>97</v>
      </c>
      <c r="E66" s="190" t="s">
        <v>164</v>
      </c>
      <c r="F66" s="187" t="s">
        <v>159</v>
      </c>
      <c r="G66" s="187" t="s">
        <v>161</v>
      </c>
      <c r="H66" s="187" t="s">
        <v>98</v>
      </c>
      <c r="I66" s="172">
        <f t="shared" ref="I66:K67" si="26">I67</f>
        <v>34960700</v>
      </c>
      <c r="J66" s="172">
        <f t="shared" si="26"/>
        <v>34960700</v>
      </c>
      <c r="K66" s="172">
        <f t="shared" si="26"/>
        <v>34960700</v>
      </c>
    </row>
    <row r="67" spans="1:11">
      <c r="A67" s="186" t="s">
        <v>1324</v>
      </c>
      <c r="B67" s="187" t="s">
        <v>196</v>
      </c>
      <c r="C67" s="187" t="s">
        <v>158</v>
      </c>
      <c r="D67" s="187" t="s">
        <v>97</v>
      </c>
      <c r="E67" s="190" t="s">
        <v>1325</v>
      </c>
      <c r="F67" s="187" t="s">
        <v>159</v>
      </c>
      <c r="G67" s="187" t="s">
        <v>161</v>
      </c>
      <c r="H67" s="187" t="s">
        <v>98</v>
      </c>
      <c r="I67" s="172">
        <f t="shared" si="26"/>
        <v>34960700</v>
      </c>
      <c r="J67" s="172">
        <f t="shared" si="26"/>
        <v>34960700</v>
      </c>
      <c r="K67" s="172">
        <f t="shared" si="26"/>
        <v>34960700</v>
      </c>
    </row>
    <row r="68" spans="1:11" ht="25.5">
      <c r="A68" s="186" t="s">
        <v>785</v>
      </c>
      <c r="B68" s="187" t="s">
        <v>196</v>
      </c>
      <c r="C68" s="187" t="s">
        <v>158</v>
      </c>
      <c r="D68" s="187" t="s">
        <v>97</v>
      </c>
      <c r="E68" s="190" t="s">
        <v>289</v>
      </c>
      <c r="F68" s="187" t="s">
        <v>271</v>
      </c>
      <c r="G68" s="187" t="s">
        <v>161</v>
      </c>
      <c r="H68" s="187" t="s">
        <v>98</v>
      </c>
      <c r="I68" s="172">
        <f t="shared" ref="I68:K68" si="27">I71+I72+I69+I70</f>
        <v>34960700</v>
      </c>
      <c r="J68" s="172">
        <f t="shared" si="27"/>
        <v>34960700</v>
      </c>
      <c r="K68" s="172">
        <f t="shared" si="27"/>
        <v>34960700</v>
      </c>
    </row>
    <row r="69" spans="1:11" ht="25.5" hidden="1">
      <c r="A69" s="9" t="s">
        <v>288</v>
      </c>
      <c r="B69" s="188" t="s">
        <v>274</v>
      </c>
      <c r="C69" s="188" t="s">
        <v>158</v>
      </c>
      <c r="D69" s="188" t="s">
        <v>97</v>
      </c>
      <c r="E69" s="191" t="s">
        <v>289</v>
      </c>
      <c r="F69" s="188" t="s">
        <v>271</v>
      </c>
      <c r="G69" s="188" t="s">
        <v>161</v>
      </c>
      <c r="H69" s="188" t="s">
        <v>98</v>
      </c>
      <c r="I69" s="173">
        <v>0</v>
      </c>
      <c r="J69" s="173">
        <v>0</v>
      </c>
      <c r="K69" s="171">
        <v>0</v>
      </c>
    </row>
    <row r="70" spans="1:11" ht="25.5">
      <c r="A70" s="9" t="s">
        <v>288</v>
      </c>
      <c r="B70" s="188" t="s">
        <v>1101</v>
      </c>
      <c r="C70" s="188" t="s">
        <v>158</v>
      </c>
      <c r="D70" s="188" t="s">
        <v>97</v>
      </c>
      <c r="E70" s="191" t="s">
        <v>289</v>
      </c>
      <c r="F70" s="188" t="s">
        <v>271</v>
      </c>
      <c r="G70" s="188" t="s">
        <v>161</v>
      </c>
      <c r="H70" s="188" t="s">
        <v>98</v>
      </c>
      <c r="I70" s="173">
        <v>4545700</v>
      </c>
      <c r="J70" s="173">
        <v>4545700</v>
      </c>
      <c r="K70" s="171">
        <v>4545700</v>
      </c>
    </row>
    <row r="71" spans="1:11" ht="25.5">
      <c r="A71" s="9" t="s">
        <v>288</v>
      </c>
      <c r="B71" s="188" t="s">
        <v>248</v>
      </c>
      <c r="C71" s="188" t="s">
        <v>158</v>
      </c>
      <c r="D71" s="188" t="s">
        <v>97</v>
      </c>
      <c r="E71" s="191" t="s">
        <v>289</v>
      </c>
      <c r="F71" s="188" t="s">
        <v>271</v>
      </c>
      <c r="G71" s="188" t="s">
        <v>8</v>
      </c>
      <c r="H71" s="188" t="s">
        <v>98</v>
      </c>
      <c r="I71" s="171">
        <v>25630000</v>
      </c>
      <c r="J71" s="171">
        <v>25630000</v>
      </c>
      <c r="K71" s="171">
        <v>25630000</v>
      </c>
    </row>
    <row r="72" spans="1:11" ht="38.25">
      <c r="A72" s="9" t="s">
        <v>12</v>
      </c>
      <c r="B72" s="188" t="s">
        <v>248</v>
      </c>
      <c r="C72" s="188" t="s">
        <v>158</v>
      </c>
      <c r="D72" s="188" t="s">
        <v>97</v>
      </c>
      <c r="E72" s="191" t="s">
        <v>289</v>
      </c>
      <c r="F72" s="188" t="s">
        <v>271</v>
      </c>
      <c r="G72" s="188" t="s">
        <v>305</v>
      </c>
      <c r="H72" s="188" t="s">
        <v>98</v>
      </c>
      <c r="I72" s="171">
        <v>4785000</v>
      </c>
      <c r="J72" s="171">
        <v>4785000</v>
      </c>
      <c r="K72" s="171">
        <v>4785000</v>
      </c>
    </row>
    <row r="73" spans="1:11">
      <c r="A73" s="186" t="s">
        <v>1326</v>
      </c>
      <c r="B73" s="188" t="s">
        <v>196</v>
      </c>
      <c r="C73" s="188" t="s">
        <v>158</v>
      </c>
      <c r="D73" s="188" t="s">
        <v>97</v>
      </c>
      <c r="E73" s="191" t="s">
        <v>268</v>
      </c>
      <c r="F73" s="188" t="s">
        <v>159</v>
      </c>
      <c r="G73" s="188" t="s">
        <v>161</v>
      </c>
      <c r="H73" s="188" t="s">
        <v>98</v>
      </c>
      <c r="I73" s="170">
        <f>I74+I77</f>
        <v>1339286</v>
      </c>
      <c r="J73" s="170">
        <f t="shared" ref="I73:K75" si="28">J74</f>
        <v>1339286</v>
      </c>
      <c r="K73" s="170">
        <f t="shared" si="28"/>
        <v>1339286</v>
      </c>
    </row>
    <row r="74" spans="1:11" ht="25.5">
      <c r="A74" s="186" t="s">
        <v>1327</v>
      </c>
      <c r="B74" s="188" t="s">
        <v>196</v>
      </c>
      <c r="C74" s="188" t="s">
        <v>158</v>
      </c>
      <c r="D74" s="188" t="s">
        <v>97</v>
      </c>
      <c r="E74" s="191" t="s">
        <v>1328</v>
      </c>
      <c r="F74" s="188" t="s">
        <v>159</v>
      </c>
      <c r="G74" s="188" t="s">
        <v>161</v>
      </c>
      <c r="H74" s="188" t="s">
        <v>98</v>
      </c>
      <c r="I74" s="170">
        <f t="shared" si="28"/>
        <v>1339286</v>
      </c>
      <c r="J74" s="170">
        <f t="shared" si="28"/>
        <v>1339286</v>
      </c>
      <c r="K74" s="170">
        <f t="shared" si="28"/>
        <v>1339286</v>
      </c>
    </row>
    <row r="75" spans="1:11" ht="38.25">
      <c r="A75" s="186" t="s">
        <v>642</v>
      </c>
      <c r="B75" s="187" t="s">
        <v>5</v>
      </c>
      <c r="C75" s="187" t="s">
        <v>158</v>
      </c>
      <c r="D75" s="187" t="s">
        <v>97</v>
      </c>
      <c r="E75" s="190" t="s">
        <v>643</v>
      </c>
      <c r="F75" s="187" t="s">
        <v>271</v>
      </c>
      <c r="G75" s="187" t="s">
        <v>161</v>
      </c>
      <c r="H75" s="187" t="s">
        <v>98</v>
      </c>
      <c r="I75" s="170">
        <f t="shared" si="28"/>
        <v>1339286</v>
      </c>
      <c r="J75" s="170">
        <f t="shared" si="28"/>
        <v>1339286</v>
      </c>
      <c r="K75" s="170">
        <f t="shared" si="28"/>
        <v>1339286</v>
      </c>
    </row>
    <row r="76" spans="1:11" ht="25.5">
      <c r="A76" s="9" t="s">
        <v>642</v>
      </c>
      <c r="B76" s="188" t="s">
        <v>5</v>
      </c>
      <c r="C76" s="188" t="s">
        <v>158</v>
      </c>
      <c r="D76" s="188" t="s">
        <v>97</v>
      </c>
      <c r="E76" s="191" t="s">
        <v>643</v>
      </c>
      <c r="F76" s="188" t="s">
        <v>271</v>
      </c>
      <c r="G76" s="188" t="s">
        <v>644</v>
      </c>
      <c r="H76" s="188" t="s">
        <v>98</v>
      </c>
      <c r="I76" s="171">
        <v>1339286</v>
      </c>
      <c r="J76" s="171">
        <v>1339286</v>
      </c>
      <c r="K76" s="173">
        <v>1339286</v>
      </c>
    </row>
    <row r="77" spans="1:11" hidden="1">
      <c r="A77" s="186" t="s">
        <v>371</v>
      </c>
      <c r="B77" s="187" t="s">
        <v>196</v>
      </c>
      <c r="C77" s="187" t="s">
        <v>158</v>
      </c>
      <c r="D77" s="187" t="s">
        <v>97</v>
      </c>
      <c r="E77" s="190" t="s">
        <v>1689</v>
      </c>
      <c r="F77" s="187" t="s">
        <v>159</v>
      </c>
      <c r="G77" s="187" t="s">
        <v>161</v>
      </c>
      <c r="H77" s="187" t="s">
        <v>98</v>
      </c>
      <c r="I77" s="170">
        <f>I78</f>
        <v>0</v>
      </c>
      <c r="J77" s="171"/>
      <c r="K77" s="173"/>
    </row>
    <row r="78" spans="1:11" ht="29.25" hidden="1" customHeight="1">
      <c r="A78" s="186" t="s">
        <v>1687</v>
      </c>
      <c r="B78" s="187" t="s">
        <v>196</v>
      </c>
      <c r="C78" s="187" t="s">
        <v>158</v>
      </c>
      <c r="D78" s="187" t="s">
        <v>97</v>
      </c>
      <c r="E78" s="190" t="s">
        <v>1690</v>
      </c>
      <c r="F78" s="187" t="s">
        <v>271</v>
      </c>
      <c r="G78" s="187" t="s">
        <v>161</v>
      </c>
      <c r="H78" s="187" t="s">
        <v>98</v>
      </c>
      <c r="I78" s="170">
        <f>I79</f>
        <v>0</v>
      </c>
      <c r="J78" s="171"/>
      <c r="K78" s="173"/>
    </row>
    <row r="79" spans="1:11" ht="21" hidden="1" customHeight="1">
      <c r="A79" s="9" t="s">
        <v>1687</v>
      </c>
      <c r="B79" s="188" t="s">
        <v>5</v>
      </c>
      <c r="C79" s="188" t="s">
        <v>158</v>
      </c>
      <c r="D79" s="188" t="s">
        <v>97</v>
      </c>
      <c r="E79" s="191" t="s">
        <v>1690</v>
      </c>
      <c r="F79" s="188" t="s">
        <v>271</v>
      </c>
      <c r="G79" s="188" t="s">
        <v>1684</v>
      </c>
      <c r="H79" s="188" t="s">
        <v>98</v>
      </c>
      <c r="I79" s="346"/>
      <c r="J79" s="171"/>
      <c r="K79" s="173"/>
    </row>
    <row r="80" spans="1:11" ht="25.5">
      <c r="A80" s="186" t="s">
        <v>154</v>
      </c>
      <c r="B80" s="187" t="s">
        <v>89</v>
      </c>
      <c r="C80" s="187" t="s">
        <v>158</v>
      </c>
      <c r="D80" s="187" t="s">
        <v>99</v>
      </c>
      <c r="E80" s="190" t="s">
        <v>160</v>
      </c>
      <c r="F80" s="187" t="s">
        <v>159</v>
      </c>
      <c r="G80" s="187" t="s">
        <v>161</v>
      </c>
      <c r="H80" s="187" t="s">
        <v>196</v>
      </c>
      <c r="I80" s="172">
        <f t="shared" ref="I80:K80" si="29">I81+I84</f>
        <v>3808100</v>
      </c>
      <c r="J80" s="172">
        <f t="shared" si="29"/>
        <v>2350000</v>
      </c>
      <c r="K80" s="172">
        <f t="shared" si="29"/>
        <v>1600000</v>
      </c>
    </row>
    <row r="81" spans="1:11" ht="63.75">
      <c r="A81" s="186" t="s">
        <v>1329</v>
      </c>
      <c r="B81" s="187" t="s">
        <v>89</v>
      </c>
      <c r="C81" s="187" t="s">
        <v>158</v>
      </c>
      <c r="D81" s="187" t="s">
        <v>99</v>
      </c>
      <c r="E81" s="190" t="s">
        <v>268</v>
      </c>
      <c r="F81" s="187" t="s">
        <v>159</v>
      </c>
      <c r="G81" s="187" t="s">
        <v>161</v>
      </c>
      <c r="H81" s="187" t="s">
        <v>196</v>
      </c>
      <c r="I81" s="172">
        <f t="shared" ref="I81:K82" si="30">I82</f>
        <v>2610000</v>
      </c>
      <c r="J81" s="172">
        <f t="shared" si="30"/>
        <v>1100000</v>
      </c>
      <c r="K81" s="172">
        <f t="shared" si="30"/>
        <v>300000</v>
      </c>
    </row>
    <row r="82" spans="1:11" ht="76.5">
      <c r="A82" s="186" t="s">
        <v>1330</v>
      </c>
      <c r="B82" s="187" t="s">
        <v>89</v>
      </c>
      <c r="C82" s="187" t="s">
        <v>158</v>
      </c>
      <c r="D82" s="187" t="s">
        <v>99</v>
      </c>
      <c r="E82" s="190" t="s">
        <v>306</v>
      </c>
      <c r="F82" s="187" t="s">
        <v>271</v>
      </c>
      <c r="G82" s="187" t="s">
        <v>161</v>
      </c>
      <c r="H82" s="187" t="s">
        <v>101</v>
      </c>
      <c r="I82" s="172">
        <f t="shared" si="30"/>
        <v>2610000</v>
      </c>
      <c r="J82" s="172">
        <f t="shared" si="30"/>
        <v>1100000</v>
      </c>
      <c r="K82" s="172">
        <f t="shared" si="30"/>
        <v>300000</v>
      </c>
    </row>
    <row r="83" spans="1:11" ht="63.75">
      <c r="A83" s="9" t="s">
        <v>1331</v>
      </c>
      <c r="B83" s="188" t="s">
        <v>89</v>
      </c>
      <c r="C83" s="188" t="s">
        <v>158</v>
      </c>
      <c r="D83" s="188" t="s">
        <v>99</v>
      </c>
      <c r="E83" s="191" t="s">
        <v>290</v>
      </c>
      <c r="F83" s="188" t="s">
        <v>271</v>
      </c>
      <c r="G83" s="188" t="s">
        <v>161</v>
      </c>
      <c r="H83" s="188" t="s">
        <v>101</v>
      </c>
      <c r="I83" s="173">
        <v>2610000</v>
      </c>
      <c r="J83" s="173">
        <v>1100000</v>
      </c>
      <c r="K83" s="173">
        <v>300000</v>
      </c>
    </row>
    <row r="84" spans="1:11" ht="25.5">
      <c r="A84" s="186" t="s">
        <v>1332</v>
      </c>
      <c r="B84" s="187" t="s">
        <v>89</v>
      </c>
      <c r="C84" s="187" t="s">
        <v>158</v>
      </c>
      <c r="D84" s="187" t="s">
        <v>99</v>
      </c>
      <c r="E84" s="190" t="s">
        <v>273</v>
      </c>
      <c r="F84" s="187" t="s">
        <v>159</v>
      </c>
      <c r="G84" s="187" t="s">
        <v>161</v>
      </c>
      <c r="H84" s="187" t="s">
        <v>1</v>
      </c>
      <c r="I84" s="172">
        <f>I85+I88</f>
        <v>1198100</v>
      </c>
      <c r="J84" s="172">
        <f t="shared" ref="J84:K84" si="31">J85+J88</f>
        <v>1250000</v>
      </c>
      <c r="K84" s="172">
        <f t="shared" si="31"/>
        <v>1300000</v>
      </c>
    </row>
    <row r="85" spans="1:11" ht="25.5">
      <c r="A85" s="186" t="s">
        <v>1333</v>
      </c>
      <c r="B85" s="187" t="s">
        <v>89</v>
      </c>
      <c r="C85" s="187" t="s">
        <v>158</v>
      </c>
      <c r="D85" s="187" t="s">
        <v>99</v>
      </c>
      <c r="E85" s="190" t="s">
        <v>259</v>
      </c>
      <c r="F85" s="187" t="s">
        <v>159</v>
      </c>
      <c r="G85" s="187" t="s">
        <v>161</v>
      </c>
      <c r="H85" s="187" t="s">
        <v>1</v>
      </c>
      <c r="I85" s="172">
        <f t="shared" ref="I85:K85" si="32">+I86</f>
        <v>1198100</v>
      </c>
      <c r="J85" s="172">
        <f t="shared" si="32"/>
        <v>1250000</v>
      </c>
      <c r="K85" s="172">
        <f t="shared" si="32"/>
        <v>1300000</v>
      </c>
    </row>
    <row r="86" spans="1:11" ht="51">
      <c r="A86" s="193" t="s">
        <v>1561</v>
      </c>
      <c r="B86" s="188" t="s">
        <v>89</v>
      </c>
      <c r="C86" s="188" t="s">
        <v>158</v>
      </c>
      <c r="D86" s="188" t="s">
        <v>99</v>
      </c>
      <c r="E86" s="191" t="s">
        <v>298</v>
      </c>
      <c r="F86" s="188" t="s">
        <v>271</v>
      </c>
      <c r="G86" s="188" t="s">
        <v>161</v>
      </c>
      <c r="H86" s="188" t="s">
        <v>1</v>
      </c>
      <c r="I86" s="173">
        <v>1198100</v>
      </c>
      <c r="J86" s="173">
        <v>1250000</v>
      </c>
      <c r="K86" s="173">
        <v>1300000</v>
      </c>
    </row>
    <row r="87" spans="1:11" ht="38.25" hidden="1">
      <c r="A87" s="186" t="s">
        <v>1334</v>
      </c>
      <c r="B87" s="187" t="s">
        <v>89</v>
      </c>
      <c r="C87" s="187" t="s">
        <v>158</v>
      </c>
      <c r="D87" s="187" t="s">
        <v>99</v>
      </c>
      <c r="E87" s="190" t="s">
        <v>1335</v>
      </c>
      <c r="F87" s="187" t="s">
        <v>159</v>
      </c>
      <c r="G87" s="187" t="s">
        <v>161</v>
      </c>
      <c r="H87" s="187" t="s">
        <v>1</v>
      </c>
      <c r="I87" s="172">
        <f t="shared" ref="I87:K87" si="33">I88</f>
        <v>0</v>
      </c>
      <c r="J87" s="172">
        <f t="shared" si="33"/>
        <v>0</v>
      </c>
      <c r="K87" s="172">
        <f t="shared" si="33"/>
        <v>0</v>
      </c>
    </row>
    <row r="88" spans="1:11" ht="38.25" hidden="1">
      <c r="A88" s="9" t="s">
        <v>1336</v>
      </c>
      <c r="B88" s="188" t="s">
        <v>89</v>
      </c>
      <c r="C88" s="188" t="s">
        <v>158</v>
      </c>
      <c r="D88" s="188" t="s">
        <v>99</v>
      </c>
      <c r="E88" s="191" t="s">
        <v>1250</v>
      </c>
      <c r="F88" s="188" t="s">
        <v>271</v>
      </c>
      <c r="G88" s="188" t="s">
        <v>161</v>
      </c>
      <c r="H88" s="188" t="s">
        <v>1</v>
      </c>
      <c r="I88" s="173">
        <v>0</v>
      </c>
      <c r="J88" s="173">
        <v>0</v>
      </c>
      <c r="K88" s="173">
        <v>0</v>
      </c>
    </row>
    <row r="89" spans="1:11">
      <c r="A89" s="186" t="s">
        <v>2</v>
      </c>
      <c r="B89" s="187" t="s">
        <v>196</v>
      </c>
      <c r="C89" s="187" t="s">
        <v>158</v>
      </c>
      <c r="D89" s="187" t="s">
        <v>156</v>
      </c>
      <c r="E89" s="190" t="s">
        <v>160</v>
      </c>
      <c r="F89" s="187" t="s">
        <v>159</v>
      </c>
      <c r="G89" s="187" t="s">
        <v>161</v>
      </c>
      <c r="H89" s="187" t="s">
        <v>196</v>
      </c>
      <c r="I89" s="172">
        <f>I90+I93+I96+I104+I105+I107+I109+I112+I113+I114+I111</f>
        <v>5642660</v>
      </c>
      <c r="J89" s="172">
        <f t="shared" ref="J89:K89" si="34">J90+J93+J96+J104+J105+J107+J109+J112+J113+J114+J111</f>
        <v>4525660</v>
      </c>
      <c r="K89" s="172">
        <f t="shared" si="34"/>
        <v>4423660</v>
      </c>
    </row>
    <row r="90" spans="1:11" ht="25.5">
      <c r="A90" s="186" t="s">
        <v>1337</v>
      </c>
      <c r="B90" s="187" t="s">
        <v>162</v>
      </c>
      <c r="C90" s="187" t="s">
        <v>158</v>
      </c>
      <c r="D90" s="187" t="s">
        <v>156</v>
      </c>
      <c r="E90" s="190" t="s">
        <v>41</v>
      </c>
      <c r="F90" s="187" t="s">
        <v>159</v>
      </c>
      <c r="G90" s="187" t="s">
        <v>161</v>
      </c>
      <c r="H90" s="187" t="s">
        <v>157</v>
      </c>
      <c r="I90" s="172">
        <f t="shared" ref="I90:K90" si="35">SUM(I91:I92)</f>
        <v>4000</v>
      </c>
      <c r="J90" s="172">
        <f t="shared" si="35"/>
        <v>0</v>
      </c>
      <c r="K90" s="172">
        <f t="shared" si="35"/>
        <v>0</v>
      </c>
    </row>
    <row r="91" spans="1:11" ht="51">
      <c r="A91" s="9" t="s">
        <v>1338</v>
      </c>
      <c r="B91" s="206" t="s">
        <v>162</v>
      </c>
      <c r="C91" s="206" t="s">
        <v>158</v>
      </c>
      <c r="D91" s="206" t="s">
        <v>156</v>
      </c>
      <c r="E91" s="207" t="s">
        <v>246</v>
      </c>
      <c r="F91" s="206" t="s">
        <v>163</v>
      </c>
      <c r="G91" s="206" t="s">
        <v>161</v>
      </c>
      <c r="H91" s="206" t="s">
        <v>157</v>
      </c>
      <c r="I91" s="173">
        <v>4000</v>
      </c>
      <c r="J91" s="173">
        <v>0</v>
      </c>
      <c r="K91" s="173">
        <v>0</v>
      </c>
    </row>
    <row r="92" spans="1:11" ht="38.25" hidden="1">
      <c r="A92" s="9" t="s">
        <v>13</v>
      </c>
      <c r="B92" s="188" t="s">
        <v>162</v>
      </c>
      <c r="C92" s="188" t="s">
        <v>158</v>
      </c>
      <c r="D92" s="188" t="s">
        <v>156</v>
      </c>
      <c r="E92" s="191" t="s">
        <v>69</v>
      </c>
      <c r="F92" s="188" t="s">
        <v>163</v>
      </c>
      <c r="G92" s="188" t="s">
        <v>161</v>
      </c>
      <c r="H92" s="188" t="s">
        <v>157</v>
      </c>
      <c r="I92" s="173">
        <v>0</v>
      </c>
      <c r="J92" s="173">
        <v>0</v>
      </c>
      <c r="K92" s="173">
        <v>0</v>
      </c>
    </row>
    <row r="93" spans="1:11" ht="51">
      <c r="A93" s="186" t="s">
        <v>654</v>
      </c>
      <c r="B93" s="187" t="s">
        <v>196</v>
      </c>
      <c r="C93" s="187" t="s">
        <v>158</v>
      </c>
      <c r="D93" s="187" t="s">
        <v>156</v>
      </c>
      <c r="E93" s="190" t="s">
        <v>1339</v>
      </c>
      <c r="F93" s="187" t="s">
        <v>163</v>
      </c>
      <c r="G93" s="187" t="s">
        <v>161</v>
      </c>
      <c r="H93" s="187" t="s">
        <v>157</v>
      </c>
      <c r="I93" s="172">
        <f>I94+I95</f>
        <v>525000</v>
      </c>
      <c r="J93" s="172">
        <f t="shared" ref="J93:K93" si="36">J94+J95</f>
        <v>512000</v>
      </c>
      <c r="K93" s="172">
        <f t="shared" si="36"/>
        <v>510000</v>
      </c>
    </row>
    <row r="94" spans="1:11" ht="51">
      <c r="A94" s="9" t="s">
        <v>654</v>
      </c>
      <c r="B94" s="206" t="s">
        <v>196</v>
      </c>
      <c r="C94" s="206" t="s">
        <v>158</v>
      </c>
      <c r="D94" s="206" t="s">
        <v>156</v>
      </c>
      <c r="E94" s="207" t="s">
        <v>765</v>
      </c>
      <c r="F94" s="206" t="s">
        <v>163</v>
      </c>
      <c r="G94" s="206" t="s">
        <v>161</v>
      </c>
      <c r="H94" s="206" t="s">
        <v>157</v>
      </c>
      <c r="I94" s="173">
        <v>520000</v>
      </c>
      <c r="J94" s="173">
        <v>510000</v>
      </c>
      <c r="K94" s="173">
        <v>510000</v>
      </c>
    </row>
    <row r="95" spans="1:11" ht="51">
      <c r="A95" s="9" t="s">
        <v>1769</v>
      </c>
      <c r="B95" s="206" t="s">
        <v>196</v>
      </c>
      <c r="C95" s="206" t="s">
        <v>158</v>
      </c>
      <c r="D95" s="206" t="s">
        <v>156</v>
      </c>
      <c r="E95" s="207" t="s">
        <v>1770</v>
      </c>
      <c r="F95" s="206" t="s">
        <v>163</v>
      </c>
      <c r="G95" s="206" t="s">
        <v>161</v>
      </c>
      <c r="H95" s="206" t="s">
        <v>157</v>
      </c>
      <c r="I95" s="173">
        <v>5000</v>
      </c>
      <c r="J95" s="173">
        <v>2000</v>
      </c>
      <c r="K95" s="173"/>
    </row>
    <row r="96" spans="1:11" ht="89.25">
      <c r="A96" s="186" t="s">
        <v>1340</v>
      </c>
      <c r="B96" s="313" t="s">
        <v>196</v>
      </c>
      <c r="C96" s="313" t="s">
        <v>158</v>
      </c>
      <c r="D96" s="313" t="s">
        <v>156</v>
      </c>
      <c r="E96" s="314" t="s">
        <v>1341</v>
      </c>
      <c r="F96" s="313" t="s">
        <v>159</v>
      </c>
      <c r="G96" s="313" t="s">
        <v>161</v>
      </c>
      <c r="H96" s="313" t="s">
        <v>157</v>
      </c>
      <c r="I96" s="172">
        <f>I97+I98+I99+I100+I102</f>
        <v>660000</v>
      </c>
      <c r="J96" s="172">
        <f t="shared" ref="J96:K96" si="37">J97+J98+J99+J100+J102</f>
        <v>100000</v>
      </c>
      <c r="K96" s="172">
        <f t="shared" si="37"/>
        <v>100000</v>
      </c>
    </row>
    <row r="97" spans="1:11" ht="25.5" hidden="1">
      <c r="A97" s="9" t="s">
        <v>766</v>
      </c>
      <c r="B97" s="206" t="s">
        <v>196</v>
      </c>
      <c r="C97" s="206" t="s">
        <v>158</v>
      </c>
      <c r="D97" s="206" t="s">
        <v>156</v>
      </c>
      <c r="E97" s="207" t="s">
        <v>767</v>
      </c>
      <c r="F97" s="206" t="s">
        <v>163</v>
      </c>
      <c r="G97" s="206" t="s">
        <v>161</v>
      </c>
      <c r="H97" s="206" t="s">
        <v>157</v>
      </c>
      <c r="I97" s="173">
        <v>0</v>
      </c>
      <c r="J97" s="173">
        <v>0</v>
      </c>
      <c r="K97" s="173">
        <v>0</v>
      </c>
    </row>
    <row r="98" spans="1:11" ht="25.5">
      <c r="A98" s="9" t="s">
        <v>382</v>
      </c>
      <c r="B98" s="188" t="s">
        <v>196</v>
      </c>
      <c r="C98" s="188" t="s">
        <v>158</v>
      </c>
      <c r="D98" s="188" t="s">
        <v>156</v>
      </c>
      <c r="E98" s="191" t="s">
        <v>645</v>
      </c>
      <c r="F98" s="188" t="s">
        <v>163</v>
      </c>
      <c r="G98" s="188" t="s">
        <v>161</v>
      </c>
      <c r="H98" s="188" t="s">
        <v>157</v>
      </c>
      <c r="I98" s="173">
        <v>200000</v>
      </c>
      <c r="J98" s="173">
        <v>100000</v>
      </c>
      <c r="K98" s="173">
        <v>100000</v>
      </c>
    </row>
    <row r="99" spans="1:11" ht="25.5">
      <c r="A99" s="9" t="s">
        <v>768</v>
      </c>
      <c r="B99" s="206" t="s">
        <v>196</v>
      </c>
      <c r="C99" s="206" t="s">
        <v>158</v>
      </c>
      <c r="D99" s="206" t="s">
        <v>156</v>
      </c>
      <c r="E99" s="207" t="s">
        <v>769</v>
      </c>
      <c r="F99" s="206" t="s">
        <v>163</v>
      </c>
      <c r="G99" s="206" t="s">
        <v>161</v>
      </c>
      <c r="H99" s="206" t="s">
        <v>157</v>
      </c>
      <c r="I99" s="173">
        <v>150000</v>
      </c>
      <c r="J99" s="173">
        <v>0</v>
      </c>
      <c r="K99" s="173">
        <v>0</v>
      </c>
    </row>
    <row r="100" spans="1:11" ht="21.75" customHeight="1">
      <c r="A100" s="186" t="s">
        <v>1771</v>
      </c>
      <c r="B100" s="313" t="s">
        <v>196</v>
      </c>
      <c r="C100" s="313" t="s">
        <v>158</v>
      </c>
      <c r="D100" s="313" t="s">
        <v>156</v>
      </c>
      <c r="E100" s="314" t="s">
        <v>1772</v>
      </c>
      <c r="F100" s="313" t="s">
        <v>159</v>
      </c>
      <c r="G100" s="313" t="s">
        <v>161</v>
      </c>
      <c r="H100" s="313" t="s">
        <v>157</v>
      </c>
      <c r="I100" s="172">
        <f>I101</f>
        <v>300000</v>
      </c>
      <c r="J100" s="172">
        <f t="shared" ref="J100:K100" si="38">J101</f>
        <v>0</v>
      </c>
      <c r="K100" s="172">
        <f t="shared" si="38"/>
        <v>0</v>
      </c>
    </row>
    <row r="101" spans="1:11" ht="29.25" customHeight="1">
      <c r="A101" s="9" t="s">
        <v>1773</v>
      </c>
      <c r="B101" s="206" t="s">
        <v>196</v>
      </c>
      <c r="C101" s="206" t="s">
        <v>158</v>
      </c>
      <c r="D101" s="206" t="s">
        <v>156</v>
      </c>
      <c r="E101" s="207" t="s">
        <v>1774</v>
      </c>
      <c r="F101" s="206" t="s">
        <v>271</v>
      </c>
      <c r="G101" s="206" t="s">
        <v>161</v>
      </c>
      <c r="H101" s="206" t="s">
        <v>157</v>
      </c>
      <c r="I101" s="173">
        <v>300000</v>
      </c>
      <c r="J101" s="173">
        <v>0</v>
      </c>
      <c r="K101" s="173">
        <v>0</v>
      </c>
    </row>
    <row r="102" spans="1:11" ht="21.75" customHeight="1">
      <c r="A102" s="186" t="s">
        <v>1775</v>
      </c>
      <c r="B102" s="313" t="s">
        <v>196</v>
      </c>
      <c r="C102" s="313" t="s">
        <v>158</v>
      </c>
      <c r="D102" s="313" t="s">
        <v>156</v>
      </c>
      <c r="E102" s="314" t="s">
        <v>1776</v>
      </c>
      <c r="F102" s="313" t="s">
        <v>159</v>
      </c>
      <c r="G102" s="313" t="s">
        <v>161</v>
      </c>
      <c r="H102" s="313" t="s">
        <v>157</v>
      </c>
      <c r="I102" s="172">
        <f>I103</f>
        <v>10000</v>
      </c>
      <c r="J102" s="172">
        <f t="shared" ref="J102:K102" si="39">J103</f>
        <v>0</v>
      </c>
      <c r="K102" s="172">
        <f t="shared" si="39"/>
        <v>0</v>
      </c>
    </row>
    <row r="103" spans="1:11" ht="39.75" customHeight="1">
      <c r="A103" s="9" t="s">
        <v>1777</v>
      </c>
      <c r="B103" s="206" t="s">
        <v>196</v>
      </c>
      <c r="C103" s="206" t="s">
        <v>158</v>
      </c>
      <c r="D103" s="206" t="s">
        <v>156</v>
      </c>
      <c r="E103" s="207" t="s">
        <v>1778</v>
      </c>
      <c r="F103" s="206" t="s">
        <v>271</v>
      </c>
      <c r="G103" s="206" t="s">
        <v>161</v>
      </c>
      <c r="H103" s="206" t="s">
        <v>157</v>
      </c>
      <c r="I103" s="173">
        <v>10000</v>
      </c>
      <c r="J103" s="173">
        <v>0</v>
      </c>
      <c r="K103" s="173">
        <v>0</v>
      </c>
    </row>
    <row r="104" spans="1:11" ht="38.25">
      <c r="A104" s="55" t="s">
        <v>197</v>
      </c>
      <c r="B104" s="188" t="s">
        <v>196</v>
      </c>
      <c r="C104" s="188" t="s">
        <v>158</v>
      </c>
      <c r="D104" s="188" t="s">
        <v>156</v>
      </c>
      <c r="E104" s="191" t="s">
        <v>166</v>
      </c>
      <c r="F104" s="188" t="s">
        <v>163</v>
      </c>
      <c r="G104" s="188" t="s">
        <v>161</v>
      </c>
      <c r="H104" s="188" t="s">
        <v>157</v>
      </c>
      <c r="I104" s="173">
        <v>755000</v>
      </c>
      <c r="J104" s="173">
        <v>505000</v>
      </c>
      <c r="K104" s="173">
        <v>405000</v>
      </c>
    </row>
    <row r="105" spans="1:11" ht="25.5">
      <c r="A105" s="315" t="s">
        <v>1342</v>
      </c>
      <c r="B105" s="187" t="s">
        <v>196</v>
      </c>
      <c r="C105" s="187" t="s">
        <v>158</v>
      </c>
      <c r="D105" s="187" t="s">
        <v>156</v>
      </c>
      <c r="E105" s="190" t="s">
        <v>1254</v>
      </c>
      <c r="F105" s="187" t="s">
        <v>163</v>
      </c>
      <c r="G105" s="187" t="s">
        <v>161</v>
      </c>
      <c r="H105" s="187" t="s">
        <v>157</v>
      </c>
      <c r="I105" s="172">
        <f t="shared" ref="I105:K105" si="40">I106</f>
        <v>950000</v>
      </c>
      <c r="J105" s="172">
        <f t="shared" si="40"/>
        <v>750000</v>
      </c>
      <c r="K105" s="172">
        <f t="shared" si="40"/>
        <v>750000</v>
      </c>
    </row>
    <row r="106" spans="1:11" ht="25.5">
      <c r="A106" s="344" t="s">
        <v>770</v>
      </c>
      <c r="B106" s="206" t="s">
        <v>196</v>
      </c>
      <c r="C106" s="206" t="s">
        <v>158</v>
      </c>
      <c r="D106" s="206" t="s">
        <v>156</v>
      </c>
      <c r="E106" s="207" t="s">
        <v>771</v>
      </c>
      <c r="F106" s="206" t="s">
        <v>163</v>
      </c>
      <c r="G106" s="206" t="s">
        <v>161</v>
      </c>
      <c r="H106" s="206" t="s">
        <v>157</v>
      </c>
      <c r="I106" s="173">
        <v>950000</v>
      </c>
      <c r="J106" s="173">
        <v>750000</v>
      </c>
      <c r="K106" s="173">
        <v>750000</v>
      </c>
    </row>
    <row r="107" spans="1:11" ht="38.25">
      <c r="A107" s="315" t="s">
        <v>1343</v>
      </c>
      <c r="B107" s="313" t="s">
        <v>196</v>
      </c>
      <c r="C107" s="313" t="s">
        <v>158</v>
      </c>
      <c r="D107" s="313" t="s">
        <v>156</v>
      </c>
      <c r="E107" s="314" t="s">
        <v>1232</v>
      </c>
      <c r="F107" s="313" t="s">
        <v>159</v>
      </c>
      <c r="G107" s="313" t="s">
        <v>161</v>
      </c>
      <c r="H107" s="313" t="s">
        <v>157</v>
      </c>
      <c r="I107" s="172">
        <f t="shared" ref="I107:K107" si="41">I108</f>
        <v>366000</v>
      </c>
      <c r="J107" s="172">
        <f t="shared" si="41"/>
        <v>366000</v>
      </c>
      <c r="K107" s="172">
        <f t="shared" si="41"/>
        <v>366000</v>
      </c>
    </row>
    <row r="108" spans="1:11" ht="38.25">
      <c r="A108" s="55" t="s">
        <v>405</v>
      </c>
      <c r="B108" s="206" t="s">
        <v>214</v>
      </c>
      <c r="C108" s="206" t="s">
        <v>158</v>
      </c>
      <c r="D108" s="206" t="s">
        <v>156</v>
      </c>
      <c r="E108" s="207" t="s">
        <v>1232</v>
      </c>
      <c r="F108" s="206" t="s">
        <v>271</v>
      </c>
      <c r="G108" s="206" t="s">
        <v>161</v>
      </c>
      <c r="H108" s="206" t="s">
        <v>157</v>
      </c>
      <c r="I108" s="173">
        <v>366000</v>
      </c>
      <c r="J108" s="173">
        <v>366000</v>
      </c>
      <c r="K108" s="173">
        <v>366000</v>
      </c>
    </row>
    <row r="109" spans="1:11" ht="25.5">
      <c r="A109" s="345" t="s">
        <v>1344</v>
      </c>
      <c r="B109" s="313" t="s">
        <v>196</v>
      </c>
      <c r="C109" s="313" t="s">
        <v>158</v>
      </c>
      <c r="D109" s="313" t="s">
        <v>156</v>
      </c>
      <c r="E109" s="314" t="s">
        <v>1345</v>
      </c>
      <c r="F109" s="313" t="s">
        <v>159</v>
      </c>
      <c r="G109" s="313" t="s">
        <v>161</v>
      </c>
      <c r="H109" s="313" t="s">
        <v>157</v>
      </c>
      <c r="I109" s="172">
        <f t="shared" ref="I109:K109" si="42">I110</f>
        <v>80000</v>
      </c>
      <c r="J109" s="172">
        <f t="shared" si="42"/>
        <v>80000</v>
      </c>
      <c r="K109" s="172">
        <f t="shared" si="42"/>
        <v>80000</v>
      </c>
    </row>
    <row r="110" spans="1:11" ht="25.5">
      <c r="A110" s="9" t="s">
        <v>315</v>
      </c>
      <c r="B110" s="188" t="s">
        <v>196</v>
      </c>
      <c r="C110" s="188" t="s">
        <v>158</v>
      </c>
      <c r="D110" s="188" t="s">
        <v>156</v>
      </c>
      <c r="E110" s="191" t="s">
        <v>316</v>
      </c>
      <c r="F110" s="188" t="s">
        <v>271</v>
      </c>
      <c r="G110" s="188" t="s">
        <v>161</v>
      </c>
      <c r="H110" s="188" t="s">
        <v>157</v>
      </c>
      <c r="I110" s="173">
        <v>80000</v>
      </c>
      <c r="J110" s="173">
        <v>80000</v>
      </c>
      <c r="K110" s="173">
        <v>80000</v>
      </c>
    </row>
    <row r="111" spans="1:11" ht="36" customHeight="1">
      <c r="A111" s="9" t="s">
        <v>1653</v>
      </c>
      <c r="B111" s="188" t="s">
        <v>196</v>
      </c>
      <c r="C111" s="188" t="s">
        <v>158</v>
      </c>
      <c r="D111" s="188" t="s">
        <v>156</v>
      </c>
      <c r="E111" s="191" t="s">
        <v>1646</v>
      </c>
      <c r="F111" s="188" t="s">
        <v>163</v>
      </c>
      <c r="G111" s="188" t="s">
        <v>161</v>
      </c>
      <c r="H111" s="188" t="s">
        <v>157</v>
      </c>
      <c r="I111" s="173">
        <v>40000</v>
      </c>
      <c r="J111" s="173">
        <v>40000</v>
      </c>
      <c r="K111" s="173">
        <v>40000</v>
      </c>
    </row>
    <row r="112" spans="1:11" ht="51">
      <c r="A112" s="9" t="s">
        <v>656</v>
      </c>
      <c r="B112" s="188" t="s">
        <v>196</v>
      </c>
      <c r="C112" s="188" t="s">
        <v>158</v>
      </c>
      <c r="D112" s="188" t="s">
        <v>156</v>
      </c>
      <c r="E112" s="191" t="s">
        <v>646</v>
      </c>
      <c r="F112" s="188" t="s">
        <v>163</v>
      </c>
      <c r="G112" s="188" t="s">
        <v>161</v>
      </c>
      <c r="H112" s="188" t="s">
        <v>157</v>
      </c>
      <c r="I112" s="173">
        <v>129000</v>
      </c>
      <c r="J112" s="173">
        <v>129000</v>
      </c>
      <c r="K112" s="173">
        <v>129000</v>
      </c>
    </row>
    <row r="113" spans="1:11" ht="25.5" hidden="1">
      <c r="A113" s="9" t="s">
        <v>1205</v>
      </c>
      <c r="B113" s="206" t="s">
        <v>196</v>
      </c>
      <c r="C113" s="206" t="s">
        <v>158</v>
      </c>
      <c r="D113" s="206" t="s">
        <v>156</v>
      </c>
      <c r="E113" s="207" t="s">
        <v>772</v>
      </c>
      <c r="F113" s="206" t="s">
        <v>163</v>
      </c>
      <c r="G113" s="206" t="s">
        <v>161</v>
      </c>
      <c r="H113" s="206" t="s">
        <v>157</v>
      </c>
      <c r="I113" s="173">
        <v>0</v>
      </c>
      <c r="J113" s="173">
        <v>0</v>
      </c>
      <c r="K113" s="173">
        <v>0</v>
      </c>
    </row>
    <row r="114" spans="1:11" ht="25.5">
      <c r="A114" s="186" t="s">
        <v>1346</v>
      </c>
      <c r="B114" s="313" t="s">
        <v>196</v>
      </c>
      <c r="C114" s="313" t="s">
        <v>158</v>
      </c>
      <c r="D114" s="313" t="s">
        <v>156</v>
      </c>
      <c r="E114" s="314" t="s">
        <v>1347</v>
      </c>
      <c r="F114" s="313" t="s">
        <v>159</v>
      </c>
      <c r="G114" s="313" t="s">
        <v>161</v>
      </c>
      <c r="H114" s="313" t="s">
        <v>157</v>
      </c>
      <c r="I114" s="172">
        <f>I115+I116+I117</f>
        <v>2133660</v>
      </c>
      <c r="J114" s="172">
        <f t="shared" ref="J114:K114" si="43">J115+J116</f>
        <v>2043660</v>
      </c>
      <c r="K114" s="172">
        <f t="shared" si="43"/>
        <v>2043660</v>
      </c>
    </row>
    <row r="115" spans="1:11" s="131" customFormat="1" ht="25.5">
      <c r="A115" s="9" t="s">
        <v>9</v>
      </c>
      <c r="B115" s="188" t="s">
        <v>196</v>
      </c>
      <c r="C115" s="188" t="s">
        <v>158</v>
      </c>
      <c r="D115" s="188" t="s">
        <v>156</v>
      </c>
      <c r="E115" s="191" t="s">
        <v>10</v>
      </c>
      <c r="F115" s="188" t="s">
        <v>271</v>
      </c>
      <c r="G115" s="188" t="s">
        <v>161</v>
      </c>
      <c r="H115" s="188" t="s">
        <v>157</v>
      </c>
      <c r="I115" s="173">
        <v>2044870</v>
      </c>
      <c r="J115" s="173">
        <v>1954870</v>
      </c>
      <c r="K115" s="173">
        <v>1954870</v>
      </c>
    </row>
    <row r="116" spans="1:11" ht="25.5">
      <c r="A116" s="9" t="s">
        <v>9</v>
      </c>
      <c r="B116" s="188" t="s">
        <v>5</v>
      </c>
      <c r="C116" s="188" t="s">
        <v>158</v>
      </c>
      <c r="D116" s="188" t="s">
        <v>156</v>
      </c>
      <c r="E116" s="191" t="s">
        <v>10</v>
      </c>
      <c r="F116" s="188" t="s">
        <v>271</v>
      </c>
      <c r="G116" s="188" t="s">
        <v>161</v>
      </c>
      <c r="H116" s="188" t="s">
        <v>157</v>
      </c>
      <c r="I116" s="173">
        <v>88790</v>
      </c>
      <c r="J116" s="173">
        <v>88790</v>
      </c>
      <c r="K116" s="171">
        <v>88790</v>
      </c>
    </row>
    <row r="117" spans="1:11" ht="25.5" hidden="1">
      <c r="A117" s="9" t="s">
        <v>9</v>
      </c>
      <c r="B117" s="188" t="s">
        <v>89</v>
      </c>
      <c r="C117" s="188" t="s">
        <v>158</v>
      </c>
      <c r="D117" s="188" t="s">
        <v>156</v>
      </c>
      <c r="E117" s="191" t="s">
        <v>10</v>
      </c>
      <c r="F117" s="188" t="s">
        <v>271</v>
      </c>
      <c r="G117" s="188" t="s">
        <v>161</v>
      </c>
      <c r="H117" s="188" t="s">
        <v>157</v>
      </c>
      <c r="I117" s="173">
        <v>0</v>
      </c>
      <c r="J117" s="173"/>
      <c r="K117" s="170"/>
    </row>
    <row r="118" spans="1:11" hidden="1">
      <c r="A118" s="186" t="s">
        <v>406</v>
      </c>
      <c r="B118" s="187" t="s">
        <v>196</v>
      </c>
      <c r="C118" s="187" t="s">
        <v>158</v>
      </c>
      <c r="D118" s="187" t="s">
        <v>1486</v>
      </c>
      <c r="E118" s="190" t="s">
        <v>38</v>
      </c>
      <c r="F118" s="187" t="s">
        <v>159</v>
      </c>
      <c r="G118" s="187" t="s">
        <v>161</v>
      </c>
      <c r="H118" s="187" t="s">
        <v>647</v>
      </c>
      <c r="I118" s="172">
        <f t="shared" ref="I118:K118" si="44">I119</f>
        <v>0</v>
      </c>
      <c r="J118" s="172">
        <f t="shared" si="44"/>
        <v>0</v>
      </c>
      <c r="K118" s="172">
        <f t="shared" si="44"/>
        <v>0</v>
      </c>
    </row>
    <row r="119" spans="1:11" hidden="1">
      <c r="A119" s="9" t="s">
        <v>406</v>
      </c>
      <c r="B119" s="188" t="s">
        <v>196</v>
      </c>
      <c r="C119" s="188" t="s">
        <v>158</v>
      </c>
      <c r="D119" s="188" t="s">
        <v>1486</v>
      </c>
      <c r="E119" s="191" t="s">
        <v>1487</v>
      </c>
      <c r="F119" s="188" t="s">
        <v>271</v>
      </c>
      <c r="G119" s="188" t="s">
        <v>161</v>
      </c>
      <c r="H119" s="188" t="s">
        <v>647</v>
      </c>
      <c r="I119" s="173">
        <v>0</v>
      </c>
      <c r="J119" s="173">
        <v>0</v>
      </c>
      <c r="K119" s="346">
        <v>0</v>
      </c>
    </row>
    <row r="120" spans="1:11" hidden="1">
      <c r="A120" s="9" t="s">
        <v>406</v>
      </c>
      <c r="B120" s="188" t="s">
        <v>248</v>
      </c>
      <c r="C120" s="188" t="s">
        <v>158</v>
      </c>
      <c r="D120" s="188" t="s">
        <v>1486</v>
      </c>
      <c r="E120" s="191" t="s">
        <v>1487</v>
      </c>
      <c r="F120" s="188" t="s">
        <v>271</v>
      </c>
      <c r="G120" s="188" t="s">
        <v>161</v>
      </c>
      <c r="H120" s="188" t="s">
        <v>647</v>
      </c>
      <c r="I120" s="173">
        <v>0</v>
      </c>
      <c r="J120" s="173">
        <v>0</v>
      </c>
      <c r="K120" s="170">
        <v>0</v>
      </c>
    </row>
    <row r="121" spans="1:11">
      <c r="A121" s="186" t="s">
        <v>116</v>
      </c>
      <c r="B121" s="210" t="s">
        <v>249</v>
      </c>
      <c r="C121" s="210" t="s">
        <v>206</v>
      </c>
      <c r="D121" s="210" t="s">
        <v>159</v>
      </c>
      <c r="E121" s="211" t="s">
        <v>160</v>
      </c>
      <c r="F121" s="210" t="s">
        <v>159</v>
      </c>
      <c r="G121" s="210" t="s">
        <v>161</v>
      </c>
      <c r="H121" s="210" t="s">
        <v>196</v>
      </c>
      <c r="I121" s="172">
        <f>I122+I226+I221+I229+I232+I245</f>
        <v>1614121368</v>
      </c>
      <c r="J121" s="172">
        <f>J122+J226+J221</f>
        <v>1520961768</v>
      </c>
      <c r="K121" s="172">
        <f>K122+K226+K221</f>
        <v>1488900568</v>
      </c>
    </row>
    <row r="122" spans="1:11" ht="25.5">
      <c r="A122" s="186" t="s">
        <v>175</v>
      </c>
      <c r="B122" s="210" t="s">
        <v>249</v>
      </c>
      <c r="C122" s="210" t="s">
        <v>206</v>
      </c>
      <c r="D122" s="210" t="s">
        <v>267</v>
      </c>
      <c r="E122" s="211" t="s">
        <v>160</v>
      </c>
      <c r="F122" s="210" t="s">
        <v>159</v>
      </c>
      <c r="G122" s="210" t="s">
        <v>161</v>
      </c>
      <c r="H122" s="210" t="s">
        <v>196</v>
      </c>
      <c r="I122" s="172">
        <f>I123+I128+I176+I215</f>
        <v>1612321368</v>
      </c>
      <c r="J122" s="172">
        <f>J123+J128+J176+J215</f>
        <v>1493027768</v>
      </c>
      <c r="K122" s="172">
        <f>K123+K128+K176+K215</f>
        <v>1487100568</v>
      </c>
    </row>
    <row r="123" spans="1:11" ht="25.5">
      <c r="A123" s="186" t="s">
        <v>648</v>
      </c>
      <c r="B123" s="210" t="s">
        <v>249</v>
      </c>
      <c r="C123" s="210" t="s">
        <v>206</v>
      </c>
      <c r="D123" s="210" t="s">
        <v>267</v>
      </c>
      <c r="E123" s="211" t="s">
        <v>1251</v>
      </c>
      <c r="F123" s="210" t="s">
        <v>159</v>
      </c>
      <c r="G123" s="210" t="s">
        <v>161</v>
      </c>
      <c r="H123" s="210" t="s">
        <v>1779</v>
      </c>
      <c r="I123" s="172">
        <f t="shared" ref="I123:K124" si="45">I124</f>
        <v>557094100</v>
      </c>
      <c r="J123" s="172">
        <f t="shared" si="45"/>
        <v>445675300</v>
      </c>
      <c r="K123" s="172">
        <f t="shared" si="45"/>
        <v>445675300</v>
      </c>
    </row>
    <row r="124" spans="1:11">
      <c r="A124" s="192" t="s">
        <v>649</v>
      </c>
      <c r="B124" s="210" t="s">
        <v>249</v>
      </c>
      <c r="C124" s="210" t="s">
        <v>206</v>
      </c>
      <c r="D124" s="210" t="s">
        <v>267</v>
      </c>
      <c r="E124" s="211" t="s">
        <v>1251</v>
      </c>
      <c r="F124" s="210" t="s">
        <v>271</v>
      </c>
      <c r="G124" s="210" t="s">
        <v>161</v>
      </c>
      <c r="H124" s="210" t="s">
        <v>1779</v>
      </c>
      <c r="I124" s="172">
        <f t="shared" si="45"/>
        <v>557094100</v>
      </c>
      <c r="J124" s="172">
        <f t="shared" si="45"/>
        <v>445675300</v>
      </c>
      <c r="K124" s="172">
        <f t="shared" si="45"/>
        <v>445675300</v>
      </c>
    </row>
    <row r="125" spans="1:11" ht="25.5">
      <c r="A125" s="193" t="s">
        <v>407</v>
      </c>
      <c r="B125" s="208" t="s">
        <v>249</v>
      </c>
      <c r="C125" s="208" t="s">
        <v>206</v>
      </c>
      <c r="D125" s="208" t="s">
        <v>267</v>
      </c>
      <c r="E125" s="209" t="s">
        <v>1251</v>
      </c>
      <c r="F125" s="208" t="s">
        <v>271</v>
      </c>
      <c r="G125" s="208" t="s">
        <v>650</v>
      </c>
      <c r="H125" s="208" t="s">
        <v>1779</v>
      </c>
      <c r="I125" s="173">
        <v>557094100</v>
      </c>
      <c r="J125" s="173">
        <v>445675300</v>
      </c>
      <c r="K125" s="346">
        <v>445675300</v>
      </c>
    </row>
    <row r="126" spans="1:11" ht="25.5" hidden="1">
      <c r="A126" s="192" t="s">
        <v>1509</v>
      </c>
      <c r="B126" s="210" t="s">
        <v>249</v>
      </c>
      <c r="C126" s="210" t="s">
        <v>206</v>
      </c>
      <c r="D126" s="210" t="s">
        <v>267</v>
      </c>
      <c r="E126" s="211" t="s">
        <v>1510</v>
      </c>
      <c r="F126" s="210" t="s">
        <v>159</v>
      </c>
      <c r="G126" s="210" t="s">
        <v>161</v>
      </c>
      <c r="H126" s="210" t="s">
        <v>11</v>
      </c>
      <c r="I126" s="172">
        <f t="shared" ref="I126:K126" si="46">I127</f>
        <v>0</v>
      </c>
      <c r="J126" s="172">
        <f t="shared" si="46"/>
        <v>0</v>
      </c>
      <c r="K126" s="172">
        <f t="shared" si="46"/>
        <v>0</v>
      </c>
    </row>
    <row r="127" spans="1:11" ht="25.5" hidden="1">
      <c r="A127" s="193" t="s">
        <v>408</v>
      </c>
      <c r="B127" s="208" t="s">
        <v>249</v>
      </c>
      <c r="C127" s="208" t="s">
        <v>206</v>
      </c>
      <c r="D127" s="208" t="s">
        <v>267</v>
      </c>
      <c r="E127" s="209" t="s">
        <v>1510</v>
      </c>
      <c r="F127" s="208" t="s">
        <v>271</v>
      </c>
      <c r="G127" s="208" t="s">
        <v>161</v>
      </c>
      <c r="H127" s="208" t="s">
        <v>11</v>
      </c>
      <c r="I127" s="172"/>
      <c r="J127" s="172"/>
      <c r="K127" s="346"/>
    </row>
    <row r="128" spans="1:11" ht="25.5">
      <c r="A128" s="196" t="s">
        <v>167</v>
      </c>
      <c r="B128" s="210" t="s">
        <v>249</v>
      </c>
      <c r="C128" s="210" t="s">
        <v>206</v>
      </c>
      <c r="D128" s="210" t="s">
        <v>267</v>
      </c>
      <c r="E128" s="211" t="s">
        <v>1252</v>
      </c>
      <c r="F128" s="210" t="s">
        <v>159</v>
      </c>
      <c r="G128" s="210" t="s">
        <v>161</v>
      </c>
      <c r="H128" s="210" t="s">
        <v>1779</v>
      </c>
      <c r="I128" s="172">
        <f>I141+I131+I137+I129+I139+I135+I133</f>
        <v>1440600</v>
      </c>
      <c r="J128" s="172">
        <f>J141+J131+J137+J129+J139+J135</f>
        <v>1440600</v>
      </c>
      <c r="K128" s="172">
        <f>K141+K131+K137+K129+K139+K135</f>
        <v>1440600</v>
      </c>
    </row>
    <row r="129" spans="1:11" ht="25.5" hidden="1">
      <c r="A129" s="196" t="s">
        <v>1511</v>
      </c>
      <c r="B129" s="210" t="s">
        <v>249</v>
      </c>
      <c r="C129" s="210" t="s">
        <v>206</v>
      </c>
      <c r="D129" s="210" t="s">
        <v>267</v>
      </c>
      <c r="E129" s="211" t="s">
        <v>1512</v>
      </c>
      <c r="F129" s="210" t="s">
        <v>159</v>
      </c>
      <c r="G129" s="210" t="s">
        <v>161</v>
      </c>
      <c r="H129" s="210" t="s">
        <v>11</v>
      </c>
      <c r="I129" s="172">
        <f t="shared" ref="I129:K129" si="47">I130</f>
        <v>0</v>
      </c>
      <c r="J129" s="172">
        <f t="shared" si="47"/>
        <v>0</v>
      </c>
      <c r="K129" s="172">
        <f t="shared" si="47"/>
        <v>0</v>
      </c>
    </row>
    <row r="130" spans="1:11" ht="25.5" hidden="1">
      <c r="A130" s="317" t="s">
        <v>753</v>
      </c>
      <c r="B130" s="208" t="s">
        <v>249</v>
      </c>
      <c r="C130" s="208" t="s">
        <v>206</v>
      </c>
      <c r="D130" s="208" t="s">
        <v>267</v>
      </c>
      <c r="E130" s="209" t="s">
        <v>1512</v>
      </c>
      <c r="F130" s="208" t="s">
        <v>271</v>
      </c>
      <c r="G130" s="208" t="s">
        <v>161</v>
      </c>
      <c r="H130" s="208" t="s">
        <v>11</v>
      </c>
      <c r="I130" s="173"/>
      <c r="J130" s="173"/>
      <c r="K130" s="346">
        <v>0</v>
      </c>
    </row>
    <row r="131" spans="1:11" ht="63.75" hidden="1">
      <c r="A131" s="196" t="s">
        <v>1461</v>
      </c>
      <c r="B131" s="210" t="s">
        <v>249</v>
      </c>
      <c r="C131" s="210" t="s">
        <v>206</v>
      </c>
      <c r="D131" s="210" t="s">
        <v>267</v>
      </c>
      <c r="E131" s="211" t="s">
        <v>1459</v>
      </c>
      <c r="F131" s="210" t="s">
        <v>159</v>
      </c>
      <c r="G131" s="210" t="s">
        <v>161</v>
      </c>
      <c r="H131" s="210" t="s">
        <v>11</v>
      </c>
      <c r="I131" s="172">
        <f t="shared" ref="I131:K131" si="48">I132</f>
        <v>0</v>
      </c>
      <c r="J131" s="172">
        <f t="shared" si="48"/>
        <v>0</v>
      </c>
      <c r="K131" s="172">
        <f t="shared" si="48"/>
        <v>0</v>
      </c>
    </row>
    <row r="132" spans="1:11" ht="127.5" hidden="1">
      <c r="A132" s="317" t="s">
        <v>1460</v>
      </c>
      <c r="B132" s="208" t="s">
        <v>249</v>
      </c>
      <c r="C132" s="208" t="s">
        <v>206</v>
      </c>
      <c r="D132" s="208" t="s">
        <v>267</v>
      </c>
      <c r="E132" s="209" t="s">
        <v>1459</v>
      </c>
      <c r="F132" s="208" t="s">
        <v>271</v>
      </c>
      <c r="G132" s="208" t="s">
        <v>161</v>
      </c>
      <c r="H132" s="208" t="s">
        <v>11</v>
      </c>
      <c r="I132" s="172"/>
      <c r="J132" s="172"/>
      <c r="K132" s="346"/>
    </row>
    <row r="133" spans="1:11" ht="38.25" hidden="1">
      <c r="A133" s="371" t="s">
        <v>1732</v>
      </c>
      <c r="B133" s="210" t="s">
        <v>249</v>
      </c>
      <c r="C133" s="210" t="s">
        <v>206</v>
      </c>
      <c r="D133" s="210" t="s">
        <v>267</v>
      </c>
      <c r="E133" s="211" t="s">
        <v>1733</v>
      </c>
      <c r="F133" s="210" t="s">
        <v>159</v>
      </c>
      <c r="G133" s="210" t="s">
        <v>161</v>
      </c>
      <c r="H133" s="210" t="s">
        <v>1779</v>
      </c>
      <c r="I133" s="172">
        <f>I134</f>
        <v>0</v>
      </c>
      <c r="J133" s="172">
        <f t="shared" ref="J133:K133" si="49">J134</f>
        <v>0</v>
      </c>
      <c r="K133" s="172">
        <f t="shared" si="49"/>
        <v>0</v>
      </c>
    </row>
    <row r="134" spans="1:11" ht="40.5" hidden="1" customHeight="1">
      <c r="A134" s="317" t="s">
        <v>1728</v>
      </c>
      <c r="B134" s="208" t="s">
        <v>249</v>
      </c>
      <c r="C134" s="208" t="s">
        <v>206</v>
      </c>
      <c r="D134" s="208" t="s">
        <v>267</v>
      </c>
      <c r="E134" s="209" t="s">
        <v>1733</v>
      </c>
      <c r="F134" s="208" t="s">
        <v>271</v>
      </c>
      <c r="G134" s="208" t="s">
        <v>161</v>
      </c>
      <c r="H134" s="208" t="s">
        <v>1779</v>
      </c>
      <c r="I134" s="172">
        <v>0</v>
      </c>
      <c r="J134" s="172"/>
      <c r="K134" s="346"/>
    </row>
    <row r="135" spans="1:11" ht="38.25" hidden="1">
      <c r="A135" s="347" t="s">
        <v>1715</v>
      </c>
      <c r="B135" s="210" t="s">
        <v>249</v>
      </c>
      <c r="C135" s="210" t="s">
        <v>206</v>
      </c>
      <c r="D135" s="210" t="s">
        <v>267</v>
      </c>
      <c r="E135" s="211" t="s">
        <v>1716</v>
      </c>
      <c r="F135" s="210" t="s">
        <v>159</v>
      </c>
      <c r="G135" s="210" t="s">
        <v>161</v>
      </c>
      <c r="H135" s="210" t="s">
        <v>1779</v>
      </c>
      <c r="I135" s="172">
        <f t="shared" ref="I135:K135" si="50">I136</f>
        <v>0</v>
      </c>
      <c r="J135" s="172">
        <f t="shared" si="50"/>
        <v>0</v>
      </c>
      <c r="K135" s="172">
        <f t="shared" si="50"/>
        <v>0</v>
      </c>
    </row>
    <row r="136" spans="1:11" ht="83.25" hidden="1" customHeight="1">
      <c r="A136" s="158" t="s">
        <v>1714</v>
      </c>
      <c r="B136" s="208" t="s">
        <v>249</v>
      </c>
      <c r="C136" s="208" t="s">
        <v>206</v>
      </c>
      <c r="D136" s="208" t="s">
        <v>267</v>
      </c>
      <c r="E136" s="209" t="s">
        <v>1716</v>
      </c>
      <c r="F136" s="208" t="s">
        <v>271</v>
      </c>
      <c r="G136" s="208" t="s">
        <v>161</v>
      </c>
      <c r="H136" s="208" t="s">
        <v>1779</v>
      </c>
      <c r="I136" s="173">
        <v>0</v>
      </c>
      <c r="J136" s="172"/>
      <c r="K136" s="346"/>
    </row>
    <row r="137" spans="1:11" hidden="1">
      <c r="A137" s="196" t="s">
        <v>1466</v>
      </c>
      <c r="B137" s="210" t="s">
        <v>249</v>
      </c>
      <c r="C137" s="210" t="s">
        <v>206</v>
      </c>
      <c r="D137" s="210" t="s">
        <v>267</v>
      </c>
      <c r="E137" s="211" t="s">
        <v>1465</v>
      </c>
      <c r="F137" s="210" t="s">
        <v>159</v>
      </c>
      <c r="G137" s="210" t="s">
        <v>161</v>
      </c>
      <c r="H137" s="210" t="s">
        <v>1779</v>
      </c>
      <c r="I137" s="172">
        <f t="shared" ref="I137:K137" si="51">I138</f>
        <v>0</v>
      </c>
      <c r="J137" s="172">
        <f t="shared" si="51"/>
        <v>0</v>
      </c>
      <c r="K137" s="172">
        <f t="shared" si="51"/>
        <v>0</v>
      </c>
    </row>
    <row r="138" spans="1:11" ht="51" hidden="1">
      <c r="A138" s="317" t="s">
        <v>1464</v>
      </c>
      <c r="B138" s="208" t="s">
        <v>249</v>
      </c>
      <c r="C138" s="208" t="s">
        <v>206</v>
      </c>
      <c r="D138" s="208" t="s">
        <v>267</v>
      </c>
      <c r="E138" s="209" t="s">
        <v>1465</v>
      </c>
      <c r="F138" s="208" t="s">
        <v>271</v>
      </c>
      <c r="G138" s="208" t="s">
        <v>161</v>
      </c>
      <c r="H138" s="208" t="s">
        <v>1779</v>
      </c>
      <c r="I138" s="173">
        <v>0</v>
      </c>
      <c r="J138" s="173">
        <v>0</v>
      </c>
      <c r="K138" s="346">
        <v>0</v>
      </c>
    </row>
    <row r="139" spans="1:11" ht="51" hidden="1">
      <c r="A139" s="347" t="s">
        <v>1522</v>
      </c>
      <c r="B139" s="210" t="s">
        <v>249</v>
      </c>
      <c r="C139" s="210" t="s">
        <v>206</v>
      </c>
      <c r="D139" s="210" t="s">
        <v>267</v>
      </c>
      <c r="E139" s="211" t="s">
        <v>1523</v>
      </c>
      <c r="F139" s="210" t="s">
        <v>159</v>
      </c>
      <c r="G139" s="210" t="s">
        <v>161</v>
      </c>
      <c r="H139" s="210" t="s">
        <v>11</v>
      </c>
      <c r="I139" s="172">
        <f t="shared" ref="I139:K139" si="52">I140</f>
        <v>0</v>
      </c>
      <c r="J139" s="172">
        <f t="shared" si="52"/>
        <v>0</v>
      </c>
      <c r="K139" s="172">
        <f t="shared" si="52"/>
        <v>0</v>
      </c>
    </row>
    <row r="140" spans="1:11" ht="51" hidden="1">
      <c r="A140" s="55" t="s">
        <v>1524</v>
      </c>
      <c r="B140" s="208" t="s">
        <v>249</v>
      </c>
      <c r="C140" s="208" t="s">
        <v>206</v>
      </c>
      <c r="D140" s="208" t="s">
        <v>267</v>
      </c>
      <c r="E140" s="209" t="s">
        <v>1523</v>
      </c>
      <c r="F140" s="208" t="s">
        <v>271</v>
      </c>
      <c r="G140" s="208" t="s">
        <v>161</v>
      </c>
      <c r="H140" s="208" t="s">
        <v>11</v>
      </c>
      <c r="I140" s="172"/>
      <c r="J140" s="172"/>
      <c r="K140" s="346"/>
    </row>
    <row r="141" spans="1:11">
      <c r="A141" s="345" t="s">
        <v>71</v>
      </c>
      <c r="B141" s="210" t="s">
        <v>249</v>
      </c>
      <c r="C141" s="210" t="s">
        <v>206</v>
      </c>
      <c r="D141" s="210" t="s">
        <v>267</v>
      </c>
      <c r="E141" s="211">
        <v>29999</v>
      </c>
      <c r="F141" s="210" t="s">
        <v>159</v>
      </c>
      <c r="G141" s="210" t="s">
        <v>161</v>
      </c>
      <c r="H141" s="210" t="s">
        <v>1779</v>
      </c>
      <c r="I141" s="172">
        <f t="shared" ref="I141:K141" si="53">I142</f>
        <v>1440600</v>
      </c>
      <c r="J141" s="172">
        <f t="shared" si="53"/>
        <v>1440600</v>
      </c>
      <c r="K141" s="172">
        <f t="shared" si="53"/>
        <v>1440600</v>
      </c>
    </row>
    <row r="142" spans="1:11">
      <c r="A142" s="347" t="s">
        <v>72</v>
      </c>
      <c r="B142" s="210" t="s">
        <v>249</v>
      </c>
      <c r="C142" s="210" t="s">
        <v>206</v>
      </c>
      <c r="D142" s="210" t="s">
        <v>267</v>
      </c>
      <c r="E142" s="211" t="s">
        <v>1253</v>
      </c>
      <c r="F142" s="210" t="s">
        <v>271</v>
      </c>
      <c r="G142" s="210" t="s">
        <v>161</v>
      </c>
      <c r="H142" s="210" t="s">
        <v>1779</v>
      </c>
      <c r="I142" s="172">
        <f t="shared" ref="I142:K142" si="54">SUM(I143:I175)</f>
        <v>1440600</v>
      </c>
      <c r="J142" s="172">
        <f t="shared" si="54"/>
        <v>1440600</v>
      </c>
      <c r="K142" s="172">
        <f t="shared" si="54"/>
        <v>1440600</v>
      </c>
    </row>
    <row r="143" spans="1:11" ht="63.75" hidden="1">
      <c r="A143" s="158" t="s">
        <v>1529</v>
      </c>
      <c r="B143" s="208" t="s">
        <v>249</v>
      </c>
      <c r="C143" s="208" t="s">
        <v>206</v>
      </c>
      <c r="D143" s="208" t="s">
        <v>267</v>
      </c>
      <c r="E143" s="209" t="s">
        <v>1253</v>
      </c>
      <c r="F143" s="208" t="s">
        <v>271</v>
      </c>
      <c r="G143" s="208" t="s">
        <v>1534</v>
      </c>
      <c r="H143" s="208" t="s">
        <v>1779</v>
      </c>
      <c r="I143" s="173">
        <v>0</v>
      </c>
      <c r="J143" s="173"/>
      <c r="K143" s="346"/>
    </row>
    <row r="144" spans="1:11" ht="76.5" hidden="1">
      <c r="A144" s="158" t="s">
        <v>1535</v>
      </c>
      <c r="B144" s="208" t="s">
        <v>249</v>
      </c>
      <c r="C144" s="208" t="s">
        <v>206</v>
      </c>
      <c r="D144" s="208" t="s">
        <v>267</v>
      </c>
      <c r="E144" s="209" t="s">
        <v>1253</v>
      </c>
      <c r="F144" s="208" t="s">
        <v>271</v>
      </c>
      <c r="G144" s="208" t="s">
        <v>1536</v>
      </c>
      <c r="H144" s="208" t="s">
        <v>1779</v>
      </c>
      <c r="I144" s="173">
        <v>0</v>
      </c>
      <c r="J144" s="173"/>
      <c r="K144" s="346"/>
    </row>
    <row r="145" spans="1:11" ht="68.25" hidden="1" customHeight="1">
      <c r="A145" s="332" t="s">
        <v>1755</v>
      </c>
      <c r="B145" s="208" t="s">
        <v>249</v>
      </c>
      <c r="C145" s="208" t="s">
        <v>206</v>
      </c>
      <c r="D145" s="208" t="s">
        <v>267</v>
      </c>
      <c r="E145" s="209" t="s">
        <v>1253</v>
      </c>
      <c r="F145" s="208" t="s">
        <v>271</v>
      </c>
      <c r="G145" s="208" t="s">
        <v>1756</v>
      </c>
      <c r="H145" s="208" t="s">
        <v>1779</v>
      </c>
      <c r="I145" s="173">
        <v>0</v>
      </c>
      <c r="J145" s="173"/>
      <c r="K145" s="346"/>
    </row>
    <row r="146" spans="1:11" ht="76.5" hidden="1">
      <c r="A146" s="158" t="s">
        <v>1475</v>
      </c>
      <c r="B146" s="208" t="s">
        <v>249</v>
      </c>
      <c r="C146" s="208" t="s">
        <v>206</v>
      </c>
      <c r="D146" s="208" t="s">
        <v>267</v>
      </c>
      <c r="E146" s="209" t="s">
        <v>1253</v>
      </c>
      <c r="F146" s="208" t="s">
        <v>271</v>
      </c>
      <c r="G146" s="208" t="s">
        <v>1474</v>
      </c>
      <c r="H146" s="208" t="s">
        <v>1779</v>
      </c>
      <c r="I146" s="173">
        <v>0</v>
      </c>
      <c r="J146" s="173"/>
      <c r="K146" s="346"/>
    </row>
    <row r="147" spans="1:11" ht="51" hidden="1">
      <c r="A147" s="158" t="s">
        <v>1484</v>
      </c>
      <c r="B147" s="208" t="s">
        <v>249</v>
      </c>
      <c r="C147" s="208" t="s">
        <v>206</v>
      </c>
      <c r="D147" s="208" t="s">
        <v>267</v>
      </c>
      <c r="E147" s="209" t="s">
        <v>1253</v>
      </c>
      <c r="F147" s="208" t="s">
        <v>271</v>
      </c>
      <c r="G147" s="208" t="s">
        <v>1485</v>
      </c>
      <c r="H147" s="208" t="s">
        <v>11</v>
      </c>
      <c r="I147" s="173"/>
      <c r="J147" s="173"/>
      <c r="K147" s="346"/>
    </row>
    <row r="148" spans="1:11" ht="102" hidden="1">
      <c r="A148" s="332" t="s">
        <v>1540</v>
      </c>
      <c r="B148" s="208" t="s">
        <v>249</v>
      </c>
      <c r="C148" s="208" t="s">
        <v>206</v>
      </c>
      <c r="D148" s="208" t="s">
        <v>267</v>
      </c>
      <c r="E148" s="209" t="s">
        <v>1253</v>
      </c>
      <c r="F148" s="208" t="s">
        <v>271</v>
      </c>
      <c r="G148" s="208" t="s">
        <v>1541</v>
      </c>
      <c r="H148" s="208" t="s">
        <v>11</v>
      </c>
      <c r="I148" s="173"/>
      <c r="J148" s="173"/>
      <c r="K148" s="346"/>
    </row>
    <row r="149" spans="1:11" ht="63.75" hidden="1">
      <c r="A149" s="332" t="s">
        <v>1542</v>
      </c>
      <c r="B149" s="208" t="s">
        <v>249</v>
      </c>
      <c r="C149" s="208" t="s">
        <v>206</v>
      </c>
      <c r="D149" s="208" t="s">
        <v>267</v>
      </c>
      <c r="E149" s="209" t="s">
        <v>1253</v>
      </c>
      <c r="F149" s="208" t="s">
        <v>271</v>
      </c>
      <c r="G149" s="208" t="s">
        <v>1543</v>
      </c>
      <c r="H149" s="208" t="s">
        <v>11</v>
      </c>
      <c r="I149" s="173"/>
      <c r="J149" s="173"/>
      <c r="K149" s="346"/>
    </row>
    <row r="150" spans="1:11" ht="51" hidden="1">
      <c r="A150" s="332" t="s">
        <v>1679</v>
      </c>
      <c r="B150" s="208" t="s">
        <v>249</v>
      </c>
      <c r="C150" s="208" t="s">
        <v>206</v>
      </c>
      <c r="D150" s="208" t="s">
        <v>267</v>
      </c>
      <c r="E150" s="209" t="s">
        <v>1253</v>
      </c>
      <c r="F150" s="208" t="s">
        <v>271</v>
      </c>
      <c r="G150" s="208" t="s">
        <v>1678</v>
      </c>
      <c r="H150" s="208" t="s">
        <v>1779</v>
      </c>
      <c r="I150" s="173">
        <v>0</v>
      </c>
      <c r="J150" s="173"/>
      <c r="K150" s="346"/>
    </row>
    <row r="151" spans="1:11" ht="102" hidden="1">
      <c r="A151" s="332" t="s">
        <v>1681</v>
      </c>
      <c r="B151" s="208" t="s">
        <v>249</v>
      </c>
      <c r="C151" s="208" t="s">
        <v>206</v>
      </c>
      <c r="D151" s="208" t="s">
        <v>267</v>
      </c>
      <c r="E151" s="209" t="s">
        <v>1253</v>
      </c>
      <c r="F151" s="208" t="s">
        <v>271</v>
      </c>
      <c r="G151" s="208" t="s">
        <v>1680</v>
      </c>
      <c r="H151" s="208" t="s">
        <v>1779</v>
      </c>
      <c r="I151" s="173">
        <v>0</v>
      </c>
      <c r="J151" s="173"/>
      <c r="K151" s="346"/>
    </row>
    <row r="152" spans="1:11" ht="63.75" hidden="1">
      <c r="A152" s="332" t="s">
        <v>1683</v>
      </c>
      <c r="B152" s="208" t="s">
        <v>249</v>
      </c>
      <c r="C152" s="208" t="s">
        <v>206</v>
      </c>
      <c r="D152" s="208" t="s">
        <v>267</v>
      </c>
      <c r="E152" s="209" t="s">
        <v>1253</v>
      </c>
      <c r="F152" s="208" t="s">
        <v>271</v>
      </c>
      <c r="G152" s="208" t="s">
        <v>1682</v>
      </c>
      <c r="H152" s="208" t="s">
        <v>1779</v>
      </c>
      <c r="I152" s="173">
        <v>0</v>
      </c>
      <c r="J152" s="173"/>
      <c r="K152" s="346"/>
    </row>
    <row r="153" spans="1:11" ht="51">
      <c r="A153" s="267" t="s">
        <v>1456</v>
      </c>
      <c r="B153" s="208" t="s">
        <v>249</v>
      </c>
      <c r="C153" s="208" t="s">
        <v>206</v>
      </c>
      <c r="D153" s="208" t="s">
        <v>267</v>
      </c>
      <c r="E153" s="209" t="s">
        <v>1253</v>
      </c>
      <c r="F153" s="208" t="s">
        <v>271</v>
      </c>
      <c r="G153" s="208" t="s">
        <v>1455</v>
      </c>
      <c r="H153" s="208" t="s">
        <v>1779</v>
      </c>
      <c r="I153" s="173">
        <v>317600</v>
      </c>
      <c r="J153" s="173">
        <v>317600</v>
      </c>
      <c r="K153" s="346">
        <v>317600</v>
      </c>
    </row>
    <row r="154" spans="1:11" ht="63.75" hidden="1">
      <c r="A154" s="267" t="s">
        <v>1507</v>
      </c>
      <c r="B154" s="208" t="s">
        <v>249</v>
      </c>
      <c r="C154" s="208" t="s">
        <v>206</v>
      </c>
      <c r="D154" s="208" t="s">
        <v>267</v>
      </c>
      <c r="E154" s="209" t="s">
        <v>1253</v>
      </c>
      <c r="F154" s="208" t="s">
        <v>271</v>
      </c>
      <c r="G154" s="208" t="s">
        <v>1508</v>
      </c>
      <c r="H154" s="208" t="s">
        <v>11</v>
      </c>
      <c r="I154" s="173"/>
      <c r="J154" s="173"/>
      <c r="K154" s="346"/>
    </row>
    <row r="155" spans="1:11" ht="65.25" hidden="1" customHeight="1">
      <c r="A155" s="267" t="s">
        <v>1507</v>
      </c>
      <c r="B155" s="208" t="s">
        <v>249</v>
      </c>
      <c r="C155" s="208" t="s">
        <v>206</v>
      </c>
      <c r="D155" s="208" t="s">
        <v>267</v>
      </c>
      <c r="E155" s="209" t="s">
        <v>1253</v>
      </c>
      <c r="F155" s="208" t="s">
        <v>271</v>
      </c>
      <c r="G155" s="208" t="s">
        <v>1508</v>
      </c>
      <c r="H155" s="208" t="s">
        <v>1779</v>
      </c>
      <c r="I155" s="173">
        <v>0</v>
      </c>
      <c r="J155" s="173"/>
      <c r="K155" s="346"/>
    </row>
    <row r="156" spans="1:11" ht="76.5" hidden="1">
      <c r="A156" s="267" t="s">
        <v>1451</v>
      </c>
      <c r="B156" s="208" t="s">
        <v>249</v>
      </c>
      <c r="C156" s="208" t="s">
        <v>206</v>
      </c>
      <c r="D156" s="208" t="s">
        <v>267</v>
      </c>
      <c r="E156" s="209" t="s">
        <v>1253</v>
      </c>
      <c r="F156" s="208" t="s">
        <v>271</v>
      </c>
      <c r="G156" s="208" t="s">
        <v>1462</v>
      </c>
      <c r="H156" s="208" t="s">
        <v>1779</v>
      </c>
      <c r="I156" s="173">
        <v>0</v>
      </c>
      <c r="J156" s="173"/>
      <c r="K156" s="346"/>
    </row>
    <row r="157" spans="1:11" ht="102" hidden="1">
      <c r="A157" s="267" t="s">
        <v>1452</v>
      </c>
      <c r="B157" s="208" t="s">
        <v>249</v>
      </c>
      <c r="C157" s="208" t="s">
        <v>206</v>
      </c>
      <c r="D157" s="208" t="s">
        <v>267</v>
      </c>
      <c r="E157" s="209" t="s">
        <v>1253</v>
      </c>
      <c r="F157" s="208" t="s">
        <v>271</v>
      </c>
      <c r="G157" s="208" t="s">
        <v>1463</v>
      </c>
      <c r="H157" s="208" t="s">
        <v>1779</v>
      </c>
      <c r="I157" s="173">
        <v>0</v>
      </c>
      <c r="J157" s="173"/>
      <c r="K157" s="346"/>
    </row>
    <row r="158" spans="1:11" ht="63.75" hidden="1">
      <c r="A158" s="212" t="s">
        <v>1544</v>
      </c>
      <c r="B158" s="208" t="s">
        <v>249</v>
      </c>
      <c r="C158" s="208" t="s">
        <v>206</v>
      </c>
      <c r="D158" s="208" t="s">
        <v>267</v>
      </c>
      <c r="E158" s="209" t="s">
        <v>1253</v>
      </c>
      <c r="F158" s="208" t="s">
        <v>271</v>
      </c>
      <c r="G158" s="208" t="s">
        <v>1545</v>
      </c>
      <c r="H158" s="208" t="s">
        <v>11</v>
      </c>
      <c r="I158" s="173"/>
      <c r="J158" s="173"/>
      <c r="K158" s="346"/>
    </row>
    <row r="159" spans="1:11" ht="71.25" hidden="1" customHeight="1">
      <c r="A159" s="212" t="s">
        <v>1731</v>
      </c>
      <c r="B159" s="208" t="s">
        <v>249</v>
      </c>
      <c r="C159" s="208" t="s">
        <v>206</v>
      </c>
      <c r="D159" s="208" t="s">
        <v>267</v>
      </c>
      <c r="E159" s="209" t="s">
        <v>1253</v>
      </c>
      <c r="F159" s="208" t="s">
        <v>271</v>
      </c>
      <c r="G159" s="208" t="s">
        <v>1736</v>
      </c>
      <c r="H159" s="208" t="s">
        <v>1779</v>
      </c>
      <c r="I159" s="173">
        <v>0</v>
      </c>
      <c r="J159" s="173"/>
      <c r="K159" s="346"/>
    </row>
    <row r="160" spans="1:11" ht="63.75">
      <c r="A160" s="212" t="s">
        <v>773</v>
      </c>
      <c r="B160" s="208" t="s">
        <v>249</v>
      </c>
      <c r="C160" s="208" t="s">
        <v>206</v>
      </c>
      <c r="D160" s="208" t="s">
        <v>267</v>
      </c>
      <c r="E160" s="209" t="s">
        <v>1253</v>
      </c>
      <c r="F160" s="208" t="s">
        <v>271</v>
      </c>
      <c r="G160" s="208" t="s">
        <v>338</v>
      </c>
      <c r="H160" s="208" t="s">
        <v>1779</v>
      </c>
      <c r="I160" s="346">
        <v>1062400</v>
      </c>
      <c r="J160" s="346">
        <v>1062400</v>
      </c>
      <c r="K160" s="346">
        <v>1062400</v>
      </c>
    </row>
    <row r="161" spans="1:11" ht="153" hidden="1">
      <c r="A161" s="212" t="s">
        <v>1562</v>
      </c>
      <c r="B161" s="208" t="s">
        <v>249</v>
      </c>
      <c r="C161" s="208" t="s">
        <v>206</v>
      </c>
      <c r="D161" s="208" t="s">
        <v>267</v>
      </c>
      <c r="E161" s="209" t="s">
        <v>1253</v>
      </c>
      <c r="F161" s="208" t="s">
        <v>271</v>
      </c>
      <c r="G161" s="208" t="s">
        <v>1563</v>
      </c>
      <c r="H161" s="208" t="s">
        <v>11</v>
      </c>
      <c r="I161" s="346"/>
      <c r="J161" s="346"/>
      <c r="K161" s="346"/>
    </row>
    <row r="162" spans="1:11" ht="110.25" hidden="1" customHeight="1">
      <c r="A162" s="212" t="s">
        <v>1727</v>
      </c>
      <c r="B162" s="208" t="s">
        <v>249</v>
      </c>
      <c r="C162" s="208" t="s">
        <v>206</v>
      </c>
      <c r="D162" s="208" t="s">
        <v>267</v>
      </c>
      <c r="E162" s="209" t="s">
        <v>1253</v>
      </c>
      <c r="F162" s="208" t="s">
        <v>271</v>
      </c>
      <c r="G162" s="208" t="s">
        <v>1735</v>
      </c>
      <c r="H162" s="208" t="s">
        <v>1779</v>
      </c>
      <c r="I162" s="346">
        <v>0</v>
      </c>
      <c r="J162" s="346"/>
      <c r="K162" s="346"/>
    </row>
    <row r="163" spans="1:11" ht="63.75" hidden="1">
      <c r="A163" s="212" t="s">
        <v>1468</v>
      </c>
      <c r="B163" s="208" t="s">
        <v>249</v>
      </c>
      <c r="C163" s="208" t="s">
        <v>206</v>
      </c>
      <c r="D163" s="208" t="s">
        <v>267</v>
      </c>
      <c r="E163" s="209" t="s">
        <v>1253</v>
      </c>
      <c r="F163" s="208" t="s">
        <v>271</v>
      </c>
      <c r="G163" s="208" t="s">
        <v>1467</v>
      </c>
      <c r="H163" s="208" t="s">
        <v>1779</v>
      </c>
      <c r="I163" s="346">
        <v>0</v>
      </c>
      <c r="J163" s="346"/>
      <c r="K163" s="346"/>
    </row>
    <row r="164" spans="1:11" ht="59.25" hidden="1" customHeight="1">
      <c r="A164" s="212" t="s">
        <v>1730</v>
      </c>
      <c r="B164" s="208" t="s">
        <v>249</v>
      </c>
      <c r="C164" s="208" t="s">
        <v>206</v>
      </c>
      <c r="D164" s="208" t="s">
        <v>267</v>
      </c>
      <c r="E164" s="209" t="s">
        <v>1253</v>
      </c>
      <c r="F164" s="208" t="s">
        <v>271</v>
      </c>
      <c r="G164" s="208" t="s">
        <v>1734</v>
      </c>
      <c r="H164" s="208" t="s">
        <v>1779</v>
      </c>
      <c r="I164" s="346">
        <v>0</v>
      </c>
      <c r="J164" s="346"/>
      <c r="K164" s="346"/>
    </row>
    <row r="165" spans="1:11" ht="63.75" hidden="1">
      <c r="A165" s="212" t="s">
        <v>1470</v>
      </c>
      <c r="B165" s="208" t="s">
        <v>249</v>
      </c>
      <c r="C165" s="208" t="s">
        <v>206</v>
      </c>
      <c r="D165" s="208" t="s">
        <v>267</v>
      </c>
      <c r="E165" s="209" t="s">
        <v>1253</v>
      </c>
      <c r="F165" s="208" t="s">
        <v>271</v>
      </c>
      <c r="G165" s="208" t="s">
        <v>1469</v>
      </c>
      <c r="H165" s="208" t="s">
        <v>1779</v>
      </c>
      <c r="I165" s="346">
        <v>0</v>
      </c>
      <c r="J165" s="346"/>
      <c r="K165" s="346"/>
    </row>
    <row r="166" spans="1:11" ht="63.75" hidden="1">
      <c r="A166" s="212" t="s">
        <v>1473</v>
      </c>
      <c r="B166" s="208" t="s">
        <v>249</v>
      </c>
      <c r="C166" s="208" t="s">
        <v>206</v>
      </c>
      <c r="D166" s="208" t="s">
        <v>267</v>
      </c>
      <c r="E166" s="209" t="s">
        <v>1253</v>
      </c>
      <c r="F166" s="208" t="s">
        <v>271</v>
      </c>
      <c r="G166" s="208" t="s">
        <v>1472</v>
      </c>
      <c r="H166" s="208" t="s">
        <v>1779</v>
      </c>
      <c r="I166" s="346">
        <v>0</v>
      </c>
      <c r="J166" s="346"/>
      <c r="K166" s="346"/>
    </row>
    <row r="167" spans="1:11" ht="102">
      <c r="A167" s="212" t="s">
        <v>776</v>
      </c>
      <c r="B167" s="208" t="s">
        <v>249</v>
      </c>
      <c r="C167" s="208" t="s">
        <v>206</v>
      </c>
      <c r="D167" s="208" t="s">
        <v>267</v>
      </c>
      <c r="E167" s="209" t="s">
        <v>1253</v>
      </c>
      <c r="F167" s="208" t="s">
        <v>271</v>
      </c>
      <c r="G167" s="208" t="s">
        <v>337</v>
      </c>
      <c r="H167" s="208" t="s">
        <v>1779</v>
      </c>
      <c r="I167" s="346">
        <v>60600</v>
      </c>
      <c r="J167" s="346">
        <v>60600</v>
      </c>
      <c r="K167" s="346">
        <v>60600</v>
      </c>
    </row>
    <row r="168" spans="1:11" ht="63.75" hidden="1">
      <c r="A168" s="212" t="s">
        <v>1505</v>
      </c>
      <c r="B168" s="208" t="s">
        <v>249</v>
      </c>
      <c r="C168" s="208" t="s">
        <v>206</v>
      </c>
      <c r="D168" s="208" t="s">
        <v>267</v>
      </c>
      <c r="E168" s="209" t="s">
        <v>1253</v>
      </c>
      <c r="F168" s="208" t="s">
        <v>271</v>
      </c>
      <c r="G168" s="208" t="s">
        <v>1506</v>
      </c>
      <c r="H168" s="208" t="s">
        <v>1779</v>
      </c>
      <c r="I168" s="346">
        <v>0</v>
      </c>
      <c r="J168" s="346"/>
      <c r="K168" s="346"/>
    </row>
    <row r="169" spans="1:11" ht="178.5" hidden="1">
      <c r="A169" s="212" t="s">
        <v>1525</v>
      </c>
      <c r="B169" s="208" t="s">
        <v>249</v>
      </c>
      <c r="C169" s="208" t="s">
        <v>206</v>
      </c>
      <c r="D169" s="208" t="s">
        <v>267</v>
      </c>
      <c r="E169" s="209" t="s">
        <v>1253</v>
      </c>
      <c r="F169" s="208" t="s">
        <v>271</v>
      </c>
      <c r="G169" s="208" t="s">
        <v>1526</v>
      </c>
      <c r="H169" s="208" t="s">
        <v>1779</v>
      </c>
      <c r="I169" s="346">
        <v>0</v>
      </c>
      <c r="J169" s="346"/>
      <c r="K169" s="346"/>
    </row>
    <row r="170" spans="1:11" ht="140.25" hidden="1">
      <c r="A170" s="212" t="s">
        <v>1762</v>
      </c>
      <c r="B170" s="214" t="s">
        <v>249</v>
      </c>
      <c r="C170" s="214" t="s">
        <v>206</v>
      </c>
      <c r="D170" s="214" t="s">
        <v>267</v>
      </c>
      <c r="E170" s="214">
        <v>29999</v>
      </c>
      <c r="F170" s="214" t="s">
        <v>271</v>
      </c>
      <c r="G170" s="214">
        <v>7580</v>
      </c>
      <c r="H170" s="214">
        <v>150</v>
      </c>
      <c r="I170" s="346">
        <v>0</v>
      </c>
      <c r="J170" s="346">
        <v>0</v>
      </c>
      <c r="K170" s="346">
        <v>0</v>
      </c>
    </row>
    <row r="171" spans="1:11" ht="89.25" hidden="1">
      <c r="A171" s="212" t="s">
        <v>1556</v>
      </c>
      <c r="B171" s="208" t="s">
        <v>249</v>
      </c>
      <c r="C171" s="208" t="s">
        <v>206</v>
      </c>
      <c r="D171" s="208" t="s">
        <v>267</v>
      </c>
      <c r="E171" s="209" t="s">
        <v>1253</v>
      </c>
      <c r="F171" s="208" t="s">
        <v>271</v>
      </c>
      <c r="G171" s="208" t="s">
        <v>1557</v>
      </c>
      <c r="H171" s="208" t="s">
        <v>1779</v>
      </c>
      <c r="I171" s="346">
        <v>0</v>
      </c>
      <c r="J171" s="346"/>
      <c r="K171" s="346"/>
    </row>
    <row r="172" spans="1:11" ht="76.5" hidden="1">
      <c r="A172" s="332" t="s">
        <v>1547</v>
      </c>
      <c r="B172" s="208" t="s">
        <v>249</v>
      </c>
      <c r="C172" s="208" t="s">
        <v>206</v>
      </c>
      <c r="D172" s="208" t="s">
        <v>267</v>
      </c>
      <c r="E172" s="209" t="s">
        <v>1253</v>
      </c>
      <c r="F172" s="208" t="s">
        <v>271</v>
      </c>
      <c r="G172" s="208" t="s">
        <v>1546</v>
      </c>
      <c r="H172" s="208" t="s">
        <v>11</v>
      </c>
      <c r="I172" s="346">
        <f>294000-294000</f>
        <v>0</v>
      </c>
      <c r="J172" s="346"/>
      <c r="K172" s="346"/>
    </row>
    <row r="173" spans="1:11" ht="76.5" hidden="1">
      <c r="A173" s="212" t="s">
        <v>1537</v>
      </c>
      <c r="B173" s="208" t="s">
        <v>249</v>
      </c>
      <c r="C173" s="208" t="s">
        <v>206</v>
      </c>
      <c r="D173" s="208" t="s">
        <v>267</v>
      </c>
      <c r="E173" s="209" t="s">
        <v>1253</v>
      </c>
      <c r="F173" s="208" t="s">
        <v>271</v>
      </c>
      <c r="G173" s="208" t="s">
        <v>1538</v>
      </c>
      <c r="H173" s="208" t="s">
        <v>1779</v>
      </c>
      <c r="I173" s="346">
        <v>0</v>
      </c>
      <c r="J173" s="346"/>
      <c r="K173" s="346"/>
    </row>
    <row r="174" spans="1:11" ht="76.5" hidden="1">
      <c r="A174" s="212" t="s">
        <v>1532</v>
      </c>
      <c r="B174" s="208" t="s">
        <v>249</v>
      </c>
      <c r="C174" s="208" t="s">
        <v>206</v>
      </c>
      <c r="D174" s="208" t="s">
        <v>267</v>
      </c>
      <c r="E174" s="209" t="s">
        <v>1253</v>
      </c>
      <c r="F174" s="208" t="s">
        <v>271</v>
      </c>
      <c r="G174" s="208" t="s">
        <v>1539</v>
      </c>
      <c r="H174" s="208" t="s">
        <v>1779</v>
      </c>
      <c r="I174" s="346">
        <v>0</v>
      </c>
      <c r="J174" s="346"/>
      <c r="K174" s="346"/>
    </row>
    <row r="175" spans="1:11" ht="102" hidden="1">
      <c r="A175" s="212" t="s">
        <v>1531</v>
      </c>
      <c r="B175" s="208" t="s">
        <v>249</v>
      </c>
      <c r="C175" s="208" t="s">
        <v>206</v>
      </c>
      <c r="D175" s="208" t="s">
        <v>267</v>
      </c>
      <c r="E175" s="209" t="s">
        <v>1253</v>
      </c>
      <c r="F175" s="208" t="s">
        <v>271</v>
      </c>
      <c r="G175" s="208" t="s">
        <v>1533</v>
      </c>
      <c r="H175" s="208" t="s">
        <v>1779</v>
      </c>
      <c r="I175" s="346">
        <v>0</v>
      </c>
      <c r="J175" s="346"/>
      <c r="K175" s="346"/>
    </row>
    <row r="176" spans="1:11" ht="31.5" customHeight="1">
      <c r="A176" s="197" t="s">
        <v>92</v>
      </c>
      <c r="B176" s="210" t="s">
        <v>249</v>
      </c>
      <c r="C176" s="210" t="s">
        <v>206</v>
      </c>
      <c r="D176" s="210" t="s">
        <v>267</v>
      </c>
      <c r="E176" s="211" t="s">
        <v>1254</v>
      </c>
      <c r="F176" s="210" t="s">
        <v>159</v>
      </c>
      <c r="G176" s="210" t="s">
        <v>161</v>
      </c>
      <c r="H176" s="210" t="s">
        <v>1779</v>
      </c>
      <c r="I176" s="170">
        <f>I177+I201+I209+I211+I205+I203+I207</f>
        <v>1032076100</v>
      </c>
      <c r="J176" s="170">
        <f>J177+J201+J209+J211+J205+J203+J207</f>
        <v>1024201300</v>
      </c>
      <c r="K176" s="170">
        <f>K177+K201+K209+K211+K205+K203+K207</f>
        <v>1018274100</v>
      </c>
    </row>
    <row r="177" spans="1:11" ht="36" customHeight="1">
      <c r="A177" s="194" t="s">
        <v>6</v>
      </c>
      <c r="B177" s="210" t="s">
        <v>249</v>
      </c>
      <c r="C177" s="210" t="s">
        <v>206</v>
      </c>
      <c r="D177" s="210" t="s">
        <v>267</v>
      </c>
      <c r="E177" s="211" t="s">
        <v>1256</v>
      </c>
      <c r="F177" s="210" t="s">
        <v>159</v>
      </c>
      <c r="G177" s="210" t="s">
        <v>161</v>
      </c>
      <c r="H177" s="210" t="s">
        <v>1779</v>
      </c>
      <c r="I177" s="185">
        <f t="shared" ref="I177:K177" si="55">I178</f>
        <v>1016483400</v>
      </c>
      <c r="J177" s="185">
        <f t="shared" si="55"/>
        <v>1008392900</v>
      </c>
      <c r="K177" s="185">
        <f t="shared" si="55"/>
        <v>1008390200</v>
      </c>
    </row>
    <row r="178" spans="1:11" ht="25.5">
      <c r="A178" s="194" t="s">
        <v>7</v>
      </c>
      <c r="B178" s="210" t="s">
        <v>249</v>
      </c>
      <c r="C178" s="210" t="s">
        <v>206</v>
      </c>
      <c r="D178" s="210" t="s">
        <v>267</v>
      </c>
      <c r="E178" s="211" t="s">
        <v>1256</v>
      </c>
      <c r="F178" s="210" t="s">
        <v>271</v>
      </c>
      <c r="G178" s="210" t="s">
        <v>161</v>
      </c>
      <c r="H178" s="210" t="s">
        <v>1779</v>
      </c>
      <c r="I178" s="185">
        <f t="shared" ref="I178:K178" si="56">SUM(I179:I200)</f>
        <v>1016483400</v>
      </c>
      <c r="J178" s="185">
        <f t="shared" si="56"/>
        <v>1008392900</v>
      </c>
      <c r="K178" s="185">
        <f t="shared" si="56"/>
        <v>1008390200</v>
      </c>
    </row>
    <row r="179" spans="1:11" ht="114.75">
      <c r="A179" s="212" t="s">
        <v>774</v>
      </c>
      <c r="B179" s="208" t="s">
        <v>249</v>
      </c>
      <c r="C179" s="208" t="s">
        <v>206</v>
      </c>
      <c r="D179" s="208" t="s">
        <v>267</v>
      </c>
      <c r="E179" s="213" t="s">
        <v>1256</v>
      </c>
      <c r="F179" s="208" t="s">
        <v>271</v>
      </c>
      <c r="G179" s="208" t="s">
        <v>340</v>
      </c>
      <c r="H179" s="208" t="s">
        <v>1779</v>
      </c>
      <c r="I179" s="346">
        <v>63202800</v>
      </c>
      <c r="J179" s="346">
        <v>63202800</v>
      </c>
      <c r="K179" s="346">
        <v>63202800</v>
      </c>
    </row>
    <row r="180" spans="1:11" ht="89.25">
      <c r="A180" s="212" t="s">
        <v>1620</v>
      </c>
      <c r="B180" s="208" t="s">
        <v>249</v>
      </c>
      <c r="C180" s="208" t="s">
        <v>206</v>
      </c>
      <c r="D180" s="208" t="s">
        <v>267</v>
      </c>
      <c r="E180" s="213" t="s">
        <v>1256</v>
      </c>
      <c r="F180" s="208" t="s">
        <v>271</v>
      </c>
      <c r="G180" s="208" t="s">
        <v>1257</v>
      </c>
      <c r="H180" s="208" t="s">
        <v>1779</v>
      </c>
      <c r="I180" s="346">
        <v>192100</v>
      </c>
      <c r="J180" s="346">
        <v>192100</v>
      </c>
      <c r="K180" s="346">
        <v>192100</v>
      </c>
    </row>
    <row r="181" spans="1:11" ht="89.25">
      <c r="A181" s="212" t="s">
        <v>1780</v>
      </c>
      <c r="B181" s="208" t="s">
        <v>249</v>
      </c>
      <c r="C181" s="208" t="s">
        <v>206</v>
      </c>
      <c r="D181" s="208" t="s">
        <v>267</v>
      </c>
      <c r="E181" s="213" t="s">
        <v>1256</v>
      </c>
      <c r="F181" s="208" t="s">
        <v>271</v>
      </c>
      <c r="G181" s="208">
        <v>2438</v>
      </c>
      <c r="H181" s="208">
        <v>150</v>
      </c>
      <c r="I181" s="346">
        <v>9600</v>
      </c>
      <c r="J181" s="346">
        <v>2900</v>
      </c>
      <c r="K181" s="346">
        <v>200</v>
      </c>
    </row>
    <row r="182" spans="1:11" ht="178.5">
      <c r="A182" s="212" t="s">
        <v>1638</v>
      </c>
      <c r="B182" s="208" t="s">
        <v>249</v>
      </c>
      <c r="C182" s="208" t="s">
        <v>206</v>
      </c>
      <c r="D182" s="208" t="s">
        <v>267</v>
      </c>
      <c r="E182" s="213" t="s">
        <v>1256</v>
      </c>
      <c r="F182" s="208" t="s">
        <v>271</v>
      </c>
      <c r="G182" s="208" t="s">
        <v>782</v>
      </c>
      <c r="H182" s="208" t="s">
        <v>1779</v>
      </c>
      <c r="I182" s="346">
        <v>69732400</v>
      </c>
      <c r="J182" s="346">
        <v>69732400</v>
      </c>
      <c r="K182" s="346">
        <v>69732400</v>
      </c>
    </row>
    <row r="183" spans="1:11" ht="178.5">
      <c r="A183" s="212" t="s">
        <v>1639</v>
      </c>
      <c r="B183" s="208" t="s">
        <v>249</v>
      </c>
      <c r="C183" s="208" t="s">
        <v>206</v>
      </c>
      <c r="D183" s="208" t="s">
        <v>267</v>
      </c>
      <c r="E183" s="213" t="s">
        <v>1256</v>
      </c>
      <c r="F183" s="208" t="s">
        <v>271</v>
      </c>
      <c r="G183" s="208" t="s">
        <v>784</v>
      </c>
      <c r="H183" s="208" t="s">
        <v>1779</v>
      </c>
      <c r="I183" s="346">
        <v>74361300</v>
      </c>
      <c r="J183" s="346">
        <v>74361300</v>
      </c>
      <c r="K183" s="346">
        <v>74361300</v>
      </c>
    </row>
    <row r="184" spans="1:11" ht="89.25">
      <c r="A184" s="212" t="s">
        <v>1622</v>
      </c>
      <c r="B184" s="208" t="s">
        <v>249</v>
      </c>
      <c r="C184" s="208" t="s">
        <v>206</v>
      </c>
      <c r="D184" s="208" t="s">
        <v>267</v>
      </c>
      <c r="E184" s="213" t="s">
        <v>1256</v>
      </c>
      <c r="F184" s="208" t="s">
        <v>271</v>
      </c>
      <c r="G184" s="208" t="s">
        <v>651</v>
      </c>
      <c r="H184" s="208" t="s">
        <v>1779</v>
      </c>
      <c r="I184" s="346">
        <v>63200</v>
      </c>
      <c r="J184" s="346">
        <v>63200</v>
      </c>
      <c r="K184" s="346">
        <v>63200</v>
      </c>
    </row>
    <row r="185" spans="1:11" ht="102">
      <c r="A185" s="212" t="s">
        <v>1623</v>
      </c>
      <c r="B185" s="208" t="s">
        <v>249</v>
      </c>
      <c r="C185" s="208" t="s">
        <v>206</v>
      </c>
      <c r="D185" s="208" t="s">
        <v>267</v>
      </c>
      <c r="E185" s="213" t="s">
        <v>1256</v>
      </c>
      <c r="F185" s="208" t="s">
        <v>271</v>
      </c>
      <c r="G185" s="208" t="s">
        <v>353</v>
      </c>
      <c r="H185" s="208" t="s">
        <v>1779</v>
      </c>
      <c r="I185" s="346">
        <v>648300</v>
      </c>
      <c r="J185" s="346">
        <v>648300</v>
      </c>
      <c r="K185" s="346">
        <v>648300</v>
      </c>
    </row>
    <row r="186" spans="1:11" ht="140.25">
      <c r="A186" s="212" t="s">
        <v>775</v>
      </c>
      <c r="B186" s="208" t="s">
        <v>249</v>
      </c>
      <c r="C186" s="208" t="s">
        <v>206</v>
      </c>
      <c r="D186" s="208" t="s">
        <v>267</v>
      </c>
      <c r="E186" s="213" t="s">
        <v>1256</v>
      </c>
      <c r="F186" s="208" t="s">
        <v>271</v>
      </c>
      <c r="G186" s="208" t="s">
        <v>346</v>
      </c>
      <c r="H186" s="208" t="s">
        <v>1779</v>
      </c>
      <c r="I186" s="171">
        <v>21426900</v>
      </c>
      <c r="J186" s="346">
        <v>21426900</v>
      </c>
      <c r="K186" s="346">
        <v>21426900</v>
      </c>
    </row>
    <row r="187" spans="1:11" ht="63.75">
      <c r="A187" s="212" t="s">
        <v>1624</v>
      </c>
      <c r="B187" s="208" t="s">
        <v>249</v>
      </c>
      <c r="C187" s="208" t="s">
        <v>206</v>
      </c>
      <c r="D187" s="208" t="s">
        <v>267</v>
      </c>
      <c r="E187" s="213" t="s">
        <v>1256</v>
      </c>
      <c r="F187" s="208" t="s">
        <v>271</v>
      </c>
      <c r="G187" s="208" t="s">
        <v>349</v>
      </c>
      <c r="H187" s="208" t="s">
        <v>1779</v>
      </c>
      <c r="I187" s="346">
        <v>213800</v>
      </c>
      <c r="J187" s="346">
        <v>213800</v>
      </c>
      <c r="K187" s="346">
        <v>213800</v>
      </c>
    </row>
    <row r="188" spans="1:11" ht="102">
      <c r="A188" s="212" t="s">
        <v>1627</v>
      </c>
      <c r="B188" s="208" t="s">
        <v>249</v>
      </c>
      <c r="C188" s="208" t="s">
        <v>206</v>
      </c>
      <c r="D188" s="208" t="s">
        <v>267</v>
      </c>
      <c r="E188" s="213" t="s">
        <v>1256</v>
      </c>
      <c r="F188" s="208" t="s">
        <v>271</v>
      </c>
      <c r="G188" s="208" t="s">
        <v>352</v>
      </c>
      <c r="H188" s="208" t="s">
        <v>1779</v>
      </c>
      <c r="I188" s="346">
        <v>1384900</v>
      </c>
      <c r="J188" s="346">
        <v>1380500</v>
      </c>
      <c r="K188" s="346">
        <v>1380500</v>
      </c>
    </row>
    <row r="189" spans="1:11" ht="114.75">
      <c r="A189" s="212" t="s">
        <v>1628</v>
      </c>
      <c r="B189" s="214" t="s">
        <v>249</v>
      </c>
      <c r="C189" s="214" t="s">
        <v>206</v>
      </c>
      <c r="D189" s="214" t="s">
        <v>267</v>
      </c>
      <c r="E189" s="214" t="s">
        <v>1256</v>
      </c>
      <c r="F189" s="214" t="s">
        <v>271</v>
      </c>
      <c r="G189" s="214" t="s">
        <v>351</v>
      </c>
      <c r="H189" s="214">
        <v>150</v>
      </c>
      <c r="I189" s="171">
        <v>500700</v>
      </c>
      <c r="J189" s="346">
        <v>500700</v>
      </c>
      <c r="K189" s="346">
        <v>500700</v>
      </c>
    </row>
    <row r="190" spans="1:11" ht="76.5">
      <c r="A190" s="212" t="s">
        <v>1625</v>
      </c>
      <c r="B190" s="214" t="s">
        <v>249</v>
      </c>
      <c r="C190" s="214" t="s">
        <v>206</v>
      </c>
      <c r="D190" s="214" t="s">
        <v>267</v>
      </c>
      <c r="E190" s="214" t="s">
        <v>1256</v>
      </c>
      <c r="F190" s="214" t="s">
        <v>271</v>
      </c>
      <c r="G190" s="214" t="s">
        <v>347</v>
      </c>
      <c r="H190" s="214">
        <v>150</v>
      </c>
      <c r="I190" s="171">
        <v>74700</v>
      </c>
      <c r="J190" s="346">
        <v>74700</v>
      </c>
      <c r="K190" s="346">
        <v>74700</v>
      </c>
    </row>
    <row r="191" spans="1:11" ht="102">
      <c r="A191" s="212" t="s">
        <v>1629</v>
      </c>
      <c r="B191" s="214" t="s">
        <v>249</v>
      </c>
      <c r="C191" s="214" t="s">
        <v>206</v>
      </c>
      <c r="D191" s="214" t="s">
        <v>267</v>
      </c>
      <c r="E191" s="214" t="s">
        <v>1256</v>
      </c>
      <c r="F191" s="214" t="s">
        <v>271</v>
      </c>
      <c r="G191" s="214" t="s">
        <v>345</v>
      </c>
      <c r="H191" s="214">
        <v>150</v>
      </c>
      <c r="I191" s="346">
        <v>4901600</v>
      </c>
      <c r="J191" s="346">
        <v>4901600</v>
      </c>
      <c r="K191" s="346">
        <v>4901600</v>
      </c>
    </row>
    <row r="192" spans="1:11" ht="127.5">
      <c r="A192" s="212" t="s">
        <v>1630</v>
      </c>
      <c r="B192" s="214" t="s">
        <v>249</v>
      </c>
      <c r="C192" s="214" t="s">
        <v>206</v>
      </c>
      <c r="D192" s="214" t="s">
        <v>267</v>
      </c>
      <c r="E192" s="214" t="s">
        <v>1256</v>
      </c>
      <c r="F192" s="214" t="s">
        <v>271</v>
      </c>
      <c r="G192" s="214" t="s">
        <v>341</v>
      </c>
      <c r="H192" s="214">
        <v>150</v>
      </c>
      <c r="I192" s="346">
        <v>734200</v>
      </c>
      <c r="J192" s="346">
        <v>734200</v>
      </c>
      <c r="K192" s="346">
        <v>734200</v>
      </c>
    </row>
    <row r="193" spans="1:11" ht="140.25">
      <c r="A193" s="212" t="s">
        <v>777</v>
      </c>
      <c r="B193" s="214" t="s">
        <v>249</v>
      </c>
      <c r="C193" s="214" t="s">
        <v>206</v>
      </c>
      <c r="D193" s="214" t="s">
        <v>267</v>
      </c>
      <c r="E193" s="214" t="s">
        <v>1256</v>
      </c>
      <c r="F193" s="214" t="s">
        <v>271</v>
      </c>
      <c r="G193" s="214" t="s">
        <v>342</v>
      </c>
      <c r="H193" s="214">
        <v>150</v>
      </c>
      <c r="I193" s="346">
        <v>368055200</v>
      </c>
      <c r="J193" s="346">
        <v>368055200</v>
      </c>
      <c r="K193" s="346">
        <v>368055200</v>
      </c>
    </row>
    <row r="194" spans="1:11" ht="102">
      <c r="A194" s="212" t="s">
        <v>1632</v>
      </c>
      <c r="B194" s="214" t="s">
        <v>249</v>
      </c>
      <c r="C194" s="214" t="s">
        <v>206</v>
      </c>
      <c r="D194" s="214" t="s">
        <v>267</v>
      </c>
      <c r="E194" s="214" t="s">
        <v>1256</v>
      </c>
      <c r="F194" s="214" t="s">
        <v>271</v>
      </c>
      <c r="G194" s="214" t="s">
        <v>343</v>
      </c>
      <c r="H194" s="214">
        <v>150</v>
      </c>
      <c r="I194" s="346">
        <v>33909000</v>
      </c>
      <c r="J194" s="346">
        <v>33909000</v>
      </c>
      <c r="K194" s="346">
        <v>33909000</v>
      </c>
    </row>
    <row r="195" spans="1:11" ht="102">
      <c r="A195" s="212" t="s">
        <v>1781</v>
      </c>
      <c r="B195" s="214" t="s">
        <v>249</v>
      </c>
      <c r="C195" s="214" t="s">
        <v>206</v>
      </c>
      <c r="D195" s="214" t="s">
        <v>267</v>
      </c>
      <c r="E195" s="214" t="s">
        <v>1256</v>
      </c>
      <c r="F195" s="214" t="s">
        <v>271</v>
      </c>
      <c r="G195" s="214" t="s">
        <v>652</v>
      </c>
      <c r="H195" s="214">
        <v>150</v>
      </c>
      <c r="I195" s="346">
        <v>183257500</v>
      </c>
      <c r="J195" s="346">
        <v>183257500</v>
      </c>
      <c r="K195" s="346">
        <v>183257500</v>
      </c>
    </row>
    <row r="196" spans="1:11" ht="127.5">
      <c r="A196" s="212" t="s">
        <v>1782</v>
      </c>
      <c r="B196" s="214" t="s">
        <v>249</v>
      </c>
      <c r="C196" s="214" t="s">
        <v>206</v>
      </c>
      <c r="D196" s="214" t="s">
        <v>267</v>
      </c>
      <c r="E196" s="214" t="s">
        <v>1256</v>
      </c>
      <c r="F196" s="214" t="s">
        <v>271</v>
      </c>
      <c r="G196" s="214" t="s">
        <v>350</v>
      </c>
      <c r="H196" s="214">
        <v>150</v>
      </c>
      <c r="I196" s="346">
        <v>15115900</v>
      </c>
      <c r="J196" s="346">
        <v>15316700</v>
      </c>
      <c r="K196" s="346">
        <v>15316700</v>
      </c>
    </row>
    <row r="197" spans="1:11" ht="153">
      <c r="A197" s="212" t="s">
        <v>778</v>
      </c>
      <c r="B197" s="214" t="s">
        <v>249</v>
      </c>
      <c r="C197" s="214" t="s">
        <v>206</v>
      </c>
      <c r="D197" s="214" t="s">
        <v>267</v>
      </c>
      <c r="E197" s="214" t="s">
        <v>1256</v>
      </c>
      <c r="F197" s="214" t="s">
        <v>271</v>
      </c>
      <c r="G197" s="214" t="s">
        <v>344</v>
      </c>
      <c r="H197" s="214">
        <v>150</v>
      </c>
      <c r="I197" s="171">
        <v>127223900</v>
      </c>
      <c r="J197" s="171">
        <v>127223900</v>
      </c>
      <c r="K197" s="346">
        <v>127223900</v>
      </c>
    </row>
    <row r="198" spans="1:11" ht="114.75">
      <c r="A198" s="212" t="s">
        <v>1636</v>
      </c>
      <c r="B198" s="214" t="s">
        <v>249</v>
      </c>
      <c r="C198" s="214" t="s">
        <v>206</v>
      </c>
      <c r="D198" s="214" t="s">
        <v>267</v>
      </c>
      <c r="E198" s="214" t="s">
        <v>1256</v>
      </c>
      <c r="F198" s="214" t="s">
        <v>271</v>
      </c>
      <c r="G198" s="214" t="s">
        <v>354</v>
      </c>
      <c r="H198" s="214">
        <v>150</v>
      </c>
      <c r="I198" s="171">
        <v>41401000</v>
      </c>
      <c r="J198" s="346">
        <v>33120800</v>
      </c>
      <c r="K198" s="346">
        <v>33120800</v>
      </c>
    </row>
    <row r="199" spans="1:11" ht="76.5">
      <c r="A199" s="212" t="s">
        <v>1626</v>
      </c>
      <c r="B199" s="214" t="s">
        <v>249</v>
      </c>
      <c r="C199" s="214" t="s">
        <v>206</v>
      </c>
      <c r="D199" s="214" t="s">
        <v>267</v>
      </c>
      <c r="E199" s="214" t="s">
        <v>1256</v>
      </c>
      <c r="F199" s="214" t="s">
        <v>271</v>
      </c>
      <c r="G199" s="214" t="s">
        <v>348</v>
      </c>
      <c r="H199" s="214">
        <v>150</v>
      </c>
      <c r="I199" s="346">
        <v>1268200</v>
      </c>
      <c r="J199" s="346">
        <v>1268200</v>
      </c>
      <c r="K199" s="346">
        <v>1268200</v>
      </c>
    </row>
    <row r="200" spans="1:11" ht="63.75">
      <c r="A200" s="212" t="s">
        <v>1643</v>
      </c>
      <c r="B200" s="214">
        <v>890</v>
      </c>
      <c r="C200" s="209">
        <v>2</v>
      </c>
      <c r="D200" s="209" t="s">
        <v>267</v>
      </c>
      <c r="E200" s="209">
        <v>30024</v>
      </c>
      <c r="F200" s="209" t="s">
        <v>271</v>
      </c>
      <c r="G200" s="209" t="s">
        <v>1647</v>
      </c>
      <c r="H200" s="209" t="s">
        <v>1779</v>
      </c>
      <c r="I200" s="346">
        <v>8806200</v>
      </c>
      <c r="J200" s="346">
        <v>8806200</v>
      </c>
      <c r="K200" s="346">
        <v>8806200</v>
      </c>
    </row>
    <row r="201" spans="1:11" ht="114.75">
      <c r="A201" s="350" t="s">
        <v>1637</v>
      </c>
      <c r="B201" s="211" t="s">
        <v>249</v>
      </c>
      <c r="C201" s="211" t="s">
        <v>206</v>
      </c>
      <c r="D201" s="211" t="s">
        <v>267</v>
      </c>
      <c r="E201" s="211" t="s">
        <v>1258</v>
      </c>
      <c r="F201" s="211" t="s">
        <v>159</v>
      </c>
      <c r="G201" s="211" t="s">
        <v>161</v>
      </c>
      <c r="H201" s="211" t="s">
        <v>1779</v>
      </c>
      <c r="I201" s="170">
        <f t="shared" ref="I201:K201" si="57">I202</f>
        <v>5631800</v>
      </c>
      <c r="J201" s="170">
        <f t="shared" si="57"/>
        <v>5631800</v>
      </c>
      <c r="K201" s="170">
        <f t="shared" si="57"/>
        <v>5631800</v>
      </c>
    </row>
    <row r="202" spans="1:11" ht="89.25">
      <c r="A202" s="212" t="s">
        <v>1637</v>
      </c>
      <c r="B202" s="209" t="s">
        <v>249</v>
      </c>
      <c r="C202" s="209" t="s">
        <v>206</v>
      </c>
      <c r="D202" s="209" t="s">
        <v>267</v>
      </c>
      <c r="E202" s="209" t="s">
        <v>1258</v>
      </c>
      <c r="F202" s="209" t="s">
        <v>271</v>
      </c>
      <c r="G202" s="209" t="s">
        <v>161</v>
      </c>
      <c r="H202" s="209" t="s">
        <v>1779</v>
      </c>
      <c r="I202" s="346">
        <v>5631800</v>
      </c>
      <c r="J202" s="346">
        <v>5631800</v>
      </c>
      <c r="K202" s="346">
        <v>5631800</v>
      </c>
    </row>
    <row r="203" spans="1:11" ht="51">
      <c r="A203" s="186" t="s">
        <v>1648</v>
      </c>
      <c r="B203" s="211" t="s">
        <v>196</v>
      </c>
      <c r="C203" s="211" t="s">
        <v>206</v>
      </c>
      <c r="D203" s="211" t="s">
        <v>267</v>
      </c>
      <c r="E203" s="211" t="s">
        <v>1649</v>
      </c>
      <c r="F203" s="211" t="s">
        <v>159</v>
      </c>
      <c r="G203" s="211" t="s">
        <v>161</v>
      </c>
      <c r="H203" s="211" t="s">
        <v>1779</v>
      </c>
      <c r="I203" s="170">
        <f t="shared" ref="I203:K203" si="58">I204</f>
        <v>5669500</v>
      </c>
      <c r="J203" s="170">
        <f t="shared" si="58"/>
        <v>5669500</v>
      </c>
      <c r="K203" s="170">
        <f t="shared" si="58"/>
        <v>4252100</v>
      </c>
    </row>
    <row r="204" spans="1:11" ht="102">
      <c r="A204" s="9" t="s">
        <v>1783</v>
      </c>
      <c r="B204" s="209" t="s">
        <v>249</v>
      </c>
      <c r="C204" s="209" t="s">
        <v>206</v>
      </c>
      <c r="D204" s="209" t="s">
        <v>267</v>
      </c>
      <c r="E204" s="209" t="s">
        <v>1649</v>
      </c>
      <c r="F204" s="209" t="s">
        <v>271</v>
      </c>
      <c r="G204" s="209" t="s">
        <v>161</v>
      </c>
      <c r="H204" s="209" t="s">
        <v>1779</v>
      </c>
      <c r="I204" s="346">
        <v>5669500</v>
      </c>
      <c r="J204" s="346">
        <v>5669500</v>
      </c>
      <c r="K204" s="346">
        <v>4252100</v>
      </c>
    </row>
    <row r="205" spans="1:11" ht="76.5">
      <c r="A205" s="186" t="s">
        <v>339</v>
      </c>
      <c r="B205" s="210" t="s">
        <v>249</v>
      </c>
      <c r="C205" s="210" t="s">
        <v>206</v>
      </c>
      <c r="D205" s="210" t="s">
        <v>267</v>
      </c>
      <c r="E205" s="211" t="s">
        <v>1255</v>
      </c>
      <c r="F205" s="210" t="s">
        <v>159</v>
      </c>
      <c r="G205" s="210" t="s">
        <v>161</v>
      </c>
      <c r="H205" s="210" t="s">
        <v>1779</v>
      </c>
      <c r="I205" s="170">
        <f t="shared" ref="I205:K205" si="59">I206</f>
        <v>4289600</v>
      </c>
      <c r="J205" s="170">
        <f t="shared" si="59"/>
        <v>4504200</v>
      </c>
      <c r="K205" s="170">
        <f t="shared" si="59"/>
        <v>0</v>
      </c>
    </row>
    <row r="206" spans="1:11" ht="51">
      <c r="A206" s="9" t="s">
        <v>1641</v>
      </c>
      <c r="B206" s="208" t="s">
        <v>249</v>
      </c>
      <c r="C206" s="208" t="s">
        <v>206</v>
      </c>
      <c r="D206" s="208" t="s">
        <v>267</v>
      </c>
      <c r="E206" s="209" t="s">
        <v>1255</v>
      </c>
      <c r="F206" s="208" t="s">
        <v>271</v>
      </c>
      <c r="G206" s="208" t="s">
        <v>161</v>
      </c>
      <c r="H206" s="208" t="s">
        <v>1779</v>
      </c>
      <c r="I206" s="346">
        <v>4289600</v>
      </c>
      <c r="J206" s="346">
        <v>4504200</v>
      </c>
      <c r="K206" s="346">
        <v>0</v>
      </c>
    </row>
    <row r="207" spans="1:11" ht="51">
      <c r="A207" s="186" t="s">
        <v>1650</v>
      </c>
      <c r="B207" s="210" t="s">
        <v>196</v>
      </c>
      <c r="C207" s="210" t="s">
        <v>206</v>
      </c>
      <c r="D207" s="210" t="s">
        <v>267</v>
      </c>
      <c r="E207" s="211" t="s">
        <v>1651</v>
      </c>
      <c r="F207" s="210" t="s">
        <v>159</v>
      </c>
      <c r="G207" s="210" t="s">
        <v>161</v>
      </c>
      <c r="H207" s="210" t="s">
        <v>1779</v>
      </c>
      <c r="I207" s="185">
        <f t="shared" ref="I207:K207" si="60">I208</f>
        <v>1800</v>
      </c>
      <c r="J207" s="185">
        <f t="shared" si="60"/>
        <v>2900</v>
      </c>
      <c r="K207" s="185">
        <f t="shared" si="60"/>
        <v>0</v>
      </c>
    </row>
    <row r="208" spans="1:11" ht="51">
      <c r="A208" s="9" t="s">
        <v>1784</v>
      </c>
      <c r="B208" s="208" t="s">
        <v>249</v>
      </c>
      <c r="C208" s="208" t="s">
        <v>206</v>
      </c>
      <c r="D208" s="208" t="s">
        <v>267</v>
      </c>
      <c r="E208" s="209" t="s">
        <v>1651</v>
      </c>
      <c r="F208" s="208" t="s">
        <v>271</v>
      </c>
      <c r="G208" s="208" t="s">
        <v>161</v>
      </c>
      <c r="H208" s="208" t="s">
        <v>1779</v>
      </c>
      <c r="I208" s="346">
        <v>1800</v>
      </c>
      <c r="J208" s="346">
        <v>2900</v>
      </c>
      <c r="K208" s="346">
        <v>0</v>
      </c>
    </row>
    <row r="209" spans="1:11" ht="38.25">
      <c r="A209" s="316" t="s">
        <v>1652</v>
      </c>
      <c r="B209" s="211" t="s">
        <v>196</v>
      </c>
      <c r="C209" s="211" t="s">
        <v>206</v>
      </c>
      <c r="D209" s="211" t="s">
        <v>267</v>
      </c>
      <c r="E209" s="211" t="s">
        <v>1457</v>
      </c>
      <c r="F209" s="211" t="s">
        <v>159</v>
      </c>
      <c r="G209" s="211" t="s">
        <v>161</v>
      </c>
      <c r="H209" s="210" t="s">
        <v>1779</v>
      </c>
      <c r="I209" s="170">
        <f t="shared" ref="I209:K209" si="61">I210</f>
        <v>0</v>
      </c>
      <c r="J209" s="170">
        <f t="shared" si="61"/>
        <v>0</v>
      </c>
      <c r="K209" s="170">
        <f t="shared" si="61"/>
        <v>0</v>
      </c>
    </row>
    <row r="210" spans="1:11" ht="76.5" hidden="1">
      <c r="A210" s="9" t="s">
        <v>1458</v>
      </c>
      <c r="B210" s="209" t="s">
        <v>249</v>
      </c>
      <c r="C210" s="209" t="s">
        <v>206</v>
      </c>
      <c r="D210" s="209" t="s">
        <v>267</v>
      </c>
      <c r="E210" s="209" t="s">
        <v>1457</v>
      </c>
      <c r="F210" s="209" t="s">
        <v>271</v>
      </c>
      <c r="G210" s="209" t="s">
        <v>161</v>
      </c>
      <c r="H210" s="209" t="s">
        <v>1779</v>
      </c>
      <c r="I210" s="346">
        <v>0</v>
      </c>
      <c r="J210" s="346">
        <v>0</v>
      </c>
      <c r="K210" s="346">
        <v>0</v>
      </c>
    </row>
    <row r="211" spans="1:11" hidden="1">
      <c r="A211" s="186" t="s">
        <v>779</v>
      </c>
      <c r="B211" s="211" t="s">
        <v>249</v>
      </c>
      <c r="C211" s="211" t="s">
        <v>206</v>
      </c>
      <c r="D211" s="211" t="s">
        <v>267</v>
      </c>
      <c r="E211" s="211" t="s">
        <v>1259</v>
      </c>
      <c r="F211" s="211" t="s">
        <v>159</v>
      </c>
      <c r="G211" s="211" t="s">
        <v>161</v>
      </c>
      <c r="H211" s="211" t="s">
        <v>11</v>
      </c>
      <c r="I211" s="170">
        <f t="shared" ref="I211:K211" si="62">I212</f>
        <v>0</v>
      </c>
      <c r="J211" s="170">
        <f t="shared" si="62"/>
        <v>0</v>
      </c>
      <c r="K211" s="170">
        <f t="shared" si="62"/>
        <v>0</v>
      </c>
    </row>
    <row r="212" spans="1:11" hidden="1">
      <c r="A212" s="186" t="s">
        <v>780</v>
      </c>
      <c r="B212" s="211" t="s">
        <v>249</v>
      </c>
      <c r="C212" s="211" t="s">
        <v>206</v>
      </c>
      <c r="D212" s="211" t="s">
        <v>267</v>
      </c>
      <c r="E212" s="211" t="s">
        <v>1259</v>
      </c>
      <c r="F212" s="211" t="s">
        <v>271</v>
      </c>
      <c r="G212" s="211" t="s">
        <v>161</v>
      </c>
      <c r="H212" s="211" t="s">
        <v>11</v>
      </c>
      <c r="I212" s="171">
        <f t="shared" ref="I212:K212" si="63">SUM(I213:I214)</f>
        <v>0</v>
      </c>
      <c r="J212" s="171">
        <f t="shared" si="63"/>
        <v>0</v>
      </c>
      <c r="K212" s="171">
        <f t="shared" si="63"/>
        <v>0</v>
      </c>
    </row>
    <row r="213" spans="1:11" ht="153" hidden="1">
      <c r="A213" s="212" t="s">
        <v>781</v>
      </c>
      <c r="B213" s="209" t="s">
        <v>249</v>
      </c>
      <c r="C213" s="209" t="s">
        <v>206</v>
      </c>
      <c r="D213" s="209" t="s">
        <v>267</v>
      </c>
      <c r="E213" s="209" t="s">
        <v>1259</v>
      </c>
      <c r="F213" s="209" t="s">
        <v>271</v>
      </c>
      <c r="G213" s="209" t="s">
        <v>782</v>
      </c>
      <c r="H213" s="209" t="s">
        <v>11</v>
      </c>
      <c r="I213" s="171">
        <v>0</v>
      </c>
      <c r="J213" s="171">
        <v>0</v>
      </c>
      <c r="K213" s="346">
        <v>0</v>
      </c>
    </row>
    <row r="214" spans="1:11" ht="140.25" hidden="1">
      <c r="A214" s="212" t="s">
        <v>783</v>
      </c>
      <c r="B214" s="209" t="s">
        <v>249</v>
      </c>
      <c r="C214" s="209" t="s">
        <v>206</v>
      </c>
      <c r="D214" s="209" t="s">
        <v>267</v>
      </c>
      <c r="E214" s="209" t="s">
        <v>1259</v>
      </c>
      <c r="F214" s="209" t="s">
        <v>271</v>
      </c>
      <c r="G214" s="209" t="s">
        <v>784</v>
      </c>
      <c r="H214" s="209" t="s">
        <v>11</v>
      </c>
      <c r="I214" s="171">
        <v>0</v>
      </c>
      <c r="J214" s="346">
        <v>0</v>
      </c>
      <c r="K214" s="346">
        <v>0</v>
      </c>
    </row>
    <row r="215" spans="1:11">
      <c r="A215" s="186" t="s">
        <v>94</v>
      </c>
      <c r="B215" s="215" t="s">
        <v>249</v>
      </c>
      <c r="C215" s="215" t="s">
        <v>206</v>
      </c>
      <c r="D215" s="215" t="s">
        <v>267</v>
      </c>
      <c r="E215" s="215" t="s">
        <v>1260</v>
      </c>
      <c r="F215" s="215" t="s">
        <v>159</v>
      </c>
      <c r="G215" s="215" t="s">
        <v>161</v>
      </c>
      <c r="H215" s="215">
        <v>150</v>
      </c>
      <c r="I215" s="170">
        <f t="shared" ref="I215:K215" si="64">I216+I218</f>
        <v>21710568</v>
      </c>
      <c r="J215" s="170">
        <f t="shared" si="64"/>
        <v>21710568</v>
      </c>
      <c r="K215" s="170">
        <f t="shared" si="64"/>
        <v>21710568</v>
      </c>
    </row>
    <row r="216" spans="1:11" ht="51">
      <c r="A216" s="186" t="s">
        <v>1480</v>
      </c>
      <c r="B216" s="211">
        <v>890</v>
      </c>
      <c r="C216" s="211">
        <v>2</v>
      </c>
      <c r="D216" s="211" t="s">
        <v>267</v>
      </c>
      <c r="E216" s="211">
        <v>40014</v>
      </c>
      <c r="F216" s="211" t="s">
        <v>159</v>
      </c>
      <c r="G216" s="211" t="s">
        <v>161</v>
      </c>
      <c r="H216" s="211" t="s">
        <v>1779</v>
      </c>
      <c r="I216" s="170">
        <f t="shared" ref="I216:K216" si="65">I217</f>
        <v>21710568</v>
      </c>
      <c r="J216" s="170">
        <f t="shared" si="65"/>
        <v>21710568</v>
      </c>
      <c r="K216" s="170">
        <f t="shared" si="65"/>
        <v>21710568</v>
      </c>
    </row>
    <row r="217" spans="1:11" ht="51">
      <c r="A217" s="9" t="s">
        <v>262</v>
      </c>
      <c r="B217" s="214" t="s">
        <v>249</v>
      </c>
      <c r="C217" s="214" t="s">
        <v>206</v>
      </c>
      <c r="D217" s="214" t="s">
        <v>267</v>
      </c>
      <c r="E217" s="214" t="s">
        <v>1261</v>
      </c>
      <c r="F217" s="214" t="s">
        <v>271</v>
      </c>
      <c r="G217" s="214" t="s">
        <v>161</v>
      </c>
      <c r="H217" s="214">
        <v>150</v>
      </c>
      <c r="I217" s="171">
        <v>21710568</v>
      </c>
      <c r="J217" s="346">
        <v>21710568</v>
      </c>
      <c r="K217" s="346">
        <v>21710568</v>
      </c>
    </row>
    <row r="218" spans="1:11" hidden="1">
      <c r="A218" s="186" t="s">
        <v>1481</v>
      </c>
      <c r="B218" s="211" t="s">
        <v>249</v>
      </c>
      <c r="C218" s="211" t="s">
        <v>206</v>
      </c>
      <c r="D218" s="211" t="s">
        <v>267</v>
      </c>
      <c r="E218" s="211" t="s">
        <v>1482</v>
      </c>
      <c r="F218" s="211" t="s">
        <v>159</v>
      </c>
      <c r="G218" s="211" t="s">
        <v>161</v>
      </c>
      <c r="H218" s="211" t="s">
        <v>1779</v>
      </c>
      <c r="I218" s="170">
        <f t="shared" ref="I218:K218" si="66">I219+I220</f>
        <v>0</v>
      </c>
      <c r="J218" s="170">
        <f t="shared" si="66"/>
        <v>0</v>
      </c>
      <c r="K218" s="170">
        <f t="shared" si="66"/>
        <v>0</v>
      </c>
    </row>
    <row r="219" spans="1:11" ht="25.5" hidden="1">
      <c r="A219" s="9" t="s">
        <v>1483</v>
      </c>
      <c r="B219" s="209" t="s">
        <v>249</v>
      </c>
      <c r="C219" s="209" t="s">
        <v>206</v>
      </c>
      <c r="D219" s="209" t="s">
        <v>267</v>
      </c>
      <c r="E219" s="209" t="s">
        <v>1482</v>
      </c>
      <c r="F219" s="209" t="s">
        <v>271</v>
      </c>
      <c r="G219" s="209" t="s">
        <v>161</v>
      </c>
      <c r="H219" s="209" t="s">
        <v>1779</v>
      </c>
      <c r="I219" s="171">
        <v>0</v>
      </c>
      <c r="J219" s="346">
        <v>0</v>
      </c>
      <c r="K219" s="346">
        <v>0</v>
      </c>
    </row>
    <row r="220" spans="1:11" ht="63.75" hidden="1">
      <c r="A220" s="9" t="s">
        <v>1555</v>
      </c>
      <c r="B220" s="209" t="s">
        <v>249</v>
      </c>
      <c r="C220" s="209" t="s">
        <v>206</v>
      </c>
      <c r="D220" s="209" t="s">
        <v>267</v>
      </c>
      <c r="E220" s="209" t="s">
        <v>1482</v>
      </c>
      <c r="F220" s="209" t="s">
        <v>271</v>
      </c>
      <c r="G220" s="209" t="s">
        <v>1554</v>
      </c>
      <c r="H220" s="209" t="s">
        <v>11</v>
      </c>
      <c r="I220" s="171"/>
      <c r="J220" s="346"/>
      <c r="K220" s="346"/>
    </row>
    <row r="221" spans="1:11">
      <c r="A221" s="186" t="s">
        <v>1513</v>
      </c>
      <c r="B221" s="211" t="s">
        <v>196</v>
      </c>
      <c r="C221" s="211" t="s">
        <v>206</v>
      </c>
      <c r="D221" s="211" t="s">
        <v>281</v>
      </c>
      <c r="E221" s="211" t="s">
        <v>160</v>
      </c>
      <c r="F221" s="211" t="s">
        <v>159</v>
      </c>
      <c r="G221" s="211" t="s">
        <v>161</v>
      </c>
      <c r="H221" s="210" t="s">
        <v>196</v>
      </c>
      <c r="I221" s="170">
        <f t="shared" ref="I221:K222" si="67">I222</f>
        <v>1800000</v>
      </c>
      <c r="J221" s="170">
        <f t="shared" si="67"/>
        <v>27934000</v>
      </c>
      <c r="K221" s="170">
        <f t="shared" si="67"/>
        <v>1800000</v>
      </c>
    </row>
    <row r="222" spans="1:11" ht="25.5">
      <c r="A222" s="186" t="s">
        <v>1514</v>
      </c>
      <c r="B222" s="211" t="s">
        <v>196</v>
      </c>
      <c r="C222" s="211" t="s">
        <v>206</v>
      </c>
      <c r="D222" s="211" t="s">
        <v>281</v>
      </c>
      <c r="E222" s="211" t="s">
        <v>38</v>
      </c>
      <c r="F222" s="211" t="s">
        <v>271</v>
      </c>
      <c r="G222" s="211" t="s">
        <v>161</v>
      </c>
      <c r="H222" s="210" t="s">
        <v>647</v>
      </c>
      <c r="I222" s="170">
        <f t="shared" si="67"/>
        <v>1800000</v>
      </c>
      <c r="J222" s="170">
        <f t="shared" si="67"/>
        <v>27934000</v>
      </c>
      <c r="K222" s="170">
        <f t="shared" si="67"/>
        <v>1800000</v>
      </c>
    </row>
    <row r="223" spans="1:11" ht="25.5">
      <c r="A223" s="186" t="s">
        <v>1515</v>
      </c>
      <c r="B223" s="211" t="s">
        <v>196</v>
      </c>
      <c r="C223" s="211" t="s">
        <v>206</v>
      </c>
      <c r="D223" s="211" t="s">
        <v>281</v>
      </c>
      <c r="E223" s="211" t="s">
        <v>1516</v>
      </c>
      <c r="F223" s="211" t="s">
        <v>271</v>
      </c>
      <c r="G223" s="211" t="s">
        <v>161</v>
      </c>
      <c r="H223" s="210" t="s">
        <v>647</v>
      </c>
      <c r="I223" s="170">
        <f>I224+I225</f>
        <v>1800000</v>
      </c>
      <c r="J223" s="170">
        <f>J224+J225</f>
        <v>27934000</v>
      </c>
      <c r="K223" s="170">
        <f>K224+K225</f>
        <v>1800000</v>
      </c>
    </row>
    <row r="224" spans="1:11" ht="25.5">
      <c r="A224" s="9" t="s">
        <v>1515</v>
      </c>
      <c r="B224" s="209" t="s">
        <v>5</v>
      </c>
      <c r="C224" s="209" t="s">
        <v>206</v>
      </c>
      <c r="D224" s="209" t="s">
        <v>281</v>
      </c>
      <c r="E224" s="209" t="s">
        <v>1516</v>
      </c>
      <c r="F224" s="209" t="s">
        <v>271</v>
      </c>
      <c r="G224" s="209" t="s">
        <v>653</v>
      </c>
      <c r="H224" s="208" t="s">
        <v>647</v>
      </c>
      <c r="I224" s="171">
        <v>0</v>
      </c>
      <c r="J224" s="346">
        <v>26134000</v>
      </c>
      <c r="K224" s="346">
        <v>0</v>
      </c>
    </row>
    <row r="225" spans="1:13" ht="25.5">
      <c r="A225" s="9" t="s">
        <v>1515</v>
      </c>
      <c r="B225" s="209" t="s">
        <v>248</v>
      </c>
      <c r="C225" s="209" t="s">
        <v>206</v>
      </c>
      <c r="D225" s="209" t="s">
        <v>281</v>
      </c>
      <c r="E225" s="209" t="s">
        <v>1516</v>
      </c>
      <c r="F225" s="209" t="s">
        <v>271</v>
      </c>
      <c r="G225" s="209" t="s">
        <v>653</v>
      </c>
      <c r="H225" s="208" t="s">
        <v>647</v>
      </c>
      <c r="I225" s="171">
        <v>1800000</v>
      </c>
      <c r="J225" s="346">
        <v>1800000</v>
      </c>
      <c r="K225" s="346">
        <v>1800000</v>
      </c>
    </row>
    <row r="226" spans="1:13" ht="25.5" hidden="1">
      <c r="A226" s="326" t="s">
        <v>386</v>
      </c>
      <c r="B226" s="211" t="s">
        <v>196</v>
      </c>
      <c r="C226" s="211" t="s">
        <v>206</v>
      </c>
      <c r="D226" s="211" t="s">
        <v>31</v>
      </c>
      <c r="E226" s="211" t="s">
        <v>38</v>
      </c>
      <c r="F226" s="211" t="s">
        <v>271</v>
      </c>
      <c r="G226" s="211" t="s">
        <v>161</v>
      </c>
      <c r="H226" s="211" t="s">
        <v>647</v>
      </c>
      <c r="I226" s="170">
        <f t="shared" ref="I226:K226" si="68">I227</f>
        <v>0</v>
      </c>
      <c r="J226" s="170">
        <f t="shared" si="68"/>
        <v>0</v>
      </c>
      <c r="K226" s="170">
        <f t="shared" si="68"/>
        <v>0</v>
      </c>
    </row>
    <row r="227" spans="1:13" ht="25.5" hidden="1">
      <c r="A227" s="326" t="s">
        <v>386</v>
      </c>
      <c r="B227" s="211" t="s">
        <v>196</v>
      </c>
      <c r="C227" s="211" t="s">
        <v>206</v>
      </c>
      <c r="D227" s="211" t="s">
        <v>31</v>
      </c>
      <c r="E227" s="211" t="s">
        <v>236</v>
      </c>
      <c r="F227" s="211" t="s">
        <v>271</v>
      </c>
      <c r="G227" s="211" t="s">
        <v>161</v>
      </c>
      <c r="H227" s="211" t="s">
        <v>647</v>
      </c>
      <c r="I227" s="170">
        <f t="shared" ref="I227:K227" si="69">SUM(I228:I228)</f>
        <v>0</v>
      </c>
      <c r="J227" s="170">
        <f t="shared" si="69"/>
        <v>0</v>
      </c>
      <c r="K227" s="170">
        <f t="shared" si="69"/>
        <v>0</v>
      </c>
    </row>
    <row r="228" spans="1:13" ht="51" hidden="1">
      <c r="A228" s="9" t="s">
        <v>388</v>
      </c>
      <c r="B228" s="209" t="s">
        <v>248</v>
      </c>
      <c r="C228" s="214" t="s">
        <v>206</v>
      </c>
      <c r="D228" s="214" t="s">
        <v>31</v>
      </c>
      <c r="E228" s="214" t="s">
        <v>236</v>
      </c>
      <c r="F228" s="214" t="s">
        <v>271</v>
      </c>
      <c r="G228" s="214" t="s">
        <v>653</v>
      </c>
      <c r="H228" s="214" t="s">
        <v>647</v>
      </c>
      <c r="I228" s="346"/>
      <c r="J228" s="346">
        <v>0</v>
      </c>
      <c r="K228" s="346">
        <v>0</v>
      </c>
    </row>
    <row r="229" spans="1:13" ht="51" hidden="1">
      <c r="A229" s="186" t="s">
        <v>1488</v>
      </c>
      <c r="B229" s="211" t="s">
        <v>249</v>
      </c>
      <c r="C229" s="215" t="s">
        <v>206</v>
      </c>
      <c r="D229" s="215" t="s">
        <v>1489</v>
      </c>
      <c r="E229" s="211" t="s">
        <v>160</v>
      </c>
      <c r="F229" s="215" t="s">
        <v>271</v>
      </c>
      <c r="G229" s="215" t="s">
        <v>161</v>
      </c>
      <c r="H229" s="215" t="s">
        <v>11</v>
      </c>
      <c r="I229" s="170">
        <f t="shared" ref="I229:K230" si="70">I230</f>
        <v>0</v>
      </c>
      <c r="J229" s="170">
        <f t="shared" si="70"/>
        <v>0</v>
      </c>
      <c r="K229" s="170">
        <f t="shared" si="70"/>
        <v>0</v>
      </c>
    </row>
    <row r="230" spans="1:13" ht="38.25" hidden="1">
      <c r="A230" s="9" t="s">
        <v>1402</v>
      </c>
      <c r="B230" s="211" t="s">
        <v>196</v>
      </c>
      <c r="C230" s="215">
        <v>2</v>
      </c>
      <c r="D230" s="215">
        <v>18</v>
      </c>
      <c r="E230" s="211" t="s">
        <v>160</v>
      </c>
      <c r="F230" s="211" t="s">
        <v>271</v>
      </c>
      <c r="G230" s="211" t="s">
        <v>161</v>
      </c>
      <c r="H230" s="215">
        <v>151</v>
      </c>
      <c r="I230" s="170">
        <f>I231</f>
        <v>0</v>
      </c>
      <c r="J230" s="170">
        <f t="shared" si="70"/>
        <v>0</v>
      </c>
      <c r="K230" s="170">
        <f t="shared" si="70"/>
        <v>0</v>
      </c>
    </row>
    <row r="231" spans="1:13" ht="40.5" hidden="1" customHeight="1">
      <c r="A231" s="9" t="s">
        <v>1677</v>
      </c>
      <c r="B231" s="209" t="s">
        <v>249</v>
      </c>
      <c r="C231" s="214" t="s">
        <v>206</v>
      </c>
      <c r="D231" s="214" t="s">
        <v>1489</v>
      </c>
      <c r="E231" s="214">
        <v>35118</v>
      </c>
      <c r="F231" s="214" t="s">
        <v>271</v>
      </c>
      <c r="G231" s="209" t="s">
        <v>161</v>
      </c>
      <c r="H231" s="214">
        <v>151</v>
      </c>
      <c r="I231" s="8">
        <v>0</v>
      </c>
      <c r="J231" s="8">
        <v>0</v>
      </c>
      <c r="K231" s="346">
        <v>0</v>
      </c>
    </row>
    <row r="232" spans="1:13" ht="25.5" hidden="1">
      <c r="A232" s="186" t="s">
        <v>1490</v>
      </c>
      <c r="B232" s="211" t="s">
        <v>249</v>
      </c>
      <c r="C232" s="215">
        <v>2</v>
      </c>
      <c r="D232" s="215">
        <v>18</v>
      </c>
      <c r="E232" s="211" t="s">
        <v>160</v>
      </c>
      <c r="F232" s="211" t="s">
        <v>159</v>
      </c>
      <c r="G232" s="211" t="s">
        <v>161</v>
      </c>
      <c r="H232" s="211" t="s">
        <v>647</v>
      </c>
      <c r="I232" s="170">
        <f t="shared" ref="I232:K232" si="71">I233</f>
        <v>0</v>
      </c>
      <c r="J232" s="170">
        <f t="shared" si="71"/>
        <v>0</v>
      </c>
      <c r="K232" s="170">
        <f t="shared" si="71"/>
        <v>0</v>
      </c>
    </row>
    <row r="233" spans="1:13" ht="25.5" hidden="1">
      <c r="A233" s="186" t="s">
        <v>1491</v>
      </c>
      <c r="B233" s="211" t="s">
        <v>196</v>
      </c>
      <c r="C233" s="215">
        <v>2</v>
      </c>
      <c r="D233" s="215">
        <v>18</v>
      </c>
      <c r="E233" s="211" t="s">
        <v>38</v>
      </c>
      <c r="F233" s="211" t="s">
        <v>271</v>
      </c>
      <c r="G233" s="211" t="s">
        <v>161</v>
      </c>
      <c r="H233" s="211" t="s">
        <v>647</v>
      </c>
      <c r="I233" s="170">
        <f>I234+I235+I237</f>
        <v>0</v>
      </c>
      <c r="J233" s="170">
        <f t="shared" ref="J233:K233" si="72">J234+J235+J236+J237</f>
        <v>0</v>
      </c>
      <c r="K233" s="170">
        <f t="shared" si="72"/>
        <v>0</v>
      </c>
    </row>
    <row r="234" spans="1:13" ht="25.5" hidden="1">
      <c r="A234" s="186" t="s">
        <v>536</v>
      </c>
      <c r="B234" s="211" t="s">
        <v>196</v>
      </c>
      <c r="C234" s="215">
        <v>2</v>
      </c>
      <c r="D234" s="215">
        <v>18</v>
      </c>
      <c r="E234" s="211" t="s">
        <v>256</v>
      </c>
      <c r="F234" s="211" t="s">
        <v>271</v>
      </c>
      <c r="G234" s="211" t="s">
        <v>161</v>
      </c>
      <c r="H234" s="211">
        <v>180</v>
      </c>
      <c r="I234" s="185">
        <f>I235+I236</f>
        <v>0</v>
      </c>
      <c r="J234" s="351">
        <v>0</v>
      </c>
      <c r="K234" s="185">
        <v>0</v>
      </c>
    </row>
    <row r="235" spans="1:13" ht="25.5" hidden="1">
      <c r="A235" s="9" t="s">
        <v>536</v>
      </c>
      <c r="B235" s="209" t="s">
        <v>5</v>
      </c>
      <c r="C235" s="214">
        <v>2</v>
      </c>
      <c r="D235" s="214">
        <v>18</v>
      </c>
      <c r="E235" s="209" t="s">
        <v>256</v>
      </c>
      <c r="F235" s="209" t="s">
        <v>271</v>
      </c>
      <c r="G235" s="209" t="s">
        <v>1527</v>
      </c>
      <c r="H235" s="209">
        <v>180</v>
      </c>
      <c r="I235" s="346">
        <v>0</v>
      </c>
      <c r="J235" s="8">
        <v>0</v>
      </c>
      <c r="K235" s="346">
        <v>0</v>
      </c>
    </row>
    <row r="236" spans="1:13" ht="25.5" hidden="1">
      <c r="A236" s="9" t="s">
        <v>536</v>
      </c>
      <c r="B236" s="209" t="s">
        <v>274</v>
      </c>
      <c r="C236" s="214">
        <v>2</v>
      </c>
      <c r="D236" s="214">
        <v>18</v>
      </c>
      <c r="E236" s="209" t="s">
        <v>256</v>
      </c>
      <c r="F236" s="209" t="s">
        <v>271</v>
      </c>
      <c r="G236" s="209" t="s">
        <v>1685</v>
      </c>
      <c r="H236" s="214">
        <v>180</v>
      </c>
      <c r="I236" s="346">
        <v>0</v>
      </c>
      <c r="J236" s="8">
        <v>0</v>
      </c>
      <c r="K236" s="346">
        <v>0</v>
      </c>
    </row>
    <row r="237" spans="1:13" ht="25.5" hidden="1">
      <c r="A237" s="347" t="s">
        <v>1245</v>
      </c>
      <c r="B237" s="211" t="s">
        <v>196</v>
      </c>
      <c r="C237" s="215">
        <v>2</v>
      </c>
      <c r="D237" s="215">
        <v>18</v>
      </c>
      <c r="E237" s="211" t="s">
        <v>236</v>
      </c>
      <c r="F237" s="211" t="s">
        <v>271</v>
      </c>
      <c r="G237" s="211" t="s">
        <v>161</v>
      </c>
      <c r="H237" s="215">
        <v>180</v>
      </c>
      <c r="I237" s="170">
        <f>I238+I241+I239+I242+I243+I244+I240</f>
        <v>0</v>
      </c>
      <c r="J237" s="170">
        <f t="shared" ref="J237:K237" si="73">J238+J241+J239</f>
        <v>0</v>
      </c>
      <c r="K237" s="170">
        <f t="shared" si="73"/>
        <v>0</v>
      </c>
      <c r="M237" s="130"/>
    </row>
    <row r="238" spans="1:13" ht="25.5" hidden="1">
      <c r="A238" s="55" t="s">
        <v>1245</v>
      </c>
      <c r="B238" s="209" t="s">
        <v>5</v>
      </c>
      <c r="C238" s="214">
        <v>2</v>
      </c>
      <c r="D238" s="214">
        <v>18</v>
      </c>
      <c r="E238" s="209" t="s">
        <v>236</v>
      </c>
      <c r="F238" s="209" t="s">
        <v>271</v>
      </c>
      <c r="G238" s="209" t="s">
        <v>1528</v>
      </c>
      <c r="H238" s="214">
        <v>180</v>
      </c>
      <c r="I238" s="346">
        <v>0</v>
      </c>
      <c r="J238" s="8">
        <v>0</v>
      </c>
      <c r="K238" s="346">
        <v>0</v>
      </c>
      <c r="M238" s="130"/>
    </row>
    <row r="239" spans="1:13" ht="25.5" hidden="1">
      <c r="A239" s="55" t="s">
        <v>1245</v>
      </c>
      <c r="B239" s="209" t="s">
        <v>5</v>
      </c>
      <c r="C239" s="214">
        <v>2</v>
      </c>
      <c r="D239" s="214">
        <v>18</v>
      </c>
      <c r="E239" s="209" t="s">
        <v>236</v>
      </c>
      <c r="F239" s="209" t="s">
        <v>271</v>
      </c>
      <c r="G239" s="209" t="s">
        <v>1685</v>
      </c>
      <c r="H239" s="214">
        <v>180</v>
      </c>
      <c r="I239" s="346">
        <v>0</v>
      </c>
      <c r="J239" s="8">
        <v>0</v>
      </c>
      <c r="K239" s="346">
        <v>0</v>
      </c>
    </row>
    <row r="240" spans="1:13" ht="25.5" hidden="1">
      <c r="A240" s="55" t="s">
        <v>1245</v>
      </c>
      <c r="B240" s="209" t="s">
        <v>5</v>
      </c>
      <c r="C240" s="214">
        <v>2</v>
      </c>
      <c r="D240" s="214">
        <v>18</v>
      </c>
      <c r="E240" s="209" t="s">
        <v>236</v>
      </c>
      <c r="F240" s="209" t="s">
        <v>271</v>
      </c>
      <c r="G240" s="209" t="s">
        <v>1754</v>
      </c>
      <c r="H240" s="214">
        <v>180</v>
      </c>
      <c r="I240" s="346">
        <v>0</v>
      </c>
      <c r="J240" s="8"/>
      <c r="K240" s="346"/>
    </row>
    <row r="241" spans="1:11" ht="25.5" hidden="1">
      <c r="A241" s="55" t="s">
        <v>1245</v>
      </c>
      <c r="B241" s="209" t="s">
        <v>5</v>
      </c>
      <c r="C241" s="214">
        <v>2</v>
      </c>
      <c r="D241" s="214">
        <v>18</v>
      </c>
      <c r="E241" s="209" t="s">
        <v>236</v>
      </c>
      <c r="F241" s="209" t="s">
        <v>271</v>
      </c>
      <c r="G241" s="209" t="s">
        <v>1684</v>
      </c>
      <c r="H241" s="214">
        <v>180</v>
      </c>
      <c r="I241" s="8">
        <v>0</v>
      </c>
      <c r="J241" s="8">
        <v>0</v>
      </c>
      <c r="K241" s="346">
        <v>0</v>
      </c>
    </row>
    <row r="242" spans="1:11" ht="25.5" hidden="1">
      <c r="A242" s="55" t="s">
        <v>1245</v>
      </c>
      <c r="B242" s="209" t="s">
        <v>176</v>
      </c>
      <c r="C242" s="214">
        <v>2</v>
      </c>
      <c r="D242" s="214">
        <v>18</v>
      </c>
      <c r="E242" s="209" t="s">
        <v>236</v>
      </c>
      <c r="F242" s="209" t="s">
        <v>271</v>
      </c>
      <c r="G242" s="209" t="s">
        <v>1711</v>
      </c>
      <c r="H242" s="214">
        <v>180</v>
      </c>
      <c r="I242" s="8">
        <v>0</v>
      </c>
      <c r="J242" s="8"/>
      <c r="K242" s="346"/>
    </row>
    <row r="243" spans="1:11" ht="25.5" hidden="1">
      <c r="A243" s="55" t="s">
        <v>1245</v>
      </c>
      <c r="B243" s="209" t="s">
        <v>176</v>
      </c>
      <c r="C243" s="214">
        <v>2</v>
      </c>
      <c r="D243" s="214">
        <v>18</v>
      </c>
      <c r="E243" s="209" t="s">
        <v>236</v>
      </c>
      <c r="F243" s="209" t="s">
        <v>271</v>
      </c>
      <c r="G243" s="209" t="s">
        <v>1712</v>
      </c>
      <c r="H243" s="214">
        <v>180</v>
      </c>
      <c r="I243" s="8">
        <v>0</v>
      </c>
      <c r="J243" s="8"/>
      <c r="K243" s="346"/>
    </row>
    <row r="244" spans="1:11" ht="25.5" hidden="1">
      <c r="A244" s="55" t="s">
        <v>1245</v>
      </c>
      <c r="B244" s="209" t="s">
        <v>1101</v>
      </c>
      <c r="C244" s="214">
        <v>2</v>
      </c>
      <c r="D244" s="214">
        <v>18</v>
      </c>
      <c r="E244" s="209" t="s">
        <v>236</v>
      </c>
      <c r="F244" s="209" t="s">
        <v>271</v>
      </c>
      <c r="G244" s="209" t="s">
        <v>1528</v>
      </c>
      <c r="H244" s="214">
        <v>180</v>
      </c>
      <c r="I244" s="8">
        <v>0</v>
      </c>
      <c r="J244" s="8"/>
      <c r="K244" s="346"/>
    </row>
    <row r="245" spans="1:11" ht="25.5" hidden="1">
      <c r="A245" s="318" t="s">
        <v>1476</v>
      </c>
      <c r="B245" s="211" t="s">
        <v>196</v>
      </c>
      <c r="C245" s="211">
        <v>2</v>
      </c>
      <c r="D245" s="211">
        <v>19</v>
      </c>
      <c r="E245" s="211" t="s">
        <v>160</v>
      </c>
      <c r="F245" s="211" t="s">
        <v>159</v>
      </c>
      <c r="G245" s="211" t="s">
        <v>161</v>
      </c>
      <c r="H245" s="211" t="s">
        <v>196</v>
      </c>
      <c r="I245" s="170">
        <f t="shared" ref="I245:K245" si="74">I246</f>
        <v>0</v>
      </c>
      <c r="J245" s="170">
        <f t="shared" si="74"/>
        <v>0</v>
      </c>
      <c r="K245" s="170">
        <f t="shared" si="74"/>
        <v>0</v>
      </c>
    </row>
    <row r="246" spans="1:11" ht="38.25" hidden="1">
      <c r="A246" s="186" t="s">
        <v>1477</v>
      </c>
      <c r="B246" s="211" t="s">
        <v>249</v>
      </c>
      <c r="C246" s="211" t="s">
        <v>206</v>
      </c>
      <c r="D246" s="211" t="s">
        <v>1478</v>
      </c>
      <c r="E246" s="211" t="s">
        <v>160</v>
      </c>
      <c r="F246" s="211" t="s">
        <v>271</v>
      </c>
      <c r="G246" s="211" t="s">
        <v>161</v>
      </c>
      <c r="H246" s="211" t="s">
        <v>11</v>
      </c>
      <c r="I246" s="170">
        <f>I248+I249+I250+I247</f>
        <v>0</v>
      </c>
      <c r="J246" s="170">
        <f>J250</f>
        <v>0</v>
      </c>
      <c r="K246" s="170">
        <f>K250</f>
        <v>0</v>
      </c>
    </row>
    <row r="247" spans="1:11" ht="54.75" hidden="1" customHeight="1">
      <c r="A247" s="9" t="s">
        <v>1688</v>
      </c>
      <c r="B247" s="209" t="s">
        <v>249</v>
      </c>
      <c r="C247" s="209" t="s">
        <v>206</v>
      </c>
      <c r="D247" s="209" t="s">
        <v>1478</v>
      </c>
      <c r="E247" s="209" t="s">
        <v>1691</v>
      </c>
      <c r="F247" s="209" t="s">
        <v>271</v>
      </c>
      <c r="G247" s="209" t="s">
        <v>161</v>
      </c>
      <c r="H247" s="209" t="s">
        <v>11</v>
      </c>
      <c r="I247" s="170">
        <v>0</v>
      </c>
      <c r="J247" s="170"/>
      <c r="K247" s="170"/>
    </row>
    <row r="248" spans="1:11" ht="38.25" hidden="1">
      <c r="A248" s="9" t="s">
        <v>1675</v>
      </c>
      <c r="B248" s="209" t="s">
        <v>249</v>
      </c>
      <c r="C248" s="209" t="s">
        <v>206</v>
      </c>
      <c r="D248" s="209" t="s">
        <v>1478</v>
      </c>
      <c r="E248" s="209" t="s">
        <v>1255</v>
      </c>
      <c r="F248" s="209" t="s">
        <v>271</v>
      </c>
      <c r="G248" s="209" t="s">
        <v>161</v>
      </c>
      <c r="H248" s="209" t="s">
        <v>11</v>
      </c>
      <c r="I248" s="171">
        <v>0</v>
      </c>
      <c r="J248" s="171"/>
      <c r="K248" s="171"/>
    </row>
    <row r="249" spans="1:11" ht="37.5" hidden="1" customHeight="1">
      <c r="A249" s="9" t="s">
        <v>1676</v>
      </c>
      <c r="B249" s="209" t="s">
        <v>249</v>
      </c>
      <c r="C249" s="209" t="s">
        <v>206</v>
      </c>
      <c r="D249" s="209" t="s">
        <v>1478</v>
      </c>
      <c r="E249" s="209" t="s">
        <v>1457</v>
      </c>
      <c r="F249" s="209" t="s">
        <v>271</v>
      </c>
      <c r="G249" s="209" t="s">
        <v>161</v>
      </c>
      <c r="H249" s="209" t="s">
        <v>11</v>
      </c>
      <c r="I249" s="171">
        <v>0</v>
      </c>
      <c r="J249" s="171"/>
      <c r="K249" s="171"/>
    </row>
    <row r="250" spans="1:11" ht="38.25" hidden="1">
      <c r="A250" s="9" t="s">
        <v>1407</v>
      </c>
      <c r="B250" s="209" t="s">
        <v>249</v>
      </c>
      <c r="C250" s="209" t="s">
        <v>206</v>
      </c>
      <c r="D250" s="209" t="s">
        <v>1478</v>
      </c>
      <c r="E250" s="209" t="s">
        <v>1479</v>
      </c>
      <c r="F250" s="209" t="s">
        <v>271</v>
      </c>
      <c r="G250" s="209" t="s">
        <v>161</v>
      </c>
      <c r="H250" s="209" t="s">
        <v>11</v>
      </c>
      <c r="I250" s="346">
        <v>0</v>
      </c>
      <c r="J250" s="8">
        <v>0</v>
      </c>
      <c r="K250" s="346">
        <v>0</v>
      </c>
    </row>
    <row r="251" spans="1:11">
      <c r="A251" s="343" t="s">
        <v>34</v>
      </c>
      <c r="B251" s="183" t="s">
        <v>196</v>
      </c>
      <c r="C251" s="183" t="s">
        <v>32</v>
      </c>
      <c r="D251" s="183" t="s">
        <v>33</v>
      </c>
      <c r="E251" s="183" t="s">
        <v>160</v>
      </c>
      <c r="F251" s="183" t="s">
        <v>159</v>
      </c>
      <c r="G251" s="183" t="s">
        <v>161</v>
      </c>
      <c r="H251" s="184" t="s">
        <v>196</v>
      </c>
      <c r="I251" s="185">
        <f>I9+I121</f>
        <v>2064784698</v>
      </c>
      <c r="J251" s="185">
        <f>J9+J121</f>
        <v>1983499918</v>
      </c>
      <c r="K251" s="185">
        <f>K9+K121</f>
        <v>1948329428</v>
      </c>
    </row>
  </sheetData>
  <autoFilter ref="A7:M237">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tabColor rgb="FFFF0000"/>
    <pageSetUpPr fitToPage="1"/>
  </sheetPr>
  <dimension ref="A1:H1199"/>
  <sheetViews>
    <sheetView topLeftCell="A394" workbookViewId="0">
      <selection activeCell="G12" sqref="G12"/>
    </sheetView>
  </sheetViews>
  <sheetFormatPr defaultRowHeight="12.75"/>
  <cols>
    <col min="1" max="1" width="55" style="4" customWidth="1"/>
    <col min="2" max="3" width="7" style="150" customWidth="1"/>
    <col min="4" max="4" width="13.85546875" style="150" customWidth="1"/>
    <col min="5" max="5" width="11" style="151" customWidth="1"/>
    <col min="6" max="6" width="19" style="334" customWidth="1"/>
    <col min="7" max="7" width="25.85546875" style="4" customWidth="1"/>
    <col min="8" max="8" width="13.5703125" style="4" bestFit="1" customWidth="1"/>
    <col min="9" max="16384" width="9.140625" style="4"/>
  </cols>
  <sheetData>
    <row r="1" spans="1:8" ht="51.75" hidden="1" customHeight="1">
      <c r="A1" s="396"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c r="F1" s="396"/>
    </row>
    <row r="2" spans="1:8" ht="53.25" customHeight="1">
      <c r="A2" s="396" t="str">
        <f>"Приложение "&amp;Н1вед&amp;" к решению
Богучанского районного Совета депутатов
от "&amp;Р1дата&amp;" года №"&amp;Р1номер</f>
        <v>Приложение 5 к решению
Богучанского районного Совета депутатов
от  года №</v>
      </c>
      <c r="B2" s="396"/>
      <c r="C2" s="396"/>
      <c r="D2" s="396"/>
      <c r="E2" s="396"/>
      <c r="F2" s="396"/>
    </row>
    <row r="3" spans="1:8" ht="39.75" customHeight="1">
      <c r="A3" s="422" t="str">
        <f>"Ведомственная структура расходов районного бюджета на "&amp;год&amp;" год"</f>
        <v>Ведомственная структура расходов районного бюджета на 2019 год</v>
      </c>
      <c r="B3" s="422"/>
      <c r="C3" s="422"/>
      <c r="D3" s="422"/>
      <c r="E3" s="422"/>
      <c r="F3" s="422"/>
    </row>
    <row r="4" spans="1:8">
      <c r="F4" s="333" t="s">
        <v>95</v>
      </c>
    </row>
    <row r="5" spans="1:8">
      <c r="A5" s="423" t="s">
        <v>1921</v>
      </c>
      <c r="B5" s="425" t="s">
        <v>212</v>
      </c>
      <c r="C5" s="426"/>
      <c r="D5" s="426"/>
      <c r="E5" s="427"/>
      <c r="F5" s="428" t="s">
        <v>1249</v>
      </c>
    </row>
    <row r="6" spans="1:8" ht="51">
      <c r="A6" s="424"/>
      <c r="B6" s="391" t="s">
        <v>1918</v>
      </c>
      <c r="C6" s="391" t="s">
        <v>1917</v>
      </c>
      <c r="D6" s="391" t="s">
        <v>1919</v>
      </c>
      <c r="E6" s="391" t="s">
        <v>1920</v>
      </c>
      <c r="F6" s="429"/>
    </row>
    <row r="7" spans="1:8" s="14" customFormat="1">
      <c r="A7" s="356" t="s">
        <v>96</v>
      </c>
      <c r="B7" s="357" t="s">
        <v>1564</v>
      </c>
      <c r="C7" s="357" t="s">
        <v>1564</v>
      </c>
      <c r="D7" s="357" t="s">
        <v>1564</v>
      </c>
      <c r="E7" s="357" t="s">
        <v>1564</v>
      </c>
      <c r="F7" s="358">
        <v>2067779877</v>
      </c>
      <c r="H7" s="99"/>
    </row>
    <row r="8" spans="1:8">
      <c r="A8" s="356" t="s">
        <v>410</v>
      </c>
      <c r="B8" s="357" t="s">
        <v>213</v>
      </c>
      <c r="C8" s="357" t="s">
        <v>1564</v>
      </c>
      <c r="D8" s="357" t="s">
        <v>1564</v>
      </c>
      <c r="E8" s="357" t="s">
        <v>1564</v>
      </c>
      <c r="F8" s="358">
        <v>5485522</v>
      </c>
      <c r="G8" s="149" t="str">
        <f>CONCATENATE(C8,D8,E8)</f>
        <v/>
      </c>
    </row>
    <row r="9" spans="1:8">
      <c r="A9" s="356" t="s">
        <v>278</v>
      </c>
      <c r="B9" s="357" t="s">
        <v>213</v>
      </c>
      <c r="C9" s="357" t="s">
        <v>1422</v>
      </c>
      <c r="D9" s="357" t="s">
        <v>1564</v>
      </c>
      <c r="E9" s="357" t="s">
        <v>1564</v>
      </c>
      <c r="F9" s="358">
        <v>5485522</v>
      </c>
      <c r="G9" s="149" t="str">
        <f t="shared" ref="G9:G72" si="0">CONCATENATE(C9,D9,E9)</f>
        <v>0100</v>
      </c>
      <c r="H9" s="149"/>
    </row>
    <row r="10" spans="1:8" ht="38.25">
      <c r="A10" s="356" t="s">
        <v>93</v>
      </c>
      <c r="B10" s="357" t="s">
        <v>213</v>
      </c>
      <c r="C10" s="357" t="s">
        <v>416</v>
      </c>
      <c r="D10" s="357" t="s">
        <v>1564</v>
      </c>
      <c r="E10" s="357" t="s">
        <v>1564</v>
      </c>
      <c r="F10" s="358">
        <v>5485522</v>
      </c>
      <c r="G10" s="149" t="str">
        <f t="shared" si="0"/>
        <v>0103</v>
      </c>
    </row>
    <row r="11" spans="1:8" ht="25.5">
      <c r="A11" s="356" t="s">
        <v>721</v>
      </c>
      <c r="B11" s="357" t="s">
        <v>213</v>
      </c>
      <c r="C11" s="357" t="s">
        <v>416</v>
      </c>
      <c r="D11" s="357" t="s">
        <v>1167</v>
      </c>
      <c r="E11" s="357" t="s">
        <v>1564</v>
      </c>
      <c r="F11" s="358">
        <v>5485522</v>
      </c>
      <c r="G11" s="149" t="str">
        <f t="shared" si="0"/>
        <v>01038000000000</v>
      </c>
    </row>
    <row r="12" spans="1:8" ht="38.25">
      <c r="A12" s="356" t="s">
        <v>722</v>
      </c>
      <c r="B12" s="357" t="s">
        <v>213</v>
      </c>
      <c r="C12" s="357" t="s">
        <v>416</v>
      </c>
      <c r="D12" s="357" t="s">
        <v>1169</v>
      </c>
      <c r="E12" s="357" t="s">
        <v>1564</v>
      </c>
      <c r="F12" s="358">
        <v>2393720</v>
      </c>
      <c r="G12" s="149" t="str">
        <f t="shared" si="0"/>
        <v>01038020000000</v>
      </c>
    </row>
    <row r="13" spans="1:8" ht="38.25">
      <c r="A13" s="356" t="s">
        <v>417</v>
      </c>
      <c r="B13" s="357" t="s">
        <v>213</v>
      </c>
      <c r="C13" s="357" t="s">
        <v>416</v>
      </c>
      <c r="D13" s="357" t="s">
        <v>787</v>
      </c>
      <c r="E13" s="357" t="s">
        <v>1564</v>
      </c>
      <c r="F13" s="358">
        <v>2293720</v>
      </c>
      <c r="G13" s="149" t="str">
        <f t="shared" si="0"/>
        <v>01038020060000</v>
      </c>
    </row>
    <row r="14" spans="1:8" ht="51">
      <c r="A14" s="356" t="s">
        <v>1902</v>
      </c>
      <c r="B14" s="357" t="s">
        <v>213</v>
      </c>
      <c r="C14" s="357" t="s">
        <v>416</v>
      </c>
      <c r="D14" s="357" t="s">
        <v>787</v>
      </c>
      <c r="E14" s="357" t="s">
        <v>324</v>
      </c>
      <c r="F14" s="358">
        <v>1978820</v>
      </c>
      <c r="G14" s="149" t="str">
        <f t="shared" si="0"/>
        <v>01038020060000100</v>
      </c>
    </row>
    <row r="15" spans="1:8" ht="25.5">
      <c r="A15" s="356" t="s">
        <v>1610</v>
      </c>
      <c r="B15" s="357" t="s">
        <v>213</v>
      </c>
      <c r="C15" s="357" t="s">
        <v>416</v>
      </c>
      <c r="D15" s="357" t="s">
        <v>787</v>
      </c>
      <c r="E15" s="357" t="s">
        <v>37</v>
      </c>
      <c r="F15" s="358">
        <v>1978820</v>
      </c>
      <c r="G15" s="149" t="str">
        <f t="shared" si="0"/>
        <v>01038020060000120</v>
      </c>
    </row>
    <row r="16" spans="1:8" ht="25.5">
      <c r="A16" s="356" t="s">
        <v>1102</v>
      </c>
      <c r="B16" s="357" t="s">
        <v>213</v>
      </c>
      <c r="C16" s="357" t="s">
        <v>416</v>
      </c>
      <c r="D16" s="357" t="s">
        <v>787</v>
      </c>
      <c r="E16" s="357" t="s">
        <v>413</v>
      </c>
      <c r="F16" s="358">
        <v>1496790</v>
      </c>
      <c r="G16" s="149" t="str">
        <f t="shared" si="0"/>
        <v>01038020060000121</v>
      </c>
    </row>
    <row r="17" spans="1:7" ht="38.25">
      <c r="A17" s="356" t="s">
        <v>414</v>
      </c>
      <c r="B17" s="357" t="s">
        <v>213</v>
      </c>
      <c r="C17" s="357" t="s">
        <v>416</v>
      </c>
      <c r="D17" s="357" t="s">
        <v>787</v>
      </c>
      <c r="E17" s="357" t="s">
        <v>415</v>
      </c>
      <c r="F17" s="358">
        <v>30000</v>
      </c>
      <c r="G17" s="149" t="str">
        <f t="shared" si="0"/>
        <v>01038020060000122</v>
      </c>
    </row>
    <row r="18" spans="1:7" ht="38.25">
      <c r="A18" s="356" t="s">
        <v>1216</v>
      </c>
      <c r="B18" s="357" t="s">
        <v>213</v>
      </c>
      <c r="C18" s="357" t="s">
        <v>416</v>
      </c>
      <c r="D18" s="357" t="s">
        <v>787</v>
      </c>
      <c r="E18" s="357" t="s">
        <v>1217</v>
      </c>
      <c r="F18" s="358">
        <v>452030</v>
      </c>
      <c r="G18" s="149" t="str">
        <f t="shared" si="0"/>
        <v>01038020060000129</v>
      </c>
    </row>
    <row r="19" spans="1:7" ht="25.5">
      <c r="A19" s="356" t="s">
        <v>1903</v>
      </c>
      <c r="B19" s="357" t="s">
        <v>213</v>
      </c>
      <c r="C19" s="357" t="s">
        <v>416</v>
      </c>
      <c r="D19" s="357" t="s">
        <v>787</v>
      </c>
      <c r="E19" s="357" t="s">
        <v>1904</v>
      </c>
      <c r="F19" s="358">
        <v>314900</v>
      </c>
      <c r="G19" s="149" t="str">
        <f t="shared" si="0"/>
        <v>01038020060000200</v>
      </c>
    </row>
    <row r="20" spans="1:7" ht="25.5">
      <c r="A20" s="356" t="s">
        <v>1603</v>
      </c>
      <c r="B20" s="357" t="s">
        <v>213</v>
      </c>
      <c r="C20" s="357" t="s">
        <v>416</v>
      </c>
      <c r="D20" s="357" t="s">
        <v>787</v>
      </c>
      <c r="E20" s="357" t="s">
        <v>1604</v>
      </c>
      <c r="F20" s="358">
        <v>314900</v>
      </c>
      <c r="G20" s="149" t="str">
        <f t="shared" si="0"/>
        <v>01038020060000240</v>
      </c>
    </row>
    <row r="21" spans="1:7">
      <c r="A21" s="356" t="s">
        <v>1692</v>
      </c>
      <c r="B21" s="357" t="s">
        <v>213</v>
      </c>
      <c r="C21" s="357" t="s">
        <v>416</v>
      </c>
      <c r="D21" s="357" t="s">
        <v>787</v>
      </c>
      <c r="E21" s="357" t="s">
        <v>418</v>
      </c>
      <c r="F21" s="358">
        <v>314900</v>
      </c>
      <c r="G21" s="149" t="str">
        <f t="shared" si="0"/>
        <v>01038020060000244</v>
      </c>
    </row>
    <row r="22" spans="1:7" ht="51">
      <c r="A22" s="356" t="s">
        <v>680</v>
      </c>
      <c r="B22" s="357" t="s">
        <v>213</v>
      </c>
      <c r="C22" s="357" t="s">
        <v>416</v>
      </c>
      <c r="D22" s="357" t="s">
        <v>788</v>
      </c>
      <c r="E22" s="357" t="s">
        <v>1564</v>
      </c>
      <c r="F22" s="358">
        <v>100000</v>
      </c>
      <c r="G22" s="149" t="str">
        <f t="shared" si="0"/>
        <v>01038020067000</v>
      </c>
    </row>
    <row r="23" spans="1:7" ht="51">
      <c r="A23" s="356" t="s">
        <v>1902</v>
      </c>
      <c r="B23" s="357" t="s">
        <v>213</v>
      </c>
      <c r="C23" s="357" t="s">
        <v>416</v>
      </c>
      <c r="D23" s="357" t="s">
        <v>788</v>
      </c>
      <c r="E23" s="357" t="s">
        <v>324</v>
      </c>
      <c r="F23" s="358">
        <v>100000</v>
      </c>
      <c r="G23" s="149" t="str">
        <f t="shared" si="0"/>
        <v>01038020067000100</v>
      </c>
    </row>
    <row r="24" spans="1:7" ht="25.5">
      <c r="A24" s="356" t="s">
        <v>1610</v>
      </c>
      <c r="B24" s="357" t="s">
        <v>213</v>
      </c>
      <c r="C24" s="357" t="s">
        <v>416</v>
      </c>
      <c r="D24" s="357" t="s">
        <v>788</v>
      </c>
      <c r="E24" s="357" t="s">
        <v>37</v>
      </c>
      <c r="F24" s="358">
        <v>100000</v>
      </c>
      <c r="G24" s="149" t="str">
        <f t="shared" si="0"/>
        <v>01038020067000120</v>
      </c>
    </row>
    <row r="25" spans="1:7" ht="38.25">
      <c r="A25" s="356" t="s">
        <v>414</v>
      </c>
      <c r="B25" s="357" t="s">
        <v>213</v>
      </c>
      <c r="C25" s="357" t="s">
        <v>416</v>
      </c>
      <c r="D25" s="357" t="s">
        <v>788</v>
      </c>
      <c r="E25" s="357" t="s">
        <v>415</v>
      </c>
      <c r="F25" s="358">
        <v>100000</v>
      </c>
      <c r="G25" s="149" t="str">
        <f t="shared" si="0"/>
        <v>01038020067000122</v>
      </c>
    </row>
    <row r="26" spans="1:7" ht="51">
      <c r="A26" s="356" t="s">
        <v>419</v>
      </c>
      <c r="B26" s="357" t="s">
        <v>213</v>
      </c>
      <c r="C26" s="357" t="s">
        <v>416</v>
      </c>
      <c r="D26" s="357" t="s">
        <v>1170</v>
      </c>
      <c r="E26" s="357" t="s">
        <v>1564</v>
      </c>
      <c r="F26" s="358">
        <v>3091802</v>
      </c>
      <c r="G26" s="149" t="str">
        <f t="shared" si="0"/>
        <v>01038030000000</v>
      </c>
    </row>
    <row r="27" spans="1:7" ht="51">
      <c r="A27" s="356" t="s">
        <v>419</v>
      </c>
      <c r="B27" s="357" t="s">
        <v>213</v>
      </c>
      <c r="C27" s="357" t="s">
        <v>416</v>
      </c>
      <c r="D27" s="357" t="s">
        <v>789</v>
      </c>
      <c r="E27" s="357" t="s">
        <v>1564</v>
      </c>
      <c r="F27" s="358">
        <v>2991802</v>
      </c>
      <c r="G27" s="149" t="str">
        <f t="shared" si="0"/>
        <v>01038030060000</v>
      </c>
    </row>
    <row r="28" spans="1:7" ht="51">
      <c r="A28" s="356" t="s">
        <v>1902</v>
      </c>
      <c r="B28" s="357" t="s">
        <v>213</v>
      </c>
      <c r="C28" s="357" t="s">
        <v>416</v>
      </c>
      <c r="D28" s="357" t="s">
        <v>789</v>
      </c>
      <c r="E28" s="357" t="s">
        <v>324</v>
      </c>
      <c r="F28" s="358">
        <v>2991802</v>
      </c>
      <c r="G28" s="149" t="str">
        <f t="shared" si="0"/>
        <v>01038030060000100</v>
      </c>
    </row>
    <row r="29" spans="1:7" ht="25.5">
      <c r="A29" s="356" t="s">
        <v>1610</v>
      </c>
      <c r="B29" s="357" t="s">
        <v>213</v>
      </c>
      <c r="C29" s="357" t="s">
        <v>416</v>
      </c>
      <c r="D29" s="357" t="s">
        <v>789</v>
      </c>
      <c r="E29" s="357" t="s">
        <v>37</v>
      </c>
      <c r="F29" s="358">
        <v>2991802</v>
      </c>
      <c r="G29" s="149" t="str">
        <f t="shared" si="0"/>
        <v>01038030060000120</v>
      </c>
    </row>
    <row r="30" spans="1:7" ht="25.5">
      <c r="A30" s="356" t="s">
        <v>1102</v>
      </c>
      <c r="B30" s="357" t="s">
        <v>213</v>
      </c>
      <c r="C30" s="357" t="s">
        <v>416</v>
      </c>
      <c r="D30" s="357" t="s">
        <v>789</v>
      </c>
      <c r="E30" s="357" t="s">
        <v>413</v>
      </c>
      <c r="F30" s="358">
        <v>2090482</v>
      </c>
      <c r="G30" s="149" t="str">
        <f t="shared" si="0"/>
        <v>01038030060000121</v>
      </c>
    </row>
    <row r="31" spans="1:7" ht="38.25">
      <c r="A31" s="356" t="s">
        <v>414</v>
      </c>
      <c r="B31" s="357" t="s">
        <v>213</v>
      </c>
      <c r="C31" s="357" t="s">
        <v>416</v>
      </c>
      <c r="D31" s="357" t="s">
        <v>789</v>
      </c>
      <c r="E31" s="357" t="s">
        <v>415</v>
      </c>
      <c r="F31" s="358">
        <v>60000</v>
      </c>
      <c r="G31" s="149" t="str">
        <f t="shared" si="0"/>
        <v>01038030060000122</v>
      </c>
    </row>
    <row r="32" spans="1:7" ht="51">
      <c r="A32" s="356" t="s">
        <v>1423</v>
      </c>
      <c r="B32" s="357" t="s">
        <v>213</v>
      </c>
      <c r="C32" s="357" t="s">
        <v>416</v>
      </c>
      <c r="D32" s="357" t="s">
        <v>789</v>
      </c>
      <c r="E32" s="357" t="s">
        <v>593</v>
      </c>
      <c r="F32" s="358">
        <v>228000</v>
      </c>
      <c r="G32" s="149" t="str">
        <f t="shared" si="0"/>
        <v>01038030060000123</v>
      </c>
    </row>
    <row r="33" spans="1:7" ht="38.25">
      <c r="A33" s="356" t="s">
        <v>1216</v>
      </c>
      <c r="B33" s="357" t="s">
        <v>213</v>
      </c>
      <c r="C33" s="357" t="s">
        <v>416</v>
      </c>
      <c r="D33" s="357" t="s">
        <v>789</v>
      </c>
      <c r="E33" s="357" t="s">
        <v>1217</v>
      </c>
      <c r="F33" s="358">
        <v>613320</v>
      </c>
      <c r="G33" s="149" t="str">
        <f t="shared" si="0"/>
        <v>01038030060000129</v>
      </c>
    </row>
    <row r="34" spans="1:7" ht="51">
      <c r="A34" s="356" t="s">
        <v>1424</v>
      </c>
      <c r="B34" s="357" t="s">
        <v>213</v>
      </c>
      <c r="C34" s="357" t="s">
        <v>416</v>
      </c>
      <c r="D34" s="357" t="s">
        <v>790</v>
      </c>
      <c r="E34" s="357" t="s">
        <v>1564</v>
      </c>
      <c r="F34" s="358">
        <v>100000</v>
      </c>
      <c r="G34" s="149" t="str">
        <f t="shared" si="0"/>
        <v>01038030067000</v>
      </c>
    </row>
    <row r="35" spans="1:7" ht="51">
      <c r="A35" s="356" t="s">
        <v>1902</v>
      </c>
      <c r="B35" s="357" t="s">
        <v>213</v>
      </c>
      <c r="C35" s="357" t="s">
        <v>416</v>
      </c>
      <c r="D35" s="357" t="s">
        <v>790</v>
      </c>
      <c r="E35" s="357" t="s">
        <v>324</v>
      </c>
      <c r="F35" s="358">
        <v>100000</v>
      </c>
      <c r="G35" s="149" t="str">
        <f t="shared" si="0"/>
        <v>01038030067000100</v>
      </c>
    </row>
    <row r="36" spans="1:7" ht="25.5">
      <c r="A36" s="356" t="s">
        <v>1610</v>
      </c>
      <c r="B36" s="357" t="s">
        <v>213</v>
      </c>
      <c r="C36" s="357" t="s">
        <v>416</v>
      </c>
      <c r="D36" s="357" t="s">
        <v>790</v>
      </c>
      <c r="E36" s="357" t="s">
        <v>37</v>
      </c>
      <c r="F36" s="358">
        <v>100000</v>
      </c>
      <c r="G36" s="149" t="str">
        <f t="shared" si="0"/>
        <v>01038030067000120</v>
      </c>
    </row>
    <row r="37" spans="1:7" ht="38.25">
      <c r="A37" s="356" t="s">
        <v>414</v>
      </c>
      <c r="B37" s="357" t="s">
        <v>213</v>
      </c>
      <c r="C37" s="357" t="s">
        <v>416</v>
      </c>
      <c r="D37" s="357" t="s">
        <v>790</v>
      </c>
      <c r="E37" s="357" t="s">
        <v>415</v>
      </c>
      <c r="F37" s="358">
        <v>100000</v>
      </c>
      <c r="G37" s="149" t="str">
        <f t="shared" si="0"/>
        <v>01038030067000122</v>
      </c>
    </row>
    <row r="38" spans="1:7">
      <c r="A38" s="356" t="s">
        <v>215</v>
      </c>
      <c r="B38" s="357" t="s">
        <v>214</v>
      </c>
      <c r="C38" s="357" t="s">
        <v>1564</v>
      </c>
      <c r="D38" s="357" t="s">
        <v>1564</v>
      </c>
      <c r="E38" s="357" t="s">
        <v>1564</v>
      </c>
      <c r="F38" s="358">
        <v>1721600</v>
      </c>
      <c r="G38" s="149" t="str">
        <f t="shared" si="0"/>
        <v/>
      </c>
    </row>
    <row r="39" spans="1:7">
      <c r="A39" s="356" t="s">
        <v>278</v>
      </c>
      <c r="B39" s="357" t="s">
        <v>214</v>
      </c>
      <c r="C39" s="357" t="s">
        <v>1422</v>
      </c>
      <c r="D39" s="357" t="s">
        <v>1564</v>
      </c>
      <c r="E39" s="357" t="s">
        <v>1564</v>
      </c>
      <c r="F39" s="358">
        <v>1721600</v>
      </c>
      <c r="G39" s="149" t="str">
        <f t="shared" si="0"/>
        <v>0100</v>
      </c>
    </row>
    <row r="40" spans="1:7" ht="38.25">
      <c r="A40" s="356" t="s">
        <v>260</v>
      </c>
      <c r="B40" s="357" t="s">
        <v>214</v>
      </c>
      <c r="C40" s="357" t="s">
        <v>420</v>
      </c>
      <c r="D40" s="357" t="s">
        <v>1564</v>
      </c>
      <c r="E40" s="357" t="s">
        <v>1564</v>
      </c>
      <c r="F40" s="358">
        <v>1721600</v>
      </c>
      <c r="G40" s="149" t="str">
        <f t="shared" si="0"/>
        <v>0106</v>
      </c>
    </row>
    <row r="41" spans="1:7" ht="25.5">
      <c r="A41" s="356" t="s">
        <v>721</v>
      </c>
      <c r="B41" s="357" t="s">
        <v>214</v>
      </c>
      <c r="C41" s="357" t="s">
        <v>420</v>
      </c>
      <c r="D41" s="357" t="s">
        <v>1167</v>
      </c>
      <c r="E41" s="357" t="s">
        <v>1564</v>
      </c>
      <c r="F41" s="358">
        <v>1721600</v>
      </c>
      <c r="G41" s="149" t="str">
        <f t="shared" si="0"/>
        <v>01068000000000</v>
      </c>
    </row>
    <row r="42" spans="1:7" ht="38.25">
      <c r="A42" s="356" t="s">
        <v>722</v>
      </c>
      <c r="B42" s="357" t="s">
        <v>214</v>
      </c>
      <c r="C42" s="357" t="s">
        <v>420</v>
      </c>
      <c r="D42" s="357" t="s">
        <v>1169</v>
      </c>
      <c r="E42" s="357" t="s">
        <v>1564</v>
      </c>
      <c r="F42" s="358">
        <v>744266</v>
      </c>
      <c r="G42" s="149" t="str">
        <f t="shared" si="0"/>
        <v>01068020000000</v>
      </c>
    </row>
    <row r="43" spans="1:7" ht="38.25">
      <c r="A43" s="356" t="s">
        <v>417</v>
      </c>
      <c r="B43" s="357" t="s">
        <v>214</v>
      </c>
      <c r="C43" s="357" t="s">
        <v>420</v>
      </c>
      <c r="D43" s="357" t="s">
        <v>787</v>
      </c>
      <c r="E43" s="357" t="s">
        <v>1564</v>
      </c>
      <c r="F43" s="358">
        <v>712707</v>
      </c>
      <c r="G43" s="149" t="str">
        <f t="shared" si="0"/>
        <v>01068020060000</v>
      </c>
    </row>
    <row r="44" spans="1:7" ht="51">
      <c r="A44" s="356" t="s">
        <v>1902</v>
      </c>
      <c r="B44" s="357" t="s">
        <v>214</v>
      </c>
      <c r="C44" s="357" t="s">
        <v>420</v>
      </c>
      <c r="D44" s="357" t="s">
        <v>787</v>
      </c>
      <c r="E44" s="357" t="s">
        <v>324</v>
      </c>
      <c r="F44" s="358">
        <v>665807</v>
      </c>
      <c r="G44" s="149" t="str">
        <f t="shared" si="0"/>
        <v>01068020060000100</v>
      </c>
    </row>
    <row r="45" spans="1:7" ht="25.5">
      <c r="A45" s="356" t="s">
        <v>1610</v>
      </c>
      <c r="B45" s="357" t="s">
        <v>214</v>
      </c>
      <c r="C45" s="357" t="s">
        <v>420</v>
      </c>
      <c r="D45" s="357" t="s">
        <v>787</v>
      </c>
      <c r="E45" s="357" t="s">
        <v>37</v>
      </c>
      <c r="F45" s="358">
        <v>665807</v>
      </c>
      <c r="G45" s="149" t="str">
        <f t="shared" si="0"/>
        <v>01068020060000120</v>
      </c>
    </row>
    <row r="46" spans="1:7" ht="25.5">
      <c r="A46" s="356" t="s">
        <v>1102</v>
      </c>
      <c r="B46" s="357" t="s">
        <v>214</v>
      </c>
      <c r="C46" s="357" t="s">
        <v>420</v>
      </c>
      <c r="D46" s="357" t="s">
        <v>787</v>
      </c>
      <c r="E46" s="357" t="s">
        <v>413</v>
      </c>
      <c r="F46" s="358">
        <v>498930</v>
      </c>
      <c r="G46" s="149" t="str">
        <f t="shared" si="0"/>
        <v>01068020060000121</v>
      </c>
    </row>
    <row r="47" spans="1:7" ht="38.25">
      <c r="A47" s="356" t="s">
        <v>414</v>
      </c>
      <c r="B47" s="357" t="s">
        <v>214</v>
      </c>
      <c r="C47" s="357" t="s">
        <v>420</v>
      </c>
      <c r="D47" s="357" t="s">
        <v>787</v>
      </c>
      <c r="E47" s="357" t="s">
        <v>415</v>
      </c>
      <c r="F47" s="358">
        <v>16200</v>
      </c>
      <c r="G47" s="149" t="str">
        <f t="shared" si="0"/>
        <v>01068020060000122</v>
      </c>
    </row>
    <row r="48" spans="1:7" ht="38.25">
      <c r="A48" s="356" t="s">
        <v>1216</v>
      </c>
      <c r="B48" s="357" t="s">
        <v>214</v>
      </c>
      <c r="C48" s="357" t="s">
        <v>420</v>
      </c>
      <c r="D48" s="357" t="s">
        <v>787</v>
      </c>
      <c r="E48" s="357" t="s">
        <v>1217</v>
      </c>
      <c r="F48" s="358">
        <v>150677</v>
      </c>
      <c r="G48" s="149" t="str">
        <f t="shared" si="0"/>
        <v>01068020060000129</v>
      </c>
    </row>
    <row r="49" spans="1:7" ht="25.5">
      <c r="A49" s="356" t="s">
        <v>1903</v>
      </c>
      <c r="B49" s="357" t="s">
        <v>214</v>
      </c>
      <c r="C49" s="357" t="s">
        <v>420</v>
      </c>
      <c r="D49" s="357" t="s">
        <v>787</v>
      </c>
      <c r="E49" s="357" t="s">
        <v>1904</v>
      </c>
      <c r="F49" s="358">
        <v>46900</v>
      </c>
      <c r="G49" s="149" t="str">
        <f t="shared" si="0"/>
        <v>01068020060000200</v>
      </c>
    </row>
    <row r="50" spans="1:7" ht="25.5">
      <c r="A50" s="356" t="s">
        <v>1603</v>
      </c>
      <c r="B50" s="357" t="s">
        <v>214</v>
      </c>
      <c r="C50" s="357" t="s">
        <v>420</v>
      </c>
      <c r="D50" s="357" t="s">
        <v>787</v>
      </c>
      <c r="E50" s="357" t="s">
        <v>1604</v>
      </c>
      <c r="F50" s="358">
        <v>46900</v>
      </c>
      <c r="G50" s="149" t="str">
        <f t="shared" si="0"/>
        <v>01068020060000240</v>
      </c>
    </row>
    <row r="51" spans="1:7">
      <c r="A51" s="356" t="s">
        <v>1692</v>
      </c>
      <c r="B51" s="357" t="s">
        <v>214</v>
      </c>
      <c r="C51" s="357" t="s">
        <v>420</v>
      </c>
      <c r="D51" s="357" t="s">
        <v>787</v>
      </c>
      <c r="E51" s="357" t="s">
        <v>418</v>
      </c>
      <c r="F51" s="358">
        <v>46900</v>
      </c>
      <c r="G51" s="149" t="str">
        <f t="shared" si="0"/>
        <v>01068020060000244</v>
      </c>
    </row>
    <row r="52" spans="1:7" ht="51">
      <c r="A52" s="356" t="s">
        <v>680</v>
      </c>
      <c r="B52" s="357" t="s">
        <v>214</v>
      </c>
      <c r="C52" s="357" t="s">
        <v>420</v>
      </c>
      <c r="D52" s="357" t="s">
        <v>788</v>
      </c>
      <c r="E52" s="357" t="s">
        <v>1564</v>
      </c>
      <c r="F52" s="358">
        <v>31559</v>
      </c>
      <c r="G52" s="149" t="str">
        <f t="shared" si="0"/>
        <v>01068020067000</v>
      </c>
    </row>
    <row r="53" spans="1:7" ht="25.5" customHeight="1">
      <c r="A53" s="356" t="s">
        <v>1902</v>
      </c>
      <c r="B53" s="357" t="s">
        <v>214</v>
      </c>
      <c r="C53" s="357" t="s">
        <v>420</v>
      </c>
      <c r="D53" s="357" t="s">
        <v>788</v>
      </c>
      <c r="E53" s="357" t="s">
        <v>324</v>
      </c>
      <c r="F53" s="358">
        <v>31559</v>
      </c>
      <c r="G53" s="149" t="str">
        <f t="shared" si="0"/>
        <v>01068020067000100</v>
      </c>
    </row>
    <row r="54" spans="1:7" ht="25.5">
      <c r="A54" s="356" t="s">
        <v>1610</v>
      </c>
      <c r="B54" s="357" t="s">
        <v>214</v>
      </c>
      <c r="C54" s="357" t="s">
        <v>420</v>
      </c>
      <c r="D54" s="357" t="s">
        <v>788</v>
      </c>
      <c r="E54" s="357" t="s">
        <v>37</v>
      </c>
      <c r="F54" s="358">
        <v>31559</v>
      </c>
      <c r="G54" s="149" t="str">
        <f t="shared" si="0"/>
        <v>01068020067000120</v>
      </c>
    </row>
    <row r="55" spans="1:7" ht="38.25">
      <c r="A55" s="356" t="s">
        <v>414</v>
      </c>
      <c r="B55" s="357" t="s">
        <v>214</v>
      </c>
      <c r="C55" s="357" t="s">
        <v>420</v>
      </c>
      <c r="D55" s="357" t="s">
        <v>788</v>
      </c>
      <c r="E55" s="357" t="s">
        <v>415</v>
      </c>
      <c r="F55" s="358">
        <v>31559</v>
      </c>
      <c r="G55" s="149" t="str">
        <f t="shared" si="0"/>
        <v>01068020067000122</v>
      </c>
    </row>
    <row r="56" spans="1:7" ht="51">
      <c r="A56" s="356" t="s">
        <v>421</v>
      </c>
      <c r="B56" s="357" t="s">
        <v>214</v>
      </c>
      <c r="C56" s="357" t="s">
        <v>420</v>
      </c>
      <c r="D56" s="357" t="s">
        <v>1171</v>
      </c>
      <c r="E56" s="357" t="s">
        <v>1564</v>
      </c>
      <c r="F56" s="358">
        <v>977334</v>
      </c>
      <c r="G56" s="149" t="str">
        <f t="shared" si="0"/>
        <v>01068040000000</v>
      </c>
    </row>
    <row r="57" spans="1:7" ht="51">
      <c r="A57" s="356" t="s">
        <v>421</v>
      </c>
      <c r="B57" s="357" t="s">
        <v>214</v>
      </c>
      <c r="C57" s="357" t="s">
        <v>420</v>
      </c>
      <c r="D57" s="357" t="s">
        <v>791</v>
      </c>
      <c r="E57" s="357" t="s">
        <v>1564</v>
      </c>
      <c r="F57" s="358">
        <v>945334</v>
      </c>
      <c r="G57" s="149" t="str">
        <f t="shared" si="0"/>
        <v>01068040060000</v>
      </c>
    </row>
    <row r="58" spans="1:7" ht="23.25" customHeight="1">
      <c r="A58" s="356" t="s">
        <v>1902</v>
      </c>
      <c r="B58" s="357" t="s">
        <v>214</v>
      </c>
      <c r="C58" s="357" t="s">
        <v>420</v>
      </c>
      <c r="D58" s="357" t="s">
        <v>791</v>
      </c>
      <c r="E58" s="357" t="s">
        <v>324</v>
      </c>
      <c r="F58" s="358">
        <v>929134</v>
      </c>
      <c r="G58" s="149" t="str">
        <f t="shared" si="0"/>
        <v>01068040060000100</v>
      </c>
    </row>
    <row r="59" spans="1:7" ht="25.5">
      <c r="A59" s="356" t="s">
        <v>1610</v>
      </c>
      <c r="B59" s="357" t="s">
        <v>214</v>
      </c>
      <c r="C59" s="357" t="s">
        <v>420</v>
      </c>
      <c r="D59" s="357" t="s">
        <v>791</v>
      </c>
      <c r="E59" s="357" t="s">
        <v>37</v>
      </c>
      <c r="F59" s="358">
        <v>929134</v>
      </c>
      <c r="G59" s="149" t="str">
        <f t="shared" si="0"/>
        <v>01068040060000120</v>
      </c>
    </row>
    <row r="60" spans="1:7" ht="25.5">
      <c r="A60" s="356" t="s">
        <v>1102</v>
      </c>
      <c r="B60" s="357" t="s">
        <v>214</v>
      </c>
      <c r="C60" s="357" t="s">
        <v>420</v>
      </c>
      <c r="D60" s="357" t="s">
        <v>791</v>
      </c>
      <c r="E60" s="357" t="s">
        <v>413</v>
      </c>
      <c r="F60" s="358">
        <v>713621</v>
      </c>
      <c r="G60" s="149" t="str">
        <f t="shared" si="0"/>
        <v>01068040060000121</v>
      </c>
    </row>
    <row r="61" spans="1:7" ht="38.25">
      <c r="A61" s="356" t="s">
        <v>1216</v>
      </c>
      <c r="B61" s="357" t="s">
        <v>214</v>
      </c>
      <c r="C61" s="357" t="s">
        <v>420</v>
      </c>
      <c r="D61" s="357" t="s">
        <v>791</v>
      </c>
      <c r="E61" s="357" t="s">
        <v>1217</v>
      </c>
      <c r="F61" s="358">
        <v>215513</v>
      </c>
      <c r="G61" s="149" t="str">
        <f t="shared" si="0"/>
        <v>01068040060000129</v>
      </c>
    </row>
    <row r="62" spans="1:7" ht="25.5">
      <c r="A62" s="356" t="s">
        <v>1903</v>
      </c>
      <c r="B62" s="357" t="s">
        <v>214</v>
      </c>
      <c r="C62" s="357" t="s">
        <v>420</v>
      </c>
      <c r="D62" s="357" t="s">
        <v>791</v>
      </c>
      <c r="E62" s="357" t="s">
        <v>1904</v>
      </c>
      <c r="F62" s="358">
        <v>16200</v>
      </c>
      <c r="G62" s="149" t="str">
        <f t="shared" si="0"/>
        <v>01068040060000200</v>
      </c>
    </row>
    <row r="63" spans="1:7" ht="25.5">
      <c r="A63" s="356" t="s">
        <v>1603</v>
      </c>
      <c r="B63" s="357" t="s">
        <v>214</v>
      </c>
      <c r="C63" s="357" t="s">
        <v>420</v>
      </c>
      <c r="D63" s="357" t="s">
        <v>791</v>
      </c>
      <c r="E63" s="357" t="s">
        <v>1604</v>
      </c>
      <c r="F63" s="358">
        <v>16200</v>
      </c>
      <c r="G63" s="149" t="str">
        <f t="shared" si="0"/>
        <v>01068040060000240</v>
      </c>
    </row>
    <row r="64" spans="1:7">
      <c r="A64" s="356" t="s">
        <v>1692</v>
      </c>
      <c r="B64" s="357" t="s">
        <v>214</v>
      </c>
      <c r="C64" s="357" t="s">
        <v>420</v>
      </c>
      <c r="D64" s="357" t="s">
        <v>791</v>
      </c>
      <c r="E64" s="357" t="s">
        <v>418</v>
      </c>
      <c r="F64" s="358">
        <v>16200</v>
      </c>
      <c r="G64" s="149" t="str">
        <f t="shared" si="0"/>
        <v>01068040060000244</v>
      </c>
    </row>
    <row r="65" spans="1:7" ht="63.75">
      <c r="A65" s="356" t="s">
        <v>681</v>
      </c>
      <c r="B65" s="357" t="s">
        <v>214</v>
      </c>
      <c r="C65" s="357" t="s">
        <v>420</v>
      </c>
      <c r="D65" s="357" t="s">
        <v>792</v>
      </c>
      <c r="E65" s="357" t="s">
        <v>1564</v>
      </c>
      <c r="F65" s="358">
        <v>32000</v>
      </c>
      <c r="G65" s="149" t="str">
        <f t="shared" si="0"/>
        <v>01068040067000</v>
      </c>
    </row>
    <row r="66" spans="1:7" ht="51">
      <c r="A66" s="356" t="s">
        <v>1902</v>
      </c>
      <c r="B66" s="357" t="s">
        <v>214</v>
      </c>
      <c r="C66" s="357" t="s">
        <v>420</v>
      </c>
      <c r="D66" s="357" t="s">
        <v>792</v>
      </c>
      <c r="E66" s="357" t="s">
        <v>324</v>
      </c>
      <c r="F66" s="358">
        <v>32000</v>
      </c>
      <c r="G66" s="149" t="str">
        <f t="shared" si="0"/>
        <v>01068040067000100</v>
      </c>
    </row>
    <row r="67" spans="1:7" ht="25.5">
      <c r="A67" s="356" t="s">
        <v>1610</v>
      </c>
      <c r="B67" s="357" t="s">
        <v>214</v>
      </c>
      <c r="C67" s="357" t="s">
        <v>420</v>
      </c>
      <c r="D67" s="357" t="s">
        <v>792</v>
      </c>
      <c r="E67" s="357" t="s">
        <v>37</v>
      </c>
      <c r="F67" s="358">
        <v>32000</v>
      </c>
      <c r="G67" s="149" t="str">
        <f t="shared" si="0"/>
        <v>01068040067000120</v>
      </c>
    </row>
    <row r="68" spans="1:7" ht="38.25">
      <c r="A68" s="356" t="s">
        <v>414</v>
      </c>
      <c r="B68" s="357" t="s">
        <v>214</v>
      </c>
      <c r="C68" s="357" t="s">
        <v>420</v>
      </c>
      <c r="D68" s="357" t="s">
        <v>792</v>
      </c>
      <c r="E68" s="357" t="s">
        <v>415</v>
      </c>
      <c r="F68" s="358">
        <v>32000</v>
      </c>
      <c r="G68" s="149" t="str">
        <f t="shared" si="0"/>
        <v>01068040067000122</v>
      </c>
    </row>
    <row r="69" spans="1:7">
      <c r="A69" s="356" t="s">
        <v>216</v>
      </c>
      <c r="B69" s="357" t="s">
        <v>5</v>
      </c>
      <c r="C69" s="357" t="s">
        <v>1564</v>
      </c>
      <c r="D69" s="357" t="s">
        <v>1564</v>
      </c>
      <c r="E69" s="357" t="s">
        <v>1564</v>
      </c>
      <c r="F69" s="358">
        <v>298669426</v>
      </c>
      <c r="G69" s="149" t="str">
        <f t="shared" si="0"/>
        <v/>
      </c>
    </row>
    <row r="70" spans="1:7">
      <c r="A70" s="356" t="s">
        <v>278</v>
      </c>
      <c r="B70" s="357" t="s">
        <v>5</v>
      </c>
      <c r="C70" s="357" t="s">
        <v>1422</v>
      </c>
      <c r="D70" s="357" t="s">
        <v>1564</v>
      </c>
      <c r="E70" s="357" t="s">
        <v>1564</v>
      </c>
      <c r="F70" s="358">
        <v>53730044</v>
      </c>
      <c r="G70" s="149" t="str">
        <f t="shared" si="0"/>
        <v>0100</v>
      </c>
    </row>
    <row r="71" spans="1:7" ht="25.5">
      <c r="A71" s="356" t="s">
        <v>1874</v>
      </c>
      <c r="B71" s="357" t="s">
        <v>5</v>
      </c>
      <c r="C71" s="357" t="s">
        <v>411</v>
      </c>
      <c r="D71" s="357" t="s">
        <v>1564</v>
      </c>
      <c r="E71" s="357" t="s">
        <v>1564</v>
      </c>
      <c r="F71" s="358">
        <v>1605429</v>
      </c>
      <c r="G71" s="149" t="str">
        <f t="shared" si="0"/>
        <v>0102</v>
      </c>
    </row>
    <row r="72" spans="1:7" ht="25.5">
      <c r="A72" s="356" t="s">
        <v>721</v>
      </c>
      <c r="B72" s="357" t="s">
        <v>5</v>
      </c>
      <c r="C72" s="357" t="s">
        <v>411</v>
      </c>
      <c r="D72" s="357" t="s">
        <v>1167</v>
      </c>
      <c r="E72" s="357" t="s">
        <v>1564</v>
      </c>
      <c r="F72" s="358">
        <v>1605429</v>
      </c>
      <c r="G72" s="149" t="str">
        <f t="shared" si="0"/>
        <v>01028000000000</v>
      </c>
    </row>
    <row r="73" spans="1:7" ht="38.25">
      <c r="A73" s="356" t="s">
        <v>412</v>
      </c>
      <c r="B73" s="357" t="s">
        <v>5</v>
      </c>
      <c r="C73" s="357" t="s">
        <v>411</v>
      </c>
      <c r="D73" s="357" t="s">
        <v>1168</v>
      </c>
      <c r="E73" s="357" t="s">
        <v>1564</v>
      </c>
      <c r="F73" s="358">
        <v>1605429</v>
      </c>
      <c r="G73" s="149" t="str">
        <f t="shared" ref="G73:G130" si="1">CONCATENATE(C73,D73,E73)</f>
        <v>01028010000000</v>
      </c>
    </row>
    <row r="74" spans="1:7" ht="28.5" customHeight="1">
      <c r="A74" s="356" t="s">
        <v>412</v>
      </c>
      <c r="B74" s="357" t="s">
        <v>5</v>
      </c>
      <c r="C74" s="357" t="s">
        <v>411</v>
      </c>
      <c r="D74" s="357" t="s">
        <v>793</v>
      </c>
      <c r="E74" s="357" t="s">
        <v>1564</v>
      </c>
      <c r="F74" s="358">
        <v>1605429</v>
      </c>
      <c r="G74" s="149" t="str">
        <f t="shared" si="1"/>
        <v>01028010060000</v>
      </c>
    </row>
    <row r="75" spans="1:7" ht="51">
      <c r="A75" s="356" t="s">
        <v>1902</v>
      </c>
      <c r="B75" s="357" t="s">
        <v>5</v>
      </c>
      <c r="C75" s="357" t="s">
        <v>411</v>
      </c>
      <c r="D75" s="357" t="s">
        <v>793</v>
      </c>
      <c r="E75" s="357" t="s">
        <v>324</v>
      </c>
      <c r="F75" s="358">
        <v>1605429</v>
      </c>
      <c r="G75" s="149" t="str">
        <f t="shared" si="1"/>
        <v>01028010060000100</v>
      </c>
    </row>
    <row r="76" spans="1:7" ht="29.25" customHeight="1">
      <c r="A76" s="356" t="s">
        <v>1610</v>
      </c>
      <c r="B76" s="357" t="s">
        <v>5</v>
      </c>
      <c r="C76" s="357" t="s">
        <v>411</v>
      </c>
      <c r="D76" s="357" t="s">
        <v>793</v>
      </c>
      <c r="E76" s="357" t="s">
        <v>37</v>
      </c>
      <c r="F76" s="358">
        <v>1605429</v>
      </c>
      <c r="G76" s="149" t="str">
        <f t="shared" si="1"/>
        <v>01028010060000120</v>
      </c>
    </row>
    <row r="77" spans="1:7" ht="25.5">
      <c r="A77" s="356" t="s">
        <v>1102</v>
      </c>
      <c r="B77" s="357" t="s">
        <v>5</v>
      </c>
      <c r="C77" s="357" t="s">
        <v>411</v>
      </c>
      <c r="D77" s="357" t="s">
        <v>793</v>
      </c>
      <c r="E77" s="357" t="s">
        <v>413</v>
      </c>
      <c r="F77" s="358">
        <v>1215389</v>
      </c>
      <c r="G77" s="149" t="str">
        <f t="shared" si="1"/>
        <v>01028010060000121</v>
      </c>
    </row>
    <row r="78" spans="1:7" ht="38.25">
      <c r="A78" s="356" t="s">
        <v>414</v>
      </c>
      <c r="B78" s="357" t="s">
        <v>5</v>
      </c>
      <c r="C78" s="357" t="s">
        <v>411</v>
      </c>
      <c r="D78" s="357" t="s">
        <v>793</v>
      </c>
      <c r="E78" s="357" t="s">
        <v>415</v>
      </c>
      <c r="F78" s="358">
        <v>41000</v>
      </c>
      <c r="G78" s="149" t="str">
        <f t="shared" si="1"/>
        <v>01028010060000122</v>
      </c>
    </row>
    <row r="79" spans="1:7" ht="38.25">
      <c r="A79" s="356" t="s">
        <v>1216</v>
      </c>
      <c r="B79" s="357" t="s">
        <v>5</v>
      </c>
      <c r="C79" s="357" t="s">
        <v>411</v>
      </c>
      <c r="D79" s="357" t="s">
        <v>793</v>
      </c>
      <c r="E79" s="357" t="s">
        <v>1217</v>
      </c>
      <c r="F79" s="358">
        <v>349040</v>
      </c>
      <c r="G79" s="149" t="str">
        <f t="shared" si="1"/>
        <v>01028010060000129</v>
      </c>
    </row>
    <row r="80" spans="1:7" ht="38.25">
      <c r="A80" s="356" t="s">
        <v>280</v>
      </c>
      <c r="B80" s="357" t="s">
        <v>5</v>
      </c>
      <c r="C80" s="357" t="s">
        <v>422</v>
      </c>
      <c r="D80" s="357" t="s">
        <v>1564</v>
      </c>
      <c r="E80" s="357" t="s">
        <v>1564</v>
      </c>
      <c r="F80" s="358">
        <v>51709915</v>
      </c>
      <c r="G80" s="149" t="str">
        <f t="shared" si="1"/>
        <v>0104</v>
      </c>
    </row>
    <row r="81" spans="1:7" ht="38.25">
      <c r="A81" s="356" t="s">
        <v>553</v>
      </c>
      <c r="B81" s="357" t="s">
        <v>5</v>
      </c>
      <c r="C81" s="357" t="s">
        <v>422</v>
      </c>
      <c r="D81" s="357" t="s">
        <v>1138</v>
      </c>
      <c r="E81" s="357" t="s">
        <v>1564</v>
      </c>
      <c r="F81" s="358">
        <v>73395</v>
      </c>
      <c r="G81" s="149" t="str">
        <f t="shared" si="1"/>
        <v>01040400000000</v>
      </c>
    </row>
    <row r="82" spans="1:7" ht="25.5">
      <c r="A82" s="356" t="s">
        <v>556</v>
      </c>
      <c r="B82" s="357" t="s">
        <v>5</v>
      </c>
      <c r="C82" s="357" t="s">
        <v>422</v>
      </c>
      <c r="D82" s="357" t="s">
        <v>1140</v>
      </c>
      <c r="E82" s="357" t="s">
        <v>1564</v>
      </c>
      <c r="F82" s="358">
        <v>73395</v>
      </c>
      <c r="G82" s="149" t="str">
        <f t="shared" si="1"/>
        <v>01040420000000</v>
      </c>
    </row>
    <row r="83" spans="1:7" ht="76.5">
      <c r="A83" s="356" t="s">
        <v>423</v>
      </c>
      <c r="B83" s="357" t="s">
        <v>5</v>
      </c>
      <c r="C83" s="357" t="s">
        <v>422</v>
      </c>
      <c r="D83" s="357" t="s">
        <v>794</v>
      </c>
      <c r="E83" s="357" t="s">
        <v>1564</v>
      </c>
      <c r="F83" s="358">
        <v>73395</v>
      </c>
      <c r="G83" s="149" t="str">
        <f t="shared" si="1"/>
        <v>01040420080040</v>
      </c>
    </row>
    <row r="84" spans="1:7" ht="25.5">
      <c r="A84" s="356" t="s">
        <v>1903</v>
      </c>
      <c r="B84" s="357" t="s">
        <v>5</v>
      </c>
      <c r="C84" s="357" t="s">
        <v>422</v>
      </c>
      <c r="D84" s="357" t="s">
        <v>794</v>
      </c>
      <c r="E84" s="357" t="s">
        <v>1904</v>
      </c>
      <c r="F84" s="358">
        <v>73395</v>
      </c>
      <c r="G84" s="149" t="str">
        <f t="shared" si="1"/>
        <v>01040420080040200</v>
      </c>
    </row>
    <row r="85" spans="1:7" ht="25.5">
      <c r="A85" s="356" t="s">
        <v>1603</v>
      </c>
      <c r="B85" s="357" t="s">
        <v>5</v>
      </c>
      <c r="C85" s="357" t="s">
        <v>422</v>
      </c>
      <c r="D85" s="357" t="s">
        <v>794</v>
      </c>
      <c r="E85" s="357" t="s">
        <v>1604</v>
      </c>
      <c r="F85" s="358">
        <v>73395</v>
      </c>
      <c r="G85" s="149" t="str">
        <f t="shared" si="1"/>
        <v>01040420080040240</v>
      </c>
    </row>
    <row r="86" spans="1:7">
      <c r="A86" s="356" t="s">
        <v>1692</v>
      </c>
      <c r="B86" s="357" t="s">
        <v>5</v>
      </c>
      <c r="C86" s="357" t="s">
        <v>422</v>
      </c>
      <c r="D86" s="357" t="s">
        <v>794</v>
      </c>
      <c r="E86" s="357" t="s">
        <v>418</v>
      </c>
      <c r="F86" s="358">
        <v>73395</v>
      </c>
      <c r="G86" s="149" t="str">
        <f t="shared" si="1"/>
        <v>01040420080040244</v>
      </c>
    </row>
    <row r="87" spans="1:7" ht="25.5">
      <c r="A87" s="356" t="s">
        <v>721</v>
      </c>
      <c r="B87" s="357" t="s">
        <v>5</v>
      </c>
      <c r="C87" s="357" t="s">
        <v>422</v>
      </c>
      <c r="D87" s="357" t="s">
        <v>1167</v>
      </c>
      <c r="E87" s="357" t="s">
        <v>1564</v>
      </c>
      <c r="F87" s="358">
        <v>51636520</v>
      </c>
      <c r="G87" s="149" t="str">
        <f t="shared" si="1"/>
        <v>01048000000000</v>
      </c>
    </row>
    <row r="88" spans="1:7" ht="38.25">
      <c r="A88" s="356" t="s">
        <v>722</v>
      </c>
      <c r="B88" s="357" t="s">
        <v>5</v>
      </c>
      <c r="C88" s="357" t="s">
        <v>422</v>
      </c>
      <c r="D88" s="357" t="s">
        <v>1169</v>
      </c>
      <c r="E88" s="357" t="s">
        <v>1564</v>
      </c>
      <c r="F88" s="358">
        <v>51636520</v>
      </c>
      <c r="G88" s="149" t="str">
        <f t="shared" si="1"/>
        <v>01048020000000</v>
      </c>
    </row>
    <row r="89" spans="1:7" ht="38.25">
      <c r="A89" s="356" t="s">
        <v>417</v>
      </c>
      <c r="B89" s="357" t="s">
        <v>5</v>
      </c>
      <c r="C89" s="357" t="s">
        <v>422</v>
      </c>
      <c r="D89" s="357" t="s">
        <v>787</v>
      </c>
      <c r="E89" s="357" t="s">
        <v>1564</v>
      </c>
      <c r="F89" s="358">
        <v>36436598</v>
      </c>
      <c r="G89" s="149" t="str">
        <f t="shared" si="1"/>
        <v>01048020060000</v>
      </c>
    </row>
    <row r="90" spans="1:7" ht="51">
      <c r="A90" s="356" t="s">
        <v>1902</v>
      </c>
      <c r="B90" s="357" t="s">
        <v>5</v>
      </c>
      <c r="C90" s="357" t="s">
        <v>422</v>
      </c>
      <c r="D90" s="357" t="s">
        <v>787</v>
      </c>
      <c r="E90" s="357" t="s">
        <v>324</v>
      </c>
      <c r="F90" s="358">
        <v>28149878</v>
      </c>
      <c r="G90" s="149" t="str">
        <f t="shared" si="1"/>
        <v>01048020060000100</v>
      </c>
    </row>
    <row r="91" spans="1:7" ht="25.5">
      <c r="A91" s="356" t="s">
        <v>1610</v>
      </c>
      <c r="B91" s="357" t="s">
        <v>5</v>
      </c>
      <c r="C91" s="357" t="s">
        <v>422</v>
      </c>
      <c r="D91" s="357" t="s">
        <v>787</v>
      </c>
      <c r="E91" s="357" t="s">
        <v>37</v>
      </c>
      <c r="F91" s="358">
        <v>28149878</v>
      </c>
      <c r="G91" s="149" t="str">
        <f t="shared" si="1"/>
        <v>01048020060000120</v>
      </c>
    </row>
    <row r="92" spans="1:7" ht="25.5">
      <c r="A92" s="356" t="s">
        <v>1102</v>
      </c>
      <c r="B92" s="357" t="s">
        <v>5</v>
      </c>
      <c r="C92" s="357" t="s">
        <v>422</v>
      </c>
      <c r="D92" s="357" t="s">
        <v>787</v>
      </c>
      <c r="E92" s="357" t="s">
        <v>413</v>
      </c>
      <c r="F92" s="358">
        <v>21236465</v>
      </c>
      <c r="G92" s="149" t="str">
        <f t="shared" si="1"/>
        <v>01048020060000121</v>
      </c>
    </row>
    <row r="93" spans="1:7" ht="38.25">
      <c r="A93" s="356" t="s">
        <v>414</v>
      </c>
      <c r="B93" s="357" t="s">
        <v>5</v>
      </c>
      <c r="C93" s="357" t="s">
        <v>422</v>
      </c>
      <c r="D93" s="357" t="s">
        <v>787</v>
      </c>
      <c r="E93" s="357" t="s">
        <v>415</v>
      </c>
      <c r="F93" s="358">
        <v>500000</v>
      </c>
      <c r="G93" s="149" t="str">
        <f t="shared" si="1"/>
        <v>01048020060000122</v>
      </c>
    </row>
    <row r="94" spans="1:7" ht="38.25">
      <c r="A94" s="356" t="s">
        <v>1216</v>
      </c>
      <c r="B94" s="357" t="s">
        <v>5</v>
      </c>
      <c r="C94" s="357" t="s">
        <v>422</v>
      </c>
      <c r="D94" s="357" t="s">
        <v>787</v>
      </c>
      <c r="E94" s="357" t="s">
        <v>1217</v>
      </c>
      <c r="F94" s="358">
        <v>6413413</v>
      </c>
      <c r="G94" s="149" t="str">
        <f t="shared" si="1"/>
        <v>01048020060000129</v>
      </c>
    </row>
    <row r="95" spans="1:7" ht="25.5">
      <c r="A95" s="356" t="s">
        <v>1903</v>
      </c>
      <c r="B95" s="357" t="s">
        <v>5</v>
      </c>
      <c r="C95" s="357" t="s">
        <v>422</v>
      </c>
      <c r="D95" s="357" t="s">
        <v>787</v>
      </c>
      <c r="E95" s="357" t="s">
        <v>1904</v>
      </c>
      <c r="F95" s="358">
        <v>8270720</v>
      </c>
      <c r="G95" s="149" t="str">
        <f t="shared" si="1"/>
        <v>01048020060000200</v>
      </c>
    </row>
    <row r="96" spans="1:7" ht="25.5">
      <c r="A96" s="356" t="s">
        <v>1603</v>
      </c>
      <c r="B96" s="357" t="s">
        <v>5</v>
      </c>
      <c r="C96" s="357" t="s">
        <v>422</v>
      </c>
      <c r="D96" s="357" t="s">
        <v>787</v>
      </c>
      <c r="E96" s="357" t="s">
        <v>1604</v>
      </c>
      <c r="F96" s="358">
        <v>8270720</v>
      </c>
      <c r="G96" s="149" t="str">
        <f t="shared" si="1"/>
        <v>01048020060000240</v>
      </c>
    </row>
    <row r="97" spans="1:7">
      <c r="A97" s="356" t="s">
        <v>1692</v>
      </c>
      <c r="B97" s="357" t="s">
        <v>5</v>
      </c>
      <c r="C97" s="357" t="s">
        <v>422</v>
      </c>
      <c r="D97" s="357" t="s">
        <v>787</v>
      </c>
      <c r="E97" s="357" t="s">
        <v>418</v>
      </c>
      <c r="F97" s="358">
        <v>8270720</v>
      </c>
      <c r="G97" s="149" t="str">
        <f t="shared" si="1"/>
        <v>01048020060000244</v>
      </c>
    </row>
    <row r="98" spans="1:7">
      <c r="A98" s="356" t="s">
        <v>1905</v>
      </c>
      <c r="B98" s="357" t="s">
        <v>5</v>
      </c>
      <c r="C98" s="357" t="s">
        <v>422</v>
      </c>
      <c r="D98" s="357" t="s">
        <v>787</v>
      </c>
      <c r="E98" s="357" t="s">
        <v>1906</v>
      </c>
      <c r="F98" s="358">
        <v>16000</v>
      </c>
      <c r="G98" s="149" t="str">
        <f t="shared" si="1"/>
        <v>01048020060000800</v>
      </c>
    </row>
    <row r="99" spans="1:7">
      <c r="A99" s="356" t="s">
        <v>1608</v>
      </c>
      <c r="B99" s="357" t="s">
        <v>5</v>
      </c>
      <c r="C99" s="357" t="s">
        <v>422</v>
      </c>
      <c r="D99" s="357" t="s">
        <v>787</v>
      </c>
      <c r="E99" s="357" t="s">
        <v>1609</v>
      </c>
      <c r="F99" s="358">
        <v>16000</v>
      </c>
      <c r="G99" s="149" t="str">
        <f t="shared" si="1"/>
        <v>01048020060000850</v>
      </c>
    </row>
    <row r="100" spans="1:7">
      <c r="A100" s="356" t="s">
        <v>1103</v>
      </c>
      <c r="B100" s="357" t="s">
        <v>5</v>
      </c>
      <c r="C100" s="357" t="s">
        <v>422</v>
      </c>
      <c r="D100" s="357" t="s">
        <v>787</v>
      </c>
      <c r="E100" s="357" t="s">
        <v>595</v>
      </c>
      <c r="F100" s="358">
        <v>8000</v>
      </c>
      <c r="G100" s="149" t="str">
        <f t="shared" si="1"/>
        <v>01048020060000852</v>
      </c>
    </row>
    <row r="101" spans="1:7">
      <c r="A101" s="356" t="s">
        <v>1219</v>
      </c>
      <c r="B101" s="357" t="s">
        <v>5</v>
      </c>
      <c r="C101" s="357" t="s">
        <v>422</v>
      </c>
      <c r="D101" s="357" t="s">
        <v>787</v>
      </c>
      <c r="E101" s="357" t="s">
        <v>1220</v>
      </c>
      <c r="F101" s="358">
        <v>8000</v>
      </c>
      <c r="G101" s="149" t="str">
        <f t="shared" si="1"/>
        <v>01048020060000853</v>
      </c>
    </row>
    <row r="102" spans="1:7" ht="76.5">
      <c r="A102" s="356" t="s">
        <v>682</v>
      </c>
      <c r="B102" s="357" t="s">
        <v>5</v>
      </c>
      <c r="C102" s="357" t="s">
        <v>422</v>
      </c>
      <c r="D102" s="357" t="s">
        <v>797</v>
      </c>
      <c r="E102" s="357" t="s">
        <v>1564</v>
      </c>
      <c r="F102" s="358">
        <v>595090</v>
      </c>
      <c r="G102" s="149" t="str">
        <f t="shared" si="1"/>
        <v>01048020061000</v>
      </c>
    </row>
    <row r="103" spans="1:7" ht="51">
      <c r="A103" s="356" t="s">
        <v>1902</v>
      </c>
      <c r="B103" s="357" t="s">
        <v>5</v>
      </c>
      <c r="C103" s="357" t="s">
        <v>422</v>
      </c>
      <c r="D103" s="357" t="s">
        <v>797</v>
      </c>
      <c r="E103" s="357" t="s">
        <v>324</v>
      </c>
      <c r="F103" s="358">
        <v>595090</v>
      </c>
      <c r="G103" s="149" t="str">
        <f t="shared" si="1"/>
        <v>01048020061000100</v>
      </c>
    </row>
    <row r="104" spans="1:7" ht="25.5">
      <c r="A104" s="356" t="s">
        <v>1610</v>
      </c>
      <c r="B104" s="357" t="s">
        <v>5</v>
      </c>
      <c r="C104" s="357" t="s">
        <v>422</v>
      </c>
      <c r="D104" s="357" t="s">
        <v>797</v>
      </c>
      <c r="E104" s="357" t="s">
        <v>37</v>
      </c>
      <c r="F104" s="358">
        <v>595090</v>
      </c>
      <c r="G104" s="149" t="str">
        <f t="shared" si="1"/>
        <v>01048020061000120</v>
      </c>
    </row>
    <row r="105" spans="1:7" ht="25.5">
      <c r="A105" s="356" t="s">
        <v>1102</v>
      </c>
      <c r="B105" s="357" t="s">
        <v>5</v>
      </c>
      <c r="C105" s="357" t="s">
        <v>422</v>
      </c>
      <c r="D105" s="357" t="s">
        <v>797</v>
      </c>
      <c r="E105" s="357" t="s">
        <v>413</v>
      </c>
      <c r="F105" s="358">
        <v>457058</v>
      </c>
      <c r="G105" s="149" t="str">
        <f t="shared" si="1"/>
        <v>01048020061000121</v>
      </c>
    </row>
    <row r="106" spans="1:7" ht="38.25">
      <c r="A106" s="356" t="s">
        <v>1216</v>
      </c>
      <c r="B106" s="357" t="s">
        <v>5</v>
      </c>
      <c r="C106" s="357" t="s">
        <v>422</v>
      </c>
      <c r="D106" s="357" t="s">
        <v>797</v>
      </c>
      <c r="E106" s="357" t="s">
        <v>1217</v>
      </c>
      <c r="F106" s="358">
        <v>138032</v>
      </c>
      <c r="G106" s="149" t="str">
        <f t="shared" si="1"/>
        <v>01048020061000129</v>
      </c>
    </row>
    <row r="107" spans="1:7" ht="51">
      <c r="A107" s="356" t="s">
        <v>680</v>
      </c>
      <c r="B107" s="357" t="s">
        <v>5</v>
      </c>
      <c r="C107" s="357" t="s">
        <v>422</v>
      </c>
      <c r="D107" s="357" t="s">
        <v>788</v>
      </c>
      <c r="E107" s="357" t="s">
        <v>1564</v>
      </c>
      <c r="F107" s="358">
        <v>400000</v>
      </c>
      <c r="G107" s="149" t="str">
        <f t="shared" si="1"/>
        <v>01048020067000</v>
      </c>
    </row>
    <row r="108" spans="1:7" ht="51">
      <c r="A108" s="356" t="s">
        <v>1902</v>
      </c>
      <c r="B108" s="357" t="s">
        <v>5</v>
      </c>
      <c r="C108" s="357" t="s">
        <v>422</v>
      </c>
      <c r="D108" s="357" t="s">
        <v>788</v>
      </c>
      <c r="E108" s="357" t="s">
        <v>324</v>
      </c>
      <c r="F108" s="358">
        <v>400000</v>
      </c>
      <c r="G108" s="149" t="str">
        <f t="shared" si="1"/>
        <v>01048020067000100</v>
      </c>
    </row>
    <row r="109" spans="1:7" ht="25.5">
      <c r="A109" s="356" t="s">
        <v>1610</v>
      </c>
      <c r="B109" s="357" t="s">
        <v>5</v>
      </c>
      <c r="C109" s="357" t="s">
        <v>422</v>
      </c>
      <c r="D109" s="357" t="s">
        <v>788</v>
      </c>
      <c r="E109" s="357" t="s">
        <v>37</v>
      </c>
      <c r="F109" s="358">
        <v>400000</v>
      </c>
      <c r="G109" s="149" t="str">
        <f t="shared" si="1"/>
        <v>01048020067000120</v>
      </c>
    </row>
    <row r="110" spans="1:7" ht="38.25">
      <c r="A110" s="356" t="s">
        <v>414</v>
      </c>
      <c r="B110" s="357" t="s">
        <v>5</v>
      </c>
      <c r="C110" s="357" t="s">
        <v>422</v>
      </c>
      <c r="D110" s="357" t="s">
        <v>788</v>
      </c>
      <c r="E110" s="357" t="s">
        <v>415</v>
      </c>
      <c r="F110" s="358">
        <v>400000</v>
      </c>
      <c r="G110" s="149" t="str">
        <f t="shared" si="1"/>
        <v>01048020067000122</v>
      </c>
    </row>
    <row r="111" spans="1:7" ht="51">
      <c r="A111" s="356" t="s">
        <v>683</v>
      </c>
      <c r="B111" s="357" t="s">
        <v>5</v>
      </c>
      <c r="C111" s="357" t="s">
        <v>422</v>
      </c>
      <c r="D111" s="357" t="s">
        <v>798</v>
      </c>
      <c r="E111" s="357" t="s">
        <v>1564</v>
      </c>
      <c r="F111" s="358">
        <v>5616769</v>
      </c>
      <c r="G111" s="149" t="str">
        <f t="shared" si="1"/>
        <v>0104802006Б000</v>
      </c>
    </row>
    <row r="112" spans="1:7" ht="51">
      <c r="A112" s="356" t="s">
        <v>1902</v>
      </c>
      <c r="B112" s="357" t="s">
        <v>5</v>
      </c>
      <c r="C112" s="357" t="s">
        <v>422</v>
      </c>
      <c r="D112" s="357" t="s">
        <v>798</v>
      </c>
      <c r="E112" s="357" t="s">
        <v>324</v>
      </c>
      <c r="F112" s="358">
        <v>5616769</v>
      </c>
      <c r="G112" s="149" t="str">
        <f t="shared" si="1"/>
        <v>0104802006Б000100</v>
      </c>
    </row>
    <row r="113" spans="1:7" ht="25.5">
      <c r="A113" s="356" t="s">
        <v>1610</v>
      </c>
      <c r="B113" s="357" t="s">
        <v>5</v>
      </c>
      <c r="C113" s="357" t="s">
        <v>422</v>
      </c>
      <c r="D113" s="357" t="s">
        <v>798</v>
      </c>
      <c r="E113" s="357" t="s">
        <v>37</v>
      </c>
      <c r="F113" s="358">
        <v>5616769</v>
      </c>
      <c r="G113" s="149" t="str">
        <f t="shared" si="1"/>
        <v>0104802006Б000120</v>
      </c>
    </row>
    <row r="114" spans="1:7" ht="25.5">
      <c r="A114" s="356" t="s">
        <v>1102</v>
      </c>
      <c r="B114" s="357" t="s">
        <v>5</v>
      </c>
      <c r="C114" s="357" t="s">
        <v>422</v>
      </c>
      <c r="D114" s="357" t="s">
        <v>798</v>
      </c>
      <c r="E114" s="357" t="s">
        <v>413</v>
      </c>
      <c r="F114" s="358">
        <v>4313955</v>
      </c>
      <c r="G114" s="149" t="str">
        <f t="shared" si="1"/>
        <v>0104802006Б000121</v>
      </c>
    </row>
    <row r="115" spans="1:7" ht="38.25">
      <c r="A115" s="356" t="s">
        <v>1216</v>
      </c>
      <c r="B115" s="357" t="s">
        <v>5</v>
      </c>
      <c r="C115" s="357" t="s">
        <v>422</v>
      </c>
      <c r="D115" s="357" t="s">
        <v>798</v>
      </c>
      <c r="E115" s="357" t="s">
        <v>1217</v>
      </c>
      <c r="F115" s="358">
        <v>1302814</v>
      </c>
      <c r="G115" s="149" t="str">
        <f t="shared" si="1"/>
        <v>0104802006Б000129</v>
      </c>
    </row>
    <row r="116" spans="1:7" ht="38.25">
      <c r="A116" s="356" t="s">
        <v>1104</v>
      </c>
      <c r="B116" s="357" t="s">
        <v>5</v>
      </c>
      <c r="C116" s="357" t="s">
        <v>422</v>
      </c>
      <c r="D116" s="357" t="s">
        <v>1105</v>
      </c>
      <c r="E116" s="357" t="s">
        <v>1564</v>
      </c>
      <c r="F116" s="358">
        <v>2617000</v>
      </c>
      <c r="G116" s="149" t="str">
        <f t="shared" si="1"/>
        <v>0104802006Г000</v>
      </c>
    </row>
    <row r="117" spans="1:7" ht="25.5">
      <c r="A117" s="356" t="s">
        <v>1903</v>
      </c>
      <c r="B117" s="357" t="s">
        <v>5</v>
      </c>
      <c r="C117" s="357" t="s">
        <v>422</v>
      </c>
      <c r="D117" s="357" t="s">
        <v>1105</v>
      </c>
      <c r="E117" s="357" t="s">
        <v>1904</v>
      </c>
      <c r="F117" s="358">
        <v>2617000</v>
      </c>
      <c r="G117" s="149" t="str">
        <f t="shared" si="1"/>
        <v>0104802006Г000200</v>
      </c>
    </row>
    <row r="118" spans="1:7" ht="25.5">
      <c r="A118" s="356" t="s">
        <v>1603</v>
      </c>
      <c r="B118" s="357" t="s">
        <v>5</v>
      </c>
      <c r="C118" s="357" t="s">
        <v>422</v>
      </c>
      <c r="D118" s="357" t="s">
        <v>1105</v>
      </c>
      <c r="E118" s="357" t="s">
        <v>1604</v>
      </c>
      <c r="F118" s="358">
        <v>2617000</v>
      </c>
      <c r="G118" s="149" t="str">
        <f t="shared" si="1"/>
        <v>0104802006Г000240</v>
      </c>
    </row>
    <row r="119" spans="1:7">
      <c r="A119" s="356" t="s">
        <v>1692</v>
      </c>
      <c r="B119" s="357" t="s">
        <v>5</v>
      </c>
      <c r="C119" s="357" t="s">
        <v>422</v>
      </c>
      <c r="D119" s="357" t="s">
        <v>1105</v>
      </c>
      <c r="E119" s="357" t="s">
        <v>418</v>
      </c>
      <c r="F119" s="358">
        <v>2617000</v>
      </c>
      <c r="G119" s="149" t="str">
        <f t="shared" si="1"/>
        <v>0104802006Г000244</v>
      </c>
    </row>
    <row r="120" spans="1:7" ht="38.25">
      <c r="A120" s="356" t="s">
        <v>1693</v>
      </c>
      <c r="B120" s="357" t="s">
        <v>5</v>
      </c>
      <c r="C120" s="357" t="s">
        <v>422</v>
      </c>
      <c r="D120" s="357" t="s">
        <v>1694</v>
      </c>
      <c r="E120" s="357" t="s">
        <v>1564</v>
      </c>
      <c r="F120" s="358">
        <v>2500000</v>
      </c>
      <c r="G120" s="149" t="str">
        <f t="shared" si="1"/>
        <v>0104802006Ф000</v>
      </c>
    </row>
    <row r="121" spans="1:7" ht="25.5">
      <c r="A121" s="356" t="s">
        <v>1903</v>
      </c>
      <c r="B121" s="357" t="s">
        <v>5</v>
      </c>
      <c r="C121" s="357" t="s">
        <v>422</v>
      </c>
      <c r="D121" s="357" t="s">
        <v>1694</v>
      </c>
      <c r="E121" s="357" t="s">
        <v>1904</v>
      </c>
      <c r="F121" s="358">
        <v>2500000</v>
      </c>
      <c r="G121" s="149" t="str">
        <f t="shared" si="1"/>
        <v>0104802006Ф000200</v>
      </c>
    </row>
    <row r="122" spans="1:7" ht="25.5">
      <c r="A122" s="356" t="s">
        <v>1603</v>
      </c>
      <c r="B122" s="357" t="s">
        <v>5</v>
      </c>
      <c r="C122" s="357" t="s">
        <v>422</v>
      </c>
      <c r="D122" s="357" t="s">
        <v>1694</v>
      </c>
      <c r="E122" s="357" t="s">
        <v>1604</v>
      </c>
      <c r="F122" s="358">
        <v>2500000</v>
      </c>
      <c r="G122" s="149" t="str">
        <f t="shared" si="1"/>
        <v>0104802006Ф000240</v>
      </c>
    </row>
    <row r="123" spans="1:7">
      <c r="A123" s="356" t="s">
        <v>1692</v>
      </c>
      <c r="B123" s="357" t="s">
        <v>5</v>
      </c>
      <c r="C123" s="357" t="s">
        <v>422</v>
      </c>
      <c r="D123" s="357" t="s">
        <v>1694</v>
      </c>
      <c r="E123" s="357" t="s">
        <v>418</v>
      </c>
      <c r="F123" s="358">
        <v>2500000</v>
      </c>
      <c r="G123" s="149" t="str">
        <f t="shared" si="1"/>
        <v>0104802006Ф000244</v>
      </c>
    </row>
    <row r="124" spans="1:7" ht="25.5">
      <c r="A124" s="356" t="s">
        <v>1294</v>
      </c>
      <c r="B124" s="357" t="s">
        <v>5</v>
      </c>
      <c r="C124" s="357" t="s">
        <v>422</v>
      </c>
      <c r="D124" s="357" t="s">
        <v>1295</v>
      </c>
      <c r="E124" s="357" t="s">
        <v>1564</v>
      </c>
      <c r="F124" s="358">
        <v>951751</v>
      </c>
      <c r="G124" s="149" t="str">
        <f t="shared" si="1"/>
        <v>0104802006Э000</v>
      </c>
    </row>
    <row r="125" spans="1:7" ht="25.5">
      <c r="A125" s="356" t="s">
        <v>1903</v>
      </c>
      <c r="B125" s="357" t="s">
        <v>5</v>
      </c>
      <c r="C125" s="357" t="s">
        <v>422</v>
      </c>
      <c r="D125" s="357" t="s">
        <v>1295</v>
      </c>
      <c r="E125" s="357" t="s">
        <v>1904</v>
      </c>
      <c r="F125" s="358">
        <v>951751</v>
      </c>
      <c r="G125" s="149" t="str">
        <f t="shared" si="1"/>
        <v>0104802006Э000200</v>
      </c>
    </row>
    <row r="126" spans="1:7" ht="25.5">
      <c r="A126" s="356" t="s">
        <v>1603</v>
      </c>
      <c r="B126" s="357" t="s">
        <v>5</v>
      </c>
      <c r="C126" s="357" t="s">
        <v>422</v>
      </c>
      <c r="D126" s="357" t="s">
        <v>1295</v>
      </c>
      <c r="E126" s="357" t="s">
        <v>1604</v>
      </c>
      <c r="F126" s="358">
        <v>951751</v>
      </c>
      <c r="G126" s="149" t="str">
        <f t="shared" si="1"/>
        <v>0104802006Э000240</v>
      </c>
    </row>
    <row r="127" spans="1:7">
      <c r="A127" s="356" t="s">
        <v>1692</v>
      </c>
      <c r="B127" s="357" t="s">
        <v>5</v>
      </c>
      <c r="C127" s="357" t="s">
        <v>422</v>
      </c>
      <c r="D127" s="357" t="s">
        <v>1295</v>
      </c>
      <c r="E127" s="357" t="s">
        <v>418</v>
      </c>
      <c r="F127" s="358">
        <v>951751</v>
      </c>
      <c r="G127" s="149" t="str">
        <f t="shared" si="1"/>
        <v>0104802006Э000244</v>
      </c>
    </row>
    <row r="128" spans="1:7" ht="76.5">
      <c r="A128" s="356" t="s">
        <v>424</v>
      </c>
      <c r="B128" s="357" t="s">
        <v>5</v>
      </c>
      <c r="C128" s="357" t="s">
        <v>422</v>
      </c>
      <c r="D128" s="357" t="s">
        <v>795</v>
      </c>
      <c r="E128" s="357" t="s">
        <v>1564</v>
      </c>
      <c r="F128" s="358">
        <v>648300</v>
      </c>
      <c r="G128" s="149" t="str">
        <f t="shared" si="1"/>
        <v>01048020074670</v>
      </c>
    </row>
    <row r="129" spans="1:7" ht="51">
      <c r="A129" s="356" t="s">
        <v>1902</v>
      </c>
      <c r="B129" s="357" t="s">
        <v>5</v>
      </c>
      <c r="C129" s="357" t="s">
        <v>422</v>
      </c>
      <c r="D129" s="357" t="s">
        <v>795</v>
      </c>
      <c r="E129" s="357" t="s">
        <v>324</v>
      </c>
      <c r="F129" s="358">
        <v>614000</v>
      </c>
      <c r="G129" s="149" t="str">
        <f t="shared" si="1"/>
        <v>01048020074670100</v>
      </c>
    </row>
    <row r="130" spans="1:7" ht="25.5">
      <c r="A130" s="356" t="s">
        <v>1610</v>
      </c>
      <c r="B130" s="357" t="s">
        <v>5</v>
      </c>
      <c r="C130" s="357" t="s">
        <v>422</v>
      </c>
      <c r="D130" s="357" t="s">
        <v>795</v>
      </c>
      <c r="E130" s="357" t="s">
        <v>37</v>
      </c>
      <c r="F130" s="358">
        <v>614000</v>
      </c>
      <c r="G130" s="149" t="str">
        <f t="shared" si="1"/>
        <v>01048020074670120</v>
      </c>
    </row>
    <row r="131" spans="1:7" ht="25.5">
      <c r="A131" s="356" t="s">
        <v>1102</v>
      </c>
      <c r="B131" s="357" t="s">
        <v>5</v>
      </c>
      <c r="C131" s="357" t="s">
        <v>422</v>
      </c>
      <c r="D131" s="357" t="s">
        <v>795</v>
      </c>
      <c r="E131" s="357" t="s">
        <v>413</v>
      </c>
      <c r="F131" s="358">
        <v>462903</v>
      </c>
      <c r="G131" s="149" t="str">
        <f t="shared" ref="G131:G192" si="2">CONCATENATE(C131,D131,E131)</f>
        <v>01048020074670121</v>
      </c>
    </row>
    <row r="132" spans="1:7" ht="38.25">
      <c r="A132" s="356" t="s">
        <v>414</v>
      </c>
      <c r="B132" s="357" t="s">
        <v>5</v>
      </c>
      <c r="C132" s="357" t="s">
        <v>422</v>
      </c>
      <c r="D132" s="357" t="s">
        <v>795</v>
      </c>
      <c r="E132" s="357" t="s">
        <v>415</v>
      </c>
      <c r="F132" s="358">
        <v>11300</v>
      </c>
      <c r="G132" s="149" t="str">
        <f t="shared" si="2"/>
        <v>01048020074670122</v>
      </c>
    </row>
    <row r="133" spans="1:7" ht="38.25">
      <c r="A133" s="356" t="s">
        <v>1216</v>
      </c>
      <c r="B133" s="357" t="s">
        <v>5</v>
      </c>
      <c r="C133" s="357" t="s">
        <v>422</v>
      </c>
      <c r="D133" s="357" t="s">
        <v>795</v>
      </c>
      <c r="E133" s="357" t="s">
        <v>1217</v>
      </c>
      <c r="F133" s="358">
        <v>139797</v>
      </c>
      <c r="G133" s="149" t="str">
        <f t="shared" si="2"/>
        <v>01048020074670129</v>
      </c>
    </row>
    <row r="134" spans="1:7" ht="25.5">
      <c r="A134" s="356" t="s">
        <v>1903</v>
      </c>
      <c r="B134" s="357" t="s">
        <v>5</v>
      </c>
      <c r="C134" s="357" t="s">
        <v>422</v>
      </c>
      <c r="D134" s="357" t="s">
        <v>795</v>
      </c>
      <c r="E134" s="357" t="s">
        <v>1904</v>
      </c>
      <c r="F134" s="358">
        <v>34300</v>
      </c>
      <c r="G134" s="149" t="str">
        <f t="shared" si="2"/>
        <v>01048020074670200</v>
      </c>
    </row>
    <row r="135" spans="1:7" ht="25.5">
      <c r="A135" s="356" t="s">
        <v>1603</v>
      </c>
      <c r="B135" s="357" t="s">
        <v>5</v>
      </c>
      <c r="C135" s="357" t="s">
        <v>422</v>
      </c>
      <c r="D135" s="357" t="s">
        <v>795</v>
      </c>
      <c r="E135" s="357" t="s">
        <v>1604</v>
      </c>
      <c r="F135" s="358">
        <v>34300</v>
      </c>
      <c r="G135" s="149" t="str">
        <f t="shared" si="2"/>
        <v>01048020074670240</v>
      </c>
    </row>
    <row r="136" spans="1:7">
      <c r="A136" s="356" t="s">
        <v>1692</v>
      </c>
      <c r="B136" s="357" t="s">
        <v>5</v>
      </c>
      <c r="C136" s="357" t="s">
        <v>422</v>
      </c>
      <c r="D136" s="357" t="s">
        <v>795</v>
      </c>
      <c r="E136" s="357" t="s">
        <v>418</v>
      </c>
      <c r="F136" s="358">
        <v>34300</v>
      </c>
      <c r="G136" s="149" t="str">
        <f t="shared" si="2"/>
        <v>01048020074670244</v>
      </c>
    </row>
    <row r="137" spans="1:7" ht="63.75">
      <c r="A137" s="356" t="s">
        <v>425</v>
      </c>
      <c r="B137" s="357" t="s">
        <v>5</v>
      </c>
      <c r="C137" s="357" t="s">
        <v>422</v>
      </c>
      <c r="D137" s="357" t="s">
        <v>796</v>
      </c>
      <c r="E137" s="357" t="s">
        <v>1564</v>
      </c>
      <c r="F137" s="358">
        <v>1268200</v>
      </c>
      <c r="G137" s="149" t="str">
        <f t="shared" si="2"/>
        <v>01048020076040</v>
      </c>
    </row>
    <row r="138" spans="1:7" ht="51">
      <c r="A138" s="356" t="s">
        <v>1902</v>
      </c>
      <c r="B138" s="357" t="s">
        <v>5</v>
      </c>
      <c r="C138" s="357" t="s">
        <v>422</v>
      </c>
      <c r="D138" s="357" t="s">
        <v>796</v>
      </c>
      <c r="E138" s="357" t="s">
        <v>324</v>
      </c>
      <c r="F138" s="358">
        <v>1214220</v>
      </c>
      <c r="G138" s="149" t="str">
        <f t="shared" si="2"/>
        <v>01048020076040100</v>
      </c>
    </row>
    <row r="139" spans="1:7" ht="25.5">
      <c r="A139" s="356" t="s">
        <v>1610</v>
      </c>
      <c r="B139" s="357" t="s">
        <v>5</v>
      </c>
      <c r="C139" s="357" t="s">
        <v>422</v>
      </c>
      <c r="D139" s="357" t="s">
        <v>796</v>
      </c>
      <c r="E139" s="357" t="s">
        <v>37</v>
      </c>
      <c r="F139" s="358">
        <v>1214220</v>
      </c>
      <c r="G139" s="149" t="str">
        <f t="shared" si="2"/>
        <v>01048020076040120</v>
      </c>
    </row>
    <row r="140" spans="1:7" ht="25.5">
      <c r="A140" s="356" t="s">
        <v>1102</v>
      </c>
      <c r="B140" s="357" t="s">
        <v>5</v>
      </c>
      <c r="C140" s="357" t="s">
        <v>422</v>
      </c>
      <c r="D140" s="357" t="s">
        <v>796</v>
      </c>
      <c r="E140" s="357" t="s">
        <v>413</v>
      </c>
      <c r="F140" s="358">
        <v>925978</v>
      </c>
      <c r="G140" s="149" t="str">
        <f t="shared" si="2"/>
        <v>01048020076040121</v>
      </c>
    </row>
    <row r="141" spans="1:7" ht="38.25">
      <c r="A141" s="356" t="s">
        <v>414</v>
      </c>
      <c r="B141" s="357" t="s">
        <v>5</v>
      </c>
      <c r="C141" s="357" t="s">
        <v>422</v>
      </c>
      <c r="D141" s="357" t="s">
        <v>796</v>
      </c>
      <c r="E141" s="357" t="s">
        <v>415</v>
      </c>
      <c r="F141" s="358">
        <v>8600</v>
      </c>
      <c r="G141" s="149" t="str">
        <f t="shared" si="2"/>
        <v>01048020076040122</v>
      </c>
    </row>
    <row r="142" spans="1:7" ht="38.25">
      <c r="A142" s="356" t="s">
        <v>1216</v>
      </c>
      <c r="B142" s="357" t="s">
        <v>5</v>
      </c>
      <c r="C142" s="357" t="s">
        <v>422</v>
      </c>
      <c r="D142" s="357" t="s">
        <v>796</v>
      </c>
      <c r="E142" s="357" t="s">
        <v>1217</v>
      </c>
      <c r="F142" s="358">
        <v>279642</v>
      </c>
      <c r="G142" s="149" t="str">
        <f t="shared" si="2"/>
        <v>01048020076040129</v>
      </c>
    </row>
    <row r="143" spans="1:7" ht="25.5">
      <c r="A143" s="356" t="s">
        <v>1903</v>
      </c>
      <c r="B143" s="357" t="s">
        <v>5</v>
      </c>
      <c r="C143" s="357" t="s">
        <v>422</v>
      </c>
      <c r="D143" s="357" t="s">
        <v>796</v>
      </c>
      <c r="E143" s="357" t="s">
        <v>1904</v>
      </c>
      <c r="F143" s="358">
        <v>53980</v>
      </c>
      <c r="G143" s="149" t="str">
        <f t="shared" si="2"/>
        <v>01048020076040200</v>
      </c>
    </row>
    <row r="144" spans="1:7" ht="25.5">
      <c r="A144" s="356" t="s">
        <v>1603</v>
      </c>
      <c r="B144" s="357" t="s">
        <v>5</v>
      </c>
      <c r="C144" s="357" t="s">
        <v>422</v>
      </c>
      <c r="D144" s="357" t="s">
        <v>796</v>
      </c>
      <c r="E144" s="357" t="s">
        <v>1604</v>
      </c>
      <c r="F144" s="358">
        <v>53980</v>
      </c>
      <c r="G144" s="149" t="str">
        <f t="shared" si="2"/>
        <v>01048020076040240</v>
      </c>
    </row>
    <row r="145" spans="1:7">
      <c r="A145" s="356" t="s">
        <v>1692</v>
      </c>
      <c r="B145" s="357" t="s">
        <v>5</v>
      </c>
      <c r="C145" s="357" t="s">
        <v>422</v>
      </c>
      <c r="D145" s="357" t="s">
        <v>796</v>
      </c>
      <c r="E145" s="357" t="s">
        <v>418</v>
      </c>
      <c r="F145" s="358">
        <v>53980</v>
      </c>
      <c r="G145" s="149" t="str">
        <f t="shared" si="2"/>
        <v>01048020076040244</v>
      </c>
    </row>
    <row r="146" spans="1:7" ht="178.5">
      <c r="A146" s="356" t="s">
        <v>596</v>
      </c>
      <c r="B146" s="357" t="s">
        <v>5</v>
      </c>
      <c r="C146" s="357" t="s">
        <v>422</v>
      </c>
      <c r="D146" s="357" t="s">
        <v>799</v>
      </c>
      <c r="E146" s="357" t="s">
        <v>1564</v>
      </c>
      <c r="F146" s="358">
        <v>602812</v>
      </c>
      <c r="G146" s="149" t="str">
        <f t="shared" si="2"/>
        <v>010480200Ч0010</v>
      </c>
    </row>
    <row r="147" spans="1:7" ht="51">
      <c r="A147" s="356" t="s">
        <v>1902</v>
      </c>
      <c r="B147" s="357" t="s">
        <v>5</v>
      </c>
      <c r="C147" s="357" t="s">
        <v>422</v>
      </c>
      <c r="D147" s="357" t="s">
        <v>799</v>
      </c>
      <c r="E147" s="357" t="s">
        <v>324</v>
      </c>
      <c r="F147" s="375">
        <v>602812</v>
      </c>
      <c r="G147" s="149" t="str">
        <f t="shared" si="2"/>
        <v>010480200Ч0010100</v>
      </c>
    </row>
    <row r="148" spans="1:7" ht="25.5">
      <c r="A148" s="356" t="s">
        <v>1610</v>
      </c>
      <c r="B148" s="357" t="s">
        <v>5</v>
      </c>
      <c r="C148" s="357" t="s">
        <v>422</v>
      </c>
      <c r="D148" s="357" t="s">
        <v>799</v>
      </c>
      <c r="E148" s="357" t="s">
        <v>37</v>
      </c>
      <c r="F148" s="358">
        <v>602812</v>
      </c>
      <c r="G148" s="149" t="str">
        <f t="shared" si="2"/>
        <v>010480200Ч0010120</v>
      </c>
    </row>
    <row r="149" spans="1:7" ht="25.5">
      <c r="A149" s="356" t="s">
        <v>1102</v>
      </c>
      <c r="B149" s="357" t="s">
        <v>5</v>
      </c>
      <c r="C149" s="357" t="s">
        <v>422</v>
      </c>
      <c r="D149" s="357" t="s">
        <v>799</v>
      </c>
      <c r="E149" s="357" t="s">
        <v>413</v>
      </c>
      <c r="F149" s="358">
        <v>462989</v>
      </c>
      <c r="G149" s="149" t="str">
        <f t="shared" si="2"/>
        <v>010480200Ч0010121</v>
      </c>
    </row>
    <row r="150" spans="1:7" ht="38.25">
      <c r="A150" s="356" t="s">
        <v>1216</v>
      </c>
      <c r="B150" s="357" t="s">
        <v>5</v>
      </c>
      <c r="C150" s="357" t="s">
        <v>422</v>
      </c>
      <c r="D150" s="357" t="s">
        <v>799</v>
      </c>
      <c r="E150" s="357" t="s">
        <v>1217</v>
      </c>
      <c r="F150" s="358">
        <v>139823</v>
      </c>
      <c r="G150" s="149" t="str">
        <f t="shared" si="2"/>
        <v>010480200Ч0010129</v>
      </c>
    </row>
    <row r="151" spans="1:7">
      <c r="A151" s="356" t="s">
        <v>1589</v>
      </c>
      <c r="B151" s="357" t="s">
        <v>5</v>
      </c>
      <c r="C151" s="357" t="s">
        <v>1590</v>
      </c>
      <c r="D151" s="357" t="s">
        <v>1564</v>
      </c>
      <c r="E151" s="357" t="s">
        <v>1564</v>
      </c>
      <c r="F151" s="358">
        <v>1800</v>
      </c>
      <c r="G151" s="149" t="str">
        <f t="shared" si="2"/>
        <v>0105</v>
      </c>
    </row>
    <row r="152" spans="1:7" ht="25.5">
      <c r="A152" s="356" t="s">
        <v>723</v>
      </c>
      <c r="B152" s="357" t="s">
        <v>5</v>
      </c>
      <c r="C152" s="357" t="s">
        <v>1590</v>
      </c>
      <c r="D152" s="357" t="s">
        <v>1172</v>
      </c>
      <c r="E152" s="357" t="s">
        <v>1564</v>
      </c>
      <c r="F152" s="358">
        <v>1800</v>
      </c>
      <c r="G152" s="149" t="str">
        <f t="shared" si="2"/>
        <v>01059000000000</v>
      </c>
    </row>
    <row r="153" spans="1:7" ht="63.75">
      <c r="A153" s="356" t="s">
        <v>535</v>
      </c>
      <c r="B153" s="357" t="s">
        <v>5</v>
      </c>
      <c r="C153" s="357" t="s">
        <v>1590</v>
      </c>
      <c r="D153" s="357" t="s">
        <v>1591</v>
      </c>
      <c r="E153" s="357" t="s">
        <v>1564</v>
      </c>
      <c r="F153" s="375">
        <v>1800</v>
      </c>
      <c r="G153" s="149" t="str">
        <f t="shared" si="2"/>
        <v>01059040000000</v>
      </c>
    </row>
    <row r="154" spans="1:7" ht="63.75">
      <c r="A154" s="356" t="s">
        <v>535</v>
      </c>
      <c r="B154" s="357" t="s">
        <v>5</v>
      </c>
      <c r="C154" s="357" t="s">
        <v>1590</v>
      </c>
      <c r="D154" s="357" t="s">
        <v>800</v>
      </c>
      <c r="E154" s="357" t="s">
        <v>1564</v>
      </c>
      <c r="F154" s="358">
        <v>1800</v>
      </c>
      <c r="G154" s="149" t="str">
        <f t="shared" si="2"/>
        <v>01059040051200</v>
      </c>
    </row>
    <row r="155" spans="1:7" ht="25.5">
      <c r="A155" s="356" t="s">
        <v>1903</v>
      </c>
      <c r="B155" s="357" t="s">
        <v>5</v>
      </c>
      <c r="C155" s="357" t="s">
        <v>1590</v>
      </c>
      <c r="D155" s="357" t="s">
        <v>800</v>
      </c>
      <c r="E155" s="357" t="s">
        <v>1904</v>
      </c>
      <c r="F155" s="358">
        <v>1800</v>
      </c>
      <c r="G155" s="149" t="str">
        <f t="shared" si="2"/>
        <v>01059040051200200</v>
      </c>
    </row>
    <row r="156" spans="1:7" ht="25.5">
      <c r="A156" s="356" t="s">
        <v>1603</v>
      </c>
      <c r="B156" s="357" t="s">
        <v>5</v>
      </c>
      <c r="C156" s="357" t="s">
        <v>1590</v>
      </c>
      <c r="D156" s="357" t="s">
        <v>800</v>
      </c>
      <c r="E156" s="357" t="s">
        <v>1604</v>
      </c>
      <c r="F156" s="358">
        <v>1800</v>
      </c>
      <c r="G156" s="149" t="str">
        <f t="shared" si="2"/>
        <v>01059040051200240</v>
      </c>
    </row>
    <row r="157" spans="1:7">
      <c r="A157" s="356" t="s">
        <v>1692</v>
      </c>
      <c r="B157" s="357" t="s">
        <v>5</v>
      </c>
      <c r="C157" s="357" t="s">
        <v>1590</v>
      </c>
      <c r="D157" s="357" t="s">
        <v>800</v>
      </c>
      <c r="E157" s="357" t="s">
        <v>418</v>
      </c>
      <c r="F157" s="358">
        <v>1800</v>
      </c>
      <c r="G157" s="149" t="str">
        <f t="shared" si="2"/>
        <v>01059040051200244</v>
      </c>
    </row>
    <row r="158" spans="1:7">
      <c r="A158" s="356" t="s">
        <v>261</v>
      </c>
      <c r="B158" s="357" t="s">
        <v>5</v>
      </c>
      <c r="C158" s="357" t="s">
        <v>426</v>
      </c>
      <c r="D158" s="357" t="s">
        <v>1564</v>
      </c>
      <c r="E158" s="357" t="s">
        <v>1564</v>
      </c>
      <c r="F158" s="358">
        <v>412900</v>
      </c>
      <c r="G158" s="149" t="str">
        <f t="shared" si="2"/>
        <v>0113</v>
      </c>
    </row>
    <row r="159" spans="1:7" ht="38.25">
      <c r="A159" s="356" t="s">
        <v>553</v>
      </c>
      <c r="B159" s="357" t="s">
        <v>5</v>
      </c>
      <c r="C159" s="357" t="s">
        <v>426</v>
      </c>
      <c r="D159" s="357" t="s">
        <v>1138</v>
      </c>
      <c r="E159" s="357" t="s">
        <v>1564</v>
      </c>
      <c r="F159" s="358">
        <v>215000</v>
      </c>
      <c r="G159" s="149" t="str">
        <f t="shared" si="2"/>
        <v>01130400000000</v>
      </c>
    </row>
    <row r="160" spans="1:7" ht="38.25">
      <c r="A160" s="356" t="s">
        <v>1520</v>
      </c>
      <c r="B160" s="357" t="s">
        <v>5</v>
      </c>
      <c r="C160" s="357" t="s">
        <v>426</v>
      </c>
      <c r="D160" s="357" t="s">
        <v>1502</v>
      </c>
      <c r="E160" s="357" t="s">
        <v>1564</v>
      </c>
      <c r="F160" s="358">
        <v>215000</v>
      </c>
      <c r="G160" s="149" t="str">
        <f t="shared" si="2"/>
        <v>01130430000000</v>
      </c>
    </row>
    <row r="161" spans="1:7" ht="89.25">
      <c r="A161" s="356" t="s">
        <v>1518</v>
      </c>
      <c r="B161" s="357" t="s">
        <v>5</v>
      </c>
      <c r="C161" s="357" t="s">
        <v>426</v>
      </c>
      <c r="D161" s="357" t="s">
        <v>1496</v>
      </c>
      <c r="E161" s="357" t="s">
        <v>1564</v>
      </c>
      <c r="F161" s="358">
        <v>215000</v>
      </c>
      <c r="G161" s="149" t="str">
        <f t="shared" si="2"/>
        <v>01130430080000</v>
      </c>
    </row>
    <row r="162" spans="1:7" ht="25.5">
      <c r="A162" s="356" t="s">
        <v>1903</v>
      </c>
      <c r="B162" s="357" t="s">
        <v>5</v>
      </c>
      <c r="C162" s="357" t="s">
        <v>426</v>
      </c>
      <c r="D162" s="357" t="s">
        <v>1496</v>
      </c>
      <c r="E162" s="357" t="s">
        <v>1904</v>
      </c>
      <c r="F162" s="358">
        <v>215000</v>
      </c>
      <c r="G162" s="149" t="str">
        <f t="shared" si="2"/>
        <v>01130430080000200</v>
      </c>
    </row>
    <row r="163" spans="1:7" ht="14.25" customHeight="1">
      <c r="A163" s="356" t="s">
        <v>1603</v>
      </c>
      <c r="B163" s="357" t="s">
        <v>5</v>
      </c>
      <c r="C163" s="357" t="s">
        <v>426</v>
      </c>
      <c r="D163" s="357" t="s">
        <v>1496</v>
      </c>
      <c r="E163" s="357" t="s">
        <v>1604</v>
      </c>
      <c r="F163" s="358">
        <v>215000</v>
      </c>
      <c r="G163" s="149" t="str">
        <f t="shared" si="2"/>
        <v>01130430080000240</v>
      </c>
    </row>
    <row r="164" spans="1:7">
      <c r="A164" s="356" t="s">
        <v>1692</v>
      </c>
      <c r="B164" s="357" t="s">
        <v>5</v>
      </c>
      <c r="C164" s="357" t="s">
        <v>426</v>
      </c>
      <c r="D164" s="357" t="s">
        <v>1496</v>
      </c>
      <c r="E164" s="357" t="s">
        <v>418</v>
      </c>
      <c r="F164" s="358">
        <v>215000</v>
      </c>
      <c r="G164" s="149" t="str">
        <f t="shared" si="2"/>
        <v>01130430080000244</v>
      </c>
    </row>
    <row r="165" spans="1:7" ht="25.5">
      <c r="A165" s="356" t="s">
        <v>721</v>
      </c>
      <c r="B165" s="357" t="s">
        <v>5</v>
      </c>
      <c r="C165" s="357" t="s">
        <v>426</v>
      </c>
      <c r="D165" s="357" t="s">
        <v>1167</v>
      </c>
      <c r="E165" s="357" t="s">
        <v>1564</v>
      </c>
      <c r="F165" s="358">
        <v>137900</v>
      </c>
      <c r="G165" s="149" t="str">
        <f t="shared" si="2"/>
        <v>01138000000000</v>
      </c>
    </row>
    <row r="166" spans="1:7" ht="38.25">
      <c r="A166" s="356" t="s">
        <v>722</v>
      </c>
      <c r="B166" s="357" t="s">
        <v>5</v>
      </c>
      <c r="C166" s="357" t="s">
        <v>426</v>
      </c>
      <c r="D166" s="357" t="s">
        <v>1169</v>
      </c>
      <c r="E166" s="357" t="s">
        <v>1564</v>
      </c>
      <c r="F166" s="358">
        <v>137900</v>
      </c>
      <c r="G166" s="149" t="str">
        <f t="shared" si="2"/>
        <v>01138020000000</v>
      </c>
    </row>
    <row r="167" spans="1:7" ht="63.75">
      <c r="A167" s="356" t="s">
        <v>640</v>
      </c>
      <c r="B167" s="357" t="s">
        <v>5</v>
      </c>
      <c r="C167" s="357" t="s">
        <v>426</v>
      </c>
      <c r="D167" s="357" t="s">
        <v>802</v>
      </c>
      <c r="E167" s="357" t="s">
        <v>1564</v>
      </c>
      <c r="F167" s="358">
        <v>63200</v>
      </c>
      <c r="G167" s="149" t="str">
        <f t="shared" si="2"/>
        <v>01138020074290</v>
      </c>
    </row>
    <row r="168" spans="1:7" ht="76.5" customHeight="1">
      <c r="A168" s="356" t="s">
        <v>1902</v>
      </c>
      <c r="B168" s="357" t="s">
        <v>5</v>
      </c>
      <c r="C168" s="357" t="s">
        <v>426</v>
      </c>
      <c r="D168" s="357" t="s">
        <v>802</v>
      </c>
      <c r="E168" s="357" t="s">
        <v>324</v>
      </c>
      <c r="F168" s="358">
        <v>60280</v>
      </c>
      <c r="G168" s="149" t="str">
        <f t="shared" si="2"/>
        <v>01138020074290100</v>
      </c>
    </row>
    <row r="169" spans="1:7" ht="25.5">
      <c r="A169" s="356" t="s">
        <v>1610</v>
      </c>
      <c r="B169" s="357" t="s">
        <v>5</v>
      </c>
      <c r="C169" s="357" t="s">
        <v>426</v>
      </c>
      <c r="D169" s="357" t="s">
        <v>802</v>
      </c>
      <c r="E169" s="357" t="s">
        <v>37</v>
      </c>
      <c r="F169" s="358">
        <v>60280</v>
      </c>
      <c r="G169" s="149" t="str">
        <f t="shared" si="2"/>
        <v>01138020074290120</v>
      </c>
    </row>
    <row r="170" spans="1:7" ht="25.5">
      <c r="A170" s="356" t="s">
        <v>1102</v>
      </c>
      <c r="B170" s="357" t="s">
        <v>5</v>
      </c>
      <c r="C170" s="357" t="s">
        <v>426</v>
      </c>
      <c r="D170" s="357" t="s">
        <v>802</v>
      </c>
      <c r="E170" s="357" t="s">
        <v>413</v>
      </c>
      <c r="F170" s="358">
        <v>46298</v>
      </c>
      <c r="G170" s="149" t="str">
        <f t="shared" si="2"/>
        <v>01138020074290121</v>
      </c>
    </row>
    <row r="171" spans="1:7" ht="38.25">
      <c r="A171" s="356" t="s">
        <v>1216</v>
      </c>
      <c r="B171" s="357" t="s">
        <v>5</v>
      </c>
      <c r="C171" s="357" t="s">
        <v>426</v>
      </c>
      <c r="D171" s="357" t="s">
        <v>802</v>
      </c>
      <c r="E171" s="357" t="s">
        <v>1217</v>
      </c>
      <c r="F171" s="358">
        <v>13982</v>
      </c>
      <c r="G171" s="149" t="str">
        <f t="shared" si="2"/>
        <v>01138020074290129</v>
      </c>
    </row>
    <row r="172" spans="1:7" ht="25.5">
      <c r="A172" s="356" t="s">
        <v>1903</v>
      </c>
      <c r="B172" s="357" t="s">
        <v>5</v>
      </c>
      <c r="C172" s="357" t="s">
        <v>426</v>
      </c>
      <c r="D172" s="357" t="s">
        <v>802</v>
      </c>
      <c r="E172" s="357" t="s">
        <v>1904</v>
      </c>
      <c r="F172" s="358">
        <v>2920</v>
      </c>
      <c r="G172" s="149" t="str">
        <f t="shared" si="2"/>
        <v>01138020074290200</v>
      </c>
    </row>
    <row r="173" spans="1:7" ht="25.5">
      <c r="A173" s="356" t="s">
        <v>1603</v>
      </c>
      <c r="B173" s="357" t="s">
        <v>5</v>
      </c>
      <c r="C173" s="357" t="s">
        <v>426</v>
      </c>
      <c r="D173" s="357" t="s">
        <v>802</v>
      </c>
      <c r="E173" s="357" t="s">
        <v>1604</v>
      </c>
      <c r="F173" s="358">
        <v>2920</v>
      </c>
      <c r="G173" s="149" t="str">
        <f t="shared" si="2"/>
        <v>01138020074290240</v>
      </c>
    </row>
    <row r="174" spans="1:7">
      <c r="A174" s="356" t="s">
        <v>1692</v>
      </c>
      <c r="B174" s="357" t="s">
        <v>5</v>
      </c>
      <c r="C174" s="357" t="s">
        <v>426</v>
      </c>
      <c r="D174" s="357" t="s">
        <v>802</v>
      </c>
      <c r="E174" s="357" t="s">
        <v>418</v>
      </c>
      <c r="F174" s="358">
        <v>2920</v>
      </c>
      <c r="G174" s="149" t="str">
        <f t="shared" si="2"/>
        <v>01138020074290244</v>
      </c>
    </row>
    <row r="175" spans="1:7" ht="38.25">
      <c r="A175" s="356" t="s">
        <v>427</v>
      </c>
      <c r="B175" s="357" t="s">
        <v>5</v>
      </c>
      <c r="C175" s="357" t="s">
        <v>426</v>
      </c>
      <c r="D175" s="357" t="s">
        <v>803</v>
      </c>
      <c r="E175" s="357" t="s">
        <v>1564</v>
      </c>
      <c r="F175" s="358">
        <v>74700</v>
      </c>
      <c r="G175" s="149" t="str">
        <f t="shared" si="2"/>
        <v>01138020075190</v>
      </c>
    </row>
    <row r="176" spans="1:7" ht="51">
      <c r="A176" s="356" t="s">
        <v>1902</v>
      </c>
      <c r="B176" s="357" t="s">
        <v>5</v>
      </c>
      <c r="C176" s="357" t="s">
        <v>426</v>
      </c>
      <c r="D176" s="357" t="s">
        <v>803</v>
      </c>
      <c r="E176" s="357" t="s">
        <v>324</v>
      </c>
      <c r="F176" s="358">
        <v>61468</v>
      </c>
      <c r="G176" s="149" t="str">
        <f t="shared" si="2"/>
        <v>01138020075190100</v>
      </c>
    </row>
    <row r="177" spans="1:7" ht="25.5">
      <c r="A177" s="356" t="s">
        <v>1610</v>
      </c>
      <c r="B177" s="357" t="s">
        <v>5</v>
      </c>
      <c r="C177" s="357" t="s">
        <v>426</v>
      </c>
      <c r="D177" s="357" t="s">
        <v>803</v>
      </c>
      <c r="E177" s="357" t="s">
        <v>37</v>
      </c>
      <c r="F177" s="358">
        <v>61468</v>
      </c>
      <c r="G177" s="149" t="str">
        <f t="shared" si="2"/>
        <v>01138020075190120</v>
      </c>
    </row>
    <row r="178" spans="1:7" ht="25.5">
      <c r="A178" s="356" t="s">
        <v>1102</v>
      </c>
      <c r="B178" s="357" t="s">
        <v>5</v>
      </c>
      <c r="C178" s="357" t="s">
        <v>426</v>
      </c>
      <c r="D178" s="357" t="s">
        <v>803</v>
      </c>
      <c r="E178" s="357" t="s">
        <v>413</v>
      </c>
      <c r="F178" s="358">
        <v>47211</v>
      </c>
      <c r="G178" s="149" t="str">
        <f t="shared" si="2"/>
        <v>01138020075190121</v>
      </c>
    </row>
    <row r="179" spans="1:7" ht="38.25">
      <c r="A179" s="356" t="s">
        <v>1216</v>
      </c>
      <c r="B179" s="357" t="s">
        <v>5</v>
      </c>
      <c r="C179" s="357" t="s">
        <v>426</v>
      </c>
      <c r="D179" s="357" t="s">
        <v>803</v>
      </c>
      <c r="E179" s="357" t="s">
        <v>1217</v>
      </c>
      <c r="F179" s="358">
        <v>14257</v>
      </c>
      <c r="G179" s="149" t="str">
        <f t="shared" si="2"/>
        <v>01138020075190129</v>
      </c>
    </row>
    <row r="180" spans="1:7" ht="25.5">
      <c r="A180" s="356" t="s">
        <v>1903</v>
      </c>
      <c r="B180" s="357" t="s">
        <v>5</v>
      </c>
      <c r="C180" s="357" t="s">
        <v>426</v>
      </c>
      <c r="D180" s="357" t="s">
        <v>803</v>
      </c>
      <c r="E180" s="357" t="s">
        <v>1904</v>
      </c>
      <c r="F180" s="358">
        <v>13232</v>
      </c>
      <c r="G180" s="149" t="str">
        <f t="shared" si="2"/>
        <v>01138020075190200</v>
      </c>
    </row>
    <row r="181" spans="1:7" ht="25.5">
      <c r="A181" s="356" t="s">
        <v>1603</v>
      </c>
      <c r="B181" s="357" t="s">
        <v>5</v>
      </c>
      <c r="C181" s="357" t="s">
        <v>426</v>
      </c>
      <c r="D181" s="357" t="s">
        <v>803</v>
      </c>
      <c r="E181" s="357" t="s">
        <v>1604</v>
      </c>
      <c r="F181" s="358">
        <v>13232</v>
      </c>
      <c r="G181" s="149" t="str">
        <f t="shared" si="2"/>
        <v>01138020075190240</v>
      </c>
    </row>
    <row r="182" spans="1:7">
      <c r="A182" s="356" t="s">
        <v>1692</v>
      </c>
      <c r="B182" s="357" t="s">
        <v>5</v>
      </c>
      <c r="C182" s="357" t="s">
        <v>426</v>
      </c>
      <c r="D182" s="357" t="s">
        <v>803</v>
      </c>
      <c r="E182" s="357" t="s">
        <v>418</v>
      </c>
      <c r="F182" s="358">
        <v>13232</v>
      </c>
      <c r="G182" s="149" t="str">
        <f t="shared" si="2"/>
        <v>01138020075190244</v>
      </c>
    </row>
    <row r="183" spans="1:7" ht="25.5">
      <c r="A183" s="356" t="s">
        <v>723</v>
      </c>
      <c r="B183" s="357" t="s">
        <v>5</v>
      </c>
      <c r="C183" s="357" t="s">
        <v>426</v>
      </c>
      <c r="D183" s="357" t="s">
        <v>1172</v>
      </c>
      <c r="E183" s="357" t="s">
        <v>1564</v>
      </c>
      <c r="F183" s="358">
        <v>60000</v>
      </c>
      <c r="G183" s="149" t="str">
        <f t="shared" si="2"/>
        <v>01139000000000</v>
      </c>
    </row>
    <row r="184" spans="1:7" ht="51">
      <c r="A184" s="356" t="s">
        <v>598</v>
      </c>
      <c r="B184" s="357" t="s">
        <v>5</v>
      </c>
      <c r="C184" s="357" t="s">
        <v>426</v>
      </c>
      <c r="D184" s="357" t="s">
        <v>1175</v>
      </c>
      <c r="E184" s="357" t="s">
        <v>1564</v>
      </c>
      <c r="F184" s="358">
        <v>60000</v>
      </c>
      <c r="G184" s="149" t="str">
        <f t="shared" si="2"/>
        <v>01139060000000</v>
      </c>
    </row>
    <row r="185" spans="1:7" ht="51">
      <c r="A185" s="356" t="s">
        <v>598</v>
      </c>
      <c r="B185" s="357" t="s">
        <v>5</v>
      </c>
      <c r="C185" s="357" t="s">
        <v>426</v>
      </c>
      <c r="D185" s="357" t="s">
        <v>804</v>
      </c>
      <c r="E185" s="357" t="s">
        <v>1564</v>
      </c>
      <c r="F185" s="358">
        <v>60000</v>
      </c>
      <c r="G185" s="149" t="str">
        <f t="shared" si="2"/>
        <v>01139060080000</v>
      </c>
    </row>
    <row r="186" spans="1:7" ht="81" customHeight="1">
      <c r="A186" s="356" t="s">
        <v>1907</v>
      </c>
      <c r="B186" s="357" t="s">
        <v>5</v>
      </c>
      <c r="C186" s="357" t="s">
        <v>426</v>
      </c>
      <c r="D186" s="357" t="s">
        <v>804</v>
      </c>
      <c r="E186" s="357" t="s">
        <v>1908</v>
      </c>
      <c r="F186" s="358">
        <v>60000</v>
      </c>
      <c r="G186" s="149" t="str">
        <f t="shared" si="2"/>
        <v>01139060080000300</v>
      </c>
    </row>
    <row r="187" spans="1:7" ht="25.5">
      <c r="A187" s="356" t="s">
        <v>428</v>
      </c>
      <c r="B187" s="357" t="s">
        <v>5</v>
      </c>
      <c r="C187" s="357" t="s">
        <v>426</v>
      </c>
      <c r="D187" s="357" t="s">
        <v>804</v>
      </c>
      <c r="E187" s="357" t="s">
        <v>429</v>
      </c>
      <c r="F187" s="358">
        <v>60000</v>
      </c>
      <c r="G187" s="149" t="str">
        <f t="shared" si="2"/>
        <v>01139060080000330</v>
      </c>
    </row>
    <row r="188" spans="1:7" ht="25.5">
      <c r="A188" s="356" t="s">
        <v>282</v>
      </c>
      <c r="B188" s="357" t="s">
        <v>5</v>
      </c>
      <c r="C188" s="357" t="s">
        <v>1425</v>
      </c>
      <c r="D188" s="357" t="s">
        <v>1564</v>
      </c>
      <c r="E188" s="357" t="s">
        <v>1564</v>
      </c>
      <c r="F188" s="358">
        <v>3036564</v>
      </c>
      <c r="G188" s="149" t="str">
        <f t="shared" si="2"/>
        <v>0300</v>
      </c>
    </row>
    <row r="189" spans="1:7" ht="25.5">
      <c r="A189" s="356" t="s">
        <v>307</v>
      </c>
      <c r="B189" s="357" t="s">
        <v>5</v>
      </c>
      <c r="C189" s="357" t="s">
        <v>430</v>
      </c>
      <c r="D189" s="357" t="s">
        <v>1564</v>
      </c>
      <c r="E189" s="357" t="s">
        <v>1564</v>
      </c>
      <c r="F189" s="358">
        <v>2917942</v>
      </c>
      <c r="G189" s="149" t="str">
        <f t="shared" si="2"/>
        <v>0309</v>
      </c>
    </row>
    <row r="190" spans="1:7" ht="38.25">
      <c r="A190" s="356" t="s">
        <v>553</v>
      </c>
      <c r="B190" s="357" t="s">
        <v>5</v>
      </c>
      <c r="C190" s="357" t="s">
        <v>430</v>
      </c>
      <c r="D190" s="357" t="s">
        <v>1138</v>
      </c>
      <c r="E190" s="357" t="s">
        <v>1564</v>
      </c>
      <c r="F190" s="358">
        <v>2917942</v>
      </c>
      <c r="G190" s="149" t="str">
        <f t="shared" si="2"/>
        <v>03090400000000</v>
      </c>
    </row>
    <row r="191" spans="1:7" ht="51">
      <c r="A191" s="356" t="s">
        <v>554</v>
      </c>
      <c r="B191" s="357" t="s">
        <v>5</v>
      </c>
      <c r="C191" s="357" t="s">
        <v>430</v>
      </c>
      <c r="D191" s="357" t="s">
        <v>1139</v>
      </c>
      <c r="E191" s="357" t="s">
        <v>1564</v>
      </c>
      <c r="F191" s="358">
        <v>2917942</v>
      </c>
      <c r="G191" s="149" t="str">
        <f t="shared" si="2"/>
        <v>03090410000000</v>
      </c>
    </row>
    <row r="192" spans="1:7" ht="114.75">
      <c r="A192" s="356" t="s">
        <v>431</v>
      </c>
      <c r="B192" s="357" t="s">
        <v>5</v>
      </c>
      <c r="C192" s="357" t="s">
        <v>430</v>
      </c>
      <c r="D192" s="357" t="s">
        <v>805</v>
      </c>
      <c r="E192" s="357" t="s">
        <v>1564</v>
      </c>
      <c r="F192" s="358">
        <v>2819032</v>
      </c>
      <c r="G192" s="149" t="str">
        <f t="shared" si="2"/>
        <v>03090410040010</v>
      </c>
    </row>
    <row r="193" spans="1:7" ht="51">
      <c r="A193" s="356" t="s">
        <v>1902</v>
      </c>
      <c r="B193" s="357" t="s">
        <v>5</v>
      </c>
      <c r="C193" s="357" t="s">
        <v>430</v>
      </c>
      <c r="D193" s="357" t="s">
        <v>805</v>
      </c>
      <c r="E193" s="357" t="s">
        <v>324</v>
      </c>
      <c r="F193" s="358">
        <v>2803032</v>
      </c>
      <c r="G193" s="149" t="str">
        <f t="shared" ref="G193:G247" si="3">CONCATENATE(C193,D193,E193)</f>
        <v>03090410040010100</v>
      </c>
    </row>
    <row r="194" spans="1:7">
      <c r="A194" s="356" t="s">
        <v>1584</v>
      </c>
      <c r="B194" s="357" t="s">
        <v>5</v>
      </c>
      <c r="C194" s="357" t="s">
        <v>430</v>
      </c>
      <c r="D194" s="357" t="s">
        <v>805</v>
      </c>
      <c r="E194" s="357" t="s">
        <v>165</v>
      </c>
      <c r="F194" s="358">
        <v>2803032</v>
      </c>
      <c r="G194" s="149" t="str">
        <f t="shared" si="3"/>
        <v>03090410040010110</v>
      </c>
    </row>
    <row r="195" spans="1:7">
      <c r="A195" s="356" t="s">
        <v>1426</v>
      </c>
      <c r="B195" s="357" t="s">
        <v>5</v>
      </c>
      <c r="C195" s="357" t="s">
        <v>430</v>
      </c>
      <c r="D195" s="357" t="s">
        <v>805</v>
      </c>
      <c r="E195" s="357" t="s">
        <v>432</v>
      </c>
      <c r="F195" s="358">
        <v>2152867</v>
      </c>
      <c r="G195" s="149" t="str">
        <f t="shared" si="3"/>
        <v>03090410040010111</v>
      </c>
    </row>
    <row r="196" spans="1:7" ht="38.25">
      <c r="A196" s="356" t="s">
        <v>1427</v>
      </c>
      <c r="B196" s="357" t="s">
        <v>5</v>
      </c>
      <c r="C196" s="357" t="s">
        <v>430</v>
      </c>
      <c r="D196" s="357" t="s">
        <v>805</v>
      </c>
      <c r="E196" s="357" t="s">
        <v>1218</v>
      </c>
      <c r="F196" s="358">
        <v>650165</v>
      </c>
      <c r="G196" s="149" t="str">
        <f t="shared" si="3"/>
        <v>03090410040010119</v>
      </c>
    </row>
    <row r="197" spans="1:7" ht="25.5">
      <c r="A197" s="356" t="s">
        <v>1903</v>
      </c>
      <c r="B197" s="357" t="s">
        <v>5</v>
      </c>
      <c r="C197" s="357" t="s">
        <v>430</v>
      </c>
      <c r="D197" s="357" t="s">
        <v>805</v>
      </c>
      <c r="E197" s="357" t="s">
        <v>1904</v>
      </c>
      <c r="F197" s="358">
        <v>16000</v>
      </c>
      <c r="G197" s="149" t="str">
        <f t="shared" si="3"/>
        <v>03090410040010200</v>
      </c>
    </row>
    <row r="198" spans="1:7" ht="25.5">
      <c r="A198" s="356" t="s">
        <v>1603</v>
      </c>
      <c r="B198" s="357" t="s">
        <v>5</v>
      </c>
      <c r="C198" s="357" t="s">
        <v>430</v>
      </c>
      <c r="D198" s="357" t="s">
        <v>805</v>
      </c>
      <c r="E198" s="357" t="s">
        <v>1604</v>
      </c>
      <c r="F198" s="358">
        <v>16000</v>
      </c>
      <c r="G198" s="149" t="str">
        <f t="shared" si="3"/>
        <v>03090410040010240</v>
      </c>
    </row>
    <row r="199" spans="1:7">
      <c r="A199" s="356" t="s">
        <v>1692</v>
      </c>
      <c r="B199" s="357" t="s">
        <v>5</v>
      </c>
      <c r="C199" s="357" t="s">
        <v>430</v>
      </c>
      <c r="D199" s="357" t="s">
        <v>805</v>
      </c>
      <c r="E199" s="357" t="s">
        <v>418</v>
      </c>
      <c r="F199" s="358">
        <v>16000</v>
      </c>
      <c r="G199" s="149" t="str">
        <f t="shared" si="3"/>
        <v>03090410040010244</v>
      </c>
    </row>
    <row r="200" spans="1:7" ht="140.25">
      <c r="A200" s="356" t="s">
        <v>751</v>
      </c>
      <c r="B200" s="357" t="s">
        <v>5</v>
      </c>
      <c r="C200" s="357" t="s">
        <v>430</v>
      </c>
      <c r="D200" s="357" t="s">
        <v>806</v>
      </c>
      <c r="E200" s="357" t="s">
        <v>1564</v>
      </c>
      <c r="F200" s="358">
        <v>98910</v>
      </c>
      <c r="G200" s="149" t="str">
        <f t="shared" si="3"/>
        <v>03090410041010</v>
      </c>
    </row>
    <row r="201" spans="1:7" ht="51">
      <c r="A201" s="356" t="s">
        <v>1902</v>
      </c>
      <c r="B201" s="357" t="s">
        <v>5</v>
      </c>
      <c r="C201" s="357" t="s">
        <v>430</v>
      </c>
      <c r="D201" s="357" t="s">
        <v>806</v>
      </c>
      <c r="E201" s="357" t="s">
        <v>324</v>
      </c>
      <c r="F201" s="358">
        <v>98910</v>
      </c>
      <c r="G201" s="149" t="str">
        <f t="shared" si="3"/>
        <v>03090410041010100</v>
      </c>
    </row>
    <row r="202" spans="1:7">
      <c r="A202" s="356" t="s">
        <v>1584</v>
      </c>
      <c r="B202" s="357" t="s">
        <v>5</v>
      </c>
      <c r="C202" s="357" t="s">
        <v>430</v>
      </c>
      <c r="D202" s="357" t="s">
        <v>806</v>
      </c>
      <c r="E202" s="357" t="s">
        <v>165</v>
      </c>
      <c r="F202" s="358">
        <v>98910</v>
      </c>
      <c r="G202" s="149" t="str">
        <f t="shared" si="3"/>
        <v>03090410041010110</v>
      </c>
    </row>
    <row r="203" spans="1:7">
      <c r="A203" s="356" t="s">
        <v>1426</v>
      </c>
      <c r="B203" s="357" t="s">
        <v>5</v>
      </c>
      <c r="C203" s="357" t="s">
        <v>430</v>
      </c>
      <c r="D203" s="357" t="s">
        <v>806</v>
      </c>
      <c r="E203" s="357" t="s">
        <v>432</v>
      </c>
      <c r="F203" s="358">
        <v>75968</v>
      </c>
      <c r="G203" s="149" t="str">
        <f t="shared" si="3"/>
        <v>03090410041010111</v>
      </c>
    </row>
    <row r="204" spans="1:7" ht="38.25">
      <c r="A204" s="356" t="s">
        <v>1427</v>
      </c>
      <c r="B204" s="357" t="s">
        <v>5</v>
      </c>
      <c r="C204" s="357" t="s">
        <v>430</v>
      </c>
      <c r="D204" s="357" t="s">
        <v>806</v>
      </c>
      <c r="E204" s="357" t="s">
        <v>1218</v>
      </c>
      <c r="F204" s="358">
        <v>22942</v>
      </c>
      <c r="G204" s="149" t="str">
        <f t="shared" si="3"/>
        <v>03090410041010119</v>
      </c>
    </row>
    <row r="205" spans="1:7">
      <c r="A205" s="356" t="s">
        <v>133</v>
      </c>
      <c r="B205" s="357" t="s">
        <v>5</v>
      </c>
      <c r="C205" s="357" t="s">
        <v>435</v>
      </c>
      <c r="D205" s="357" t="s">
        <v>1564</v>
      </c>
      <c r="E205" s="357" t="s">
        <v>1564</v>
      </c>
      <c r="F205" s="358">
        <v>118622</v>
      </c>
      <c r="G205" s="149" t="str">
        <f t="shared" si="3"/>
        <v>0310</v>
      </c>
    </row>
    <row r="206" spans="1:7" ht="38.25">
      <c r="A206" s="356" t="s">
        <v>553</v>
      </c>
      <c r="B206" s="357" t="s">
        <v>5</v>
      </c>
      <c r="C206" s="357" t="s">
        <v>435</v>
      </c>
      <c r="D206" s="357" t="s">
        <v>1138</v>
      </c>
      <c r="E206" s="357" t="s">
        <v>1564</v>
      </c>
      <c r="F206" s="358">
        <v>118622</v>
      </c>
      <c r="G206" s="149" t="str">
        <f t="shared" si="3"/>
        <v>03100400000000</v>
      </c>
    </row>
    <row r="207" spans="1:7" ht="25.5">
      <c r="A207" s="356" t="s">
        <v>556</v>
      </c>
      <c r="B207" s="357" t="s">
        <v>5</v>
      </c>
      <c r="C207" s="357" t="s">
        <v>435</v>
      </c>
      <c r="D207" s="357" t="s">
        <v>1140</v>
      </c>
      <c r="E207" s="357" t="s">
        <v>1564</v>
      </c>
      <c r="F207" s="358">
        <v>118622</v>
      </c>
      <c r="G207" s="149" t="str">
        <f t="shared" si="3"/>
        <v>03100420000000</v>
      </c>
    </row>
    <row r="208" spans="1:7" ht="89.25">
      <c r="A208" s="356" t="s">
        <v>439</v>
      </c>
      <c r="B208" s="357" t="s">
        <v>5</v>
      </c>
      <c r="C208" s="357" t="s">
        <v>435</v>
      </c>
      <c r="D208" s="357" t="s">
        <v>810</v>
      </c>
      <c r="E208" s="357" t="s">
        <v>1564</v>
      </c>
      <c r="F208" s="358">
        <v>100000</v>
      </c>
      <c r="G208" s="149" t="str">
        <f t="shared" si="3"/>
        <v>03100420080020</v>
      </c>
    </row>
    <row r="209" spans="1:7" ht="25.5">
      <c r="A209" s="356" t="s">
        <v>1903</v>
      </c>
      <c r="B209" s="357" t="s">
        <v>5</v>
      </c>
      <c r="C209" s="357" t="s">
        <v>435</v>
      </c>
      <c r="D209" s="357" t="s">
        <v>810</v>
      </c>
      <c r="E209" s="357" t="s">
        <v>1904</v>
      </c>
      <c r="F209" s="358">
        <v>100000</v>
      </c>
      <c r="G209" s="149" t="str">
        <f t="shared" si="3"/>
        <v>03100420080020200</v>
      </c>
    </row>
    <row r="210" spans="1:7" ht="25.5">
      <c r="A210" s="356" t="s">
        <v>1603</v>
      </c>
      <c r="B210" s="357" t="s">
        <v>5</v>
      </c>
      <c r="C210" s="357" t="s">
        <v>435</v>
      </c>
      <c r="D210" s="357" t="s">
        <v>810</v>
      </c>
      <c r="E210" s="357" t="s">
        <v>1604</v>
      </c>
      <c r="F210" s="358">
        <v>100000</v>
      </c>
      <c r="G210" s="149" t="str">
        <f t="shared" si="3"/>
        <v>03100420080020240</v>
      </c>
    </row>
    <row r="211" spans="1:7">
      <c r="A211" s="356" t="s">
        <v>1692</v>
      </c>
      <c r="B211" s="357" t="s">
        <v>5</v>
      </c>
      <c r="C211" s="357" t="s">
        <v>435</v>
      </c>
      <c r="D211" s="357" t="s">
        <v>810</v>
      </c>
      <c r="E211" s="357" t="s">
        <v>418</v>
      </c>
      <c r="F211" s="358">
        <v>100000</v>
      </c>
      <c r="G211" s="149" t="str">
        <f t="shared" si="3"/>
        <v>03100420080020244</v>
      </c>
    </row>
    <row r="212" spans="1:7" ht="89.25">
      <c r="A212" s="356" t="s">
        <v>440</v>
      </c>
      <c r="B212" s="357" t="s">
        <v>5</v>
      </c>
      <c r="C212" s="357" t="s">
        <v>435</v>
      </c>
      <c r="D212" s="357" t="s">
        <v>811</v>
      </c>
      <c r="E212" s="357" t="s">
        <v>1564</v>
      </c>
      <c r="F212" s="358">
        <v>18500</v>
      </c>
      <c r="G212" s="149" t="str">
        <f t="shared" si="3"/>
        <v>03100420080030</v>
      </c>
    </row>
    <row r="213" spans="1:7" ht="25.5">
      <c r="A213" s="356" t="s">
        <v>1903</v>
      </c>
      <c r="B213" s="357" t="s">
        <v>5</v>
      </c>
      <c r="C213" s="357" t="s">
        <v>435</v>
      </c>
      <c r="D213" s="357" t="s">
        <v>811</v>
      </c>
      <c r="E213" s="357" t="s">
        <v>1904</v>
      </c>
      <c r="F213" s="358">
        <v>18500</v>
      </c>
      <c r="G213" s="149" t="str">
        <f t="shared" si="3"/>
        <v>03100420080030200</v>
      </c>
    </row>
    <row r="214" spans="1:7" ht="25.5">
      <c r="A214" s="356" t="s">
        <v>1603</v>
      </c>
      <c r="B214" s="357" t="s">
        <v>5</v>
      </c>
      <c r="C214" s="357" t="s">
        <v>435</v>
      </c>
      <c r="D214" s="357" t="s">
        <v>811</v>
      </c>
      <c r="E214" s="357" t="s">
        <v>1604</v>
      </c>
      <c r="F214" s="358">
        <v>18500</v>
      </c>
      <c r="G214" s="149" t="str">
        <f t="shared" si="3"/>
        <v>03100420080030240</v>
      </c>
    </row>
    <row r="215" spans="1:7">
      <c r="A215" s="356" t="s">
        <v>1692</v>
      </c>
      <c r="B215" s="357" t="s">
        <v>5</v>
      </c>
      <c r="C215" s="357" t="s">
        <v>435</v>
      </c>
      <c r="D215" s="357" t="s">
        <v>811</v>
      </c>
      <c r="E215" s="357" t="s">
        <v>418</v>
      </c>
      <c r="F215" s="358">
        <v>18500</v>
      </c>
      <c r="G215" s="149" t="str">
        <f t="shared" si="3"/>
        <v>03100420080030244</v>
      </c>
    </row>
    <row r="216" spans="1:7" ht="89.25">
      <c r="A216" s="356" t="s">
        <v>1695</v>
      </c>
      <c r="B216" s="357" t="s">
        <v>5</v>
      </c>
      <c r="C216" s="357" t="s">
        <v>435</v>
      </c>
      <c r="D216" s="357" t="s">
        <v>1696</v>
      </c>
      <c r="E216" s="357" t="s">
        <v>1564</v>
      </c>
      <c r="F216" s="358">
        <v>122</v>
      </c>
      <c r="G216" s="149" t="str">
        <f t="shared" si="3"/>
        <v>031004200S4120</v>
      </c>
    </row>
    <row r="217" spans="1:7" ht="25.5">
      <c r="A217" s="356" t="s">
        <v>1903</v>
      </c>
      <c r="B217" s="357" t="s">
        <v>5</v>
      </c>
      <c r="C217" s="357" t="s">
        <v>435</v>
      </c>
      <c r="D217" s="357" t="s">
        <v>1696</v>
      </c>
      <c r="E217" s="357" t="s">
        <v>1904</v>
      </c>
      <c r="F217" s="358">
        <v>122</v>
      </c>
      <c r="G217" s="149" t="str">
        <f t="shared" si="3"/>
        <v>031004200S4120200</v>
      </c>
    </row>
    <row r="218" spans="1:7" ht="25.5">
      <c r="A218" s="356" t="s">
        <v>1603</v>
      </c>
      <c r="B218" s="357" t="s">
        <v>5</v>
      </c>
      <c r="C218" s="357" t="s">
        <v>435</v>
      </c>
      <c r="D218" s="357" t="s">
        <v>1696</v>
      </c>
      <c r="E218" s="357" t="s">
        <v>1604</v>
      </c>
      <c r="F218" s="358">
        <v>122</v>
      </c>
      <c r="G218" s="149" t="str">
        <f t="shared" si="3"/>
        <v>031004200S4120240</v>
      </c>
    </row>
    <row r="219" spans="1:7">
      <c r="A219" s="356" t="s">
        <v>1692</v>
      </c>
      <c r="B219" s="357" t="s">
        <v>5</v>
      </c>
      <c r="C219" s="357" t="s">
        <v>435</v>
      </c>
      <c r="D219" s="357" t="s">
        <v>1696</v>
      </c>
      <c r="E219" s="357" t="s">
        <v>418</v>
      </c>
      <c r="F219" s="358">
        <v>122</v>
      </c>
      <c r="G219" s="149" t="str">
        <f t="shared" si="3"/>
        <v>031004200S4120244</v>
      </c>
    </row>
    <row r="220" spans="1:7">
      <c r="A220" s="356" t="s">
        <v>218</v>
      </c>
      <c r="B220" s="357" t="s">
        <v>5</v>
      </c>
      <c r="C220" s="357" t="s">
        <v>1428</v>
      </c>
      <c r="D220" s="357" t="s">
        <v>1564</v>
      </c>
      <c r="E220" s="357" t="s">
        <v>1564</v>
      </c>
      <c r="F220" s="358">
        <v>40816200</v>
      </c>
      <c r="G220" s="149" t="str">
        <f t="shared" si="3"/>
        <v>0400</v>
      </c>
    </row>
    <row r="221" spans="1:7">
      <c r="A221" s="356" t="s">
        <v>219</v>
      </c>
      <c r="B221" s="357" t="s">
        <v>5</v>
      </c>
      <c r="C221" s="357" t="s">
        <v>442</v>
      </c>
      <c r="D221" s="357" t="s">
        <v>1564</v>
      </c>
      <c r="E221" s="357" t="s">
        <v>1564</v>
      </c>
      <c r="F221" s="358">
        <v>1394500</v>
      </c>
      <c r="G221" s="149" t="str">
        <f t="shared" si="3"/>
        <v>0405</v>
      </c>
    </row>
    <row r="222" spans="1:7" ht="25.5">
      <c r="A222" s="356" t="s">
        <v>590</v>
      </c>
      <c r="B222" s="357" t="s">
        <v>5</v>
      </c>
      <c r="C222" s="357" t="s">
        <v>442</v>
      </c>
      <c r="D222" s="357" t="s">
        <v>1163</v>
      </c>
      <c r="E222" s="357" t="s">
        <v>1564</v>
      </c>
      <c r="F222" s="358">
        <v>1394500</v>
      </c>
      <c r="G222" s="149" t="str">
        <f t="shared" si="3"/>
        <v>04051200000000</v>
      </c>
    </row>
    <row r="223" spans="1:7">
      <c r="A223" s="356" t="s">
        <v>591</v>
      </c>
      <c r="B223" s="357" t="s">
        <v>5</v>
      </c>
      <c r="C223" s="357" t="s">
        <v>442</v>
      </c>
      <c r="D223" s="357" t="s">
        <v>1164</v>
      </c>
      <c r="E223" s="357" t="s">
        <v>1564</v>
      </c>
      <c r="F223" s="358">
        <v>9600</v>
      </c>
      <c r="G223" s="149" t="str">
        <f t="shared" si="3"/>
        <v>04051210000000</v>
      </c>
    </row>
    <row r="224" spans="1:7" ht="76.5">
      <c r="A224" s="356" t="s">
        <v>1875</v>
      </c>
      <c r="B224" s="357" t="s">
        <v>5</v>
      </c>
      <c r="C224" s="357" t="s">
        <v>442</v>
      </c>
      <c r="D224" s="357" t="s">
        <v>1876</v>
      </c>
      <c r="E224" s="357" t="s">
        <v>1564</v>
      </c>
      <c r="F224" s="358">
        <v>9600</v>
      </c>
      <c r="G224" s="149" t="str">
        <f t="shared" si="3"/>
        <v>04051210024380</v>
      </c>
    </row>
    <row r="225" spans="1:7">
      <c r="A225" s="356" t="s">
        <v>1905</v>
      </c>
      <c r="B225" s="357" t="s">
        <v>5</v>
      </c>
      <c r="C225" s="357" t="s">
        <v>442</v>
      </c>
      <c r="D225" s="357" t="s">
        <v>1876</v>
      </c>
      <c r="E225" s="357" t="s">
        <v>1906</v>
      </c>
      <c r="F225" s="358">
        <v>9600</v>
      </c>
      <c r="G225" s="149" t="str">
        <f t="shared" si="3"/>
        <v>04051210024380800</v>
      </c>
    </row>
    <row r="226" spans="1:7" ht="38.25">
      <c r="A226" s="356" t="s">
        <v>1613</v>
      </c>
      <c r="B226" s="357" t="s">
        <v>5</v>
      </c>
      <c r="C226" s="357" t="s">
        <v>442</v>
      </c>
      <c r="D226" s="357" t="s">
        <v>1876</v>
      </c>
      <c r="E226" s="357" t="s">
        <v>444</v>
      </c>
      <c r="F226" s="358">
        <v>9600</v>
      </c>
      <c r="G226" s="149" t="str">
        <f t="shared" si="3"/>
        <v>04051210024380810</v>
      </c>
    </row>
    <row r="227" spans="1:7" ht="25.5">
      <c r="A227" s="356" t="s">
        <v>1877</v>
      </c>
      <c r="B227" s="357" t="s">
        <v>5</v>
      </c>
      <c r="C227" s="357" t="s">
        <v>442</v>
      </c>
      <c r="D227" s="357" t="s">
        <v>1876</v>
      </c>
      <c r="E227" s="357" t="s">
        <v>1498</v>
      </c>
      <c r="F227" s="358">
        <v>9600</v>
      </c>
      <c r="G227" s="149" t="str">
        <f t="shared" si="3"/>
        <v>04051210024380814</v>
      </c>
    </row>
    <row r="228" spans="1:7" ht="25.5">
      <c r="A228" s="356" t="s">
        <v>544</v>
      </c>
      <c r="B228" s="357" t="s">
        <v>5</v>
      </c>
      <c r="C228" s="357" t="s">
        <v>442</v>
      </c>
      <c r="D228" s="357" t="s">
        <v>1166</v>
      </c>
      <c r="E228" s="357" t="s">
        <v>1564</v>
      </c>
      <c r="F228" s="358">
        <v>1384900</v>
      </c>
      <c r="G228" s="149" t="str">
        <f t="shared" si="3"/>
        <v>04051230000000</v>
      </c>
    </row>
    <row r="229" spans="1:7" ht="76.5">
      <c r="A229" s="356" t="s">
        <v>445</v>
      </c>
      <c r="B229" s="357" t="s">
        <v>5</v>
      </c>
      <c r="C229" s="357" t="s">
        <v>442</v>
      </c>
      <c r="D229" s="357" t="s">
        <v>818</v>
      </c>
      <c r="E229" s="357" t="s">
        <v>1564</v>
      </c>
      <c r="F229" s="358">
        <v>1384900</v>
      </c>
      <c r="G229" s="149" t="str">
        <f t="shared" si="3"/>
        <v>04051230075170</v>
      </c>
    </row>
    <row r="230" spans="1:7" ht="51">
      <c r="A230" s="356" t="s">
        <v>1902</v>
      </c>
      <c r="B230" s="357" t="s">
        <v>5</v>
      </c>
      <c r="C230" s="357" t="s">
        <v>442</v>
      </c>
      <c r="D230" s="357" t="s">
        <v>818</v>
      </c>
      <c r="E230" s="357" t="s">
        <v>324</v>
      </c>
      <c r="F230" s="358">
        <v>1326000</v>
      </c>
      <c r="G230" s="149" t="str">
        <f t="shared" si="3"/>
        <v>04051230075170100</v>
      </c>
    </row>
    <row r="231" spans="1:7" ht="25.5">
      <c r="A231" s="356" t="s">
        <v>1610</v>
      </c>
      <c r="B231" s="357" t="s">
        <v>5</v>
      </c>
      <c r="C231" s="357" t="s">
        <v>442</v>
      </c>
      <c r="D231" s="357" t="s">
        <v>818</v>
      </c>
      <c r="E231" s="357" t="s">
        <v>37</v>
      </c>
      <c r="F231" s="358">
        <v>1326000</v>
      </c>
      <c r="G231" s="149" t="str">
        <f t="shared" si="3"/>
        <v>04051230075170120</v>
      </c>
    </row>
    <row r="232" spans="1:7" ht="25.5">
      <c r="A232" s="356" t="s">
        <v>1102</v>
      </c>
      <c r="B232" s="357" t="s">
        <v>5</v>
      </c>
      <c r="C232" s="357" t="s">
        <v>442</v>
      </c>
      <c r="D232" s="357" t="s">
        <v>818</v>
      </c>
      <c r="E232" s="357" t="s">
        <v>413</v>
      </c>
      <c r="F232" s="358">
        <v>925960</v>
      </c>
      <c r="G232" s="149" t="str">
        <f t="shared" si="3"/>
        <v>04051230075170121</v>
      </c>
    </row>
    <row r="233" spans="1:7" ht="38.25">
      <c r="A233" s="356" t="s">
        <v>414</v>
      </c>
      <c r="B233" s="357" t="s">
        <v>5</v>
      </c>
      <c r="C233" s="357" t="s">
        <v>442</v>
      </c>
      <c r="D233" s="357" t="s">
        <v>818</v>
      </c>
      <c r="E233" s="357" t="s">
        <v>415</v>
      </c>
      <c r="F233" s="358">
        <v>120400</v>
      </c>
      <c r="G233" s="149" t="str">
        <f t="shared" si="3"/>
        <v>04051230075170122</v>
      </c>
    </row>
    <row r="234" spans="1:7" ht="38.25">
      <c r="A234" s="356" t="s">
        <v>1216</v>
      </c>
      <c r="B234" s="357" t="s">
        <v>5</v>
      </c>
      <c r="C234" s="357" t="s">
        <v>442</v>
      </c>
      <c r="D234" s="357" t="s">
        <v>818</v>
      </c>
      <c r="E234" s="357" t="s">
        <v>1217</v>
      </c>
      <c r="F234" s="358">
        <v>279640</v>
      </c>
      <c r="G234" s="149" t="str">
        <f t="shared" si="3"/>
        <v>04051230075170129</v>
      </c>
    </row>
    <row r="235" spans="1:7" ht="25.5">
      <c r="A235" s="356" t="s">
        <v>1903</v>
      </c>
      <c r="B235" s="357" t="s">
        <v>5</v>
      </c>
      <c r="C235" s="357" t="s">
        <v>442</v>
      </c>
      <c r="D235" s="357" t="s">
        <v>818</v>
      </c>
      <c r="E235" s="357" t="s">
        <v>1904</v>
      </c>
      <c r="F235" s="358">
        <v>58900</v>
      </c>
      <c r="G235" s="149" t="str">
        <f t="shared" si="3"/>
        <v>04051230075170200</v>
      </c>
    </row>
    <row r="236" spans="1:7" ht="25.5">
      <c r="A236" s="356" t="s">
        <v>1603</v>
      </c>
      <c r="B236" s="357" t="s">
        <v>5</v>
      </c>
      <c r="C236" s="357" t="s">
        <v>442</v>
      </c>
      <c r="D236" s="357" t="s">
        <v>818</v>
      </c>
      <c r="E236" s="357" t="s">
        <v>1604</v>
      </c>
      <c r="F236" s="358">
        <v>58900</v>
      </c>
      <c r="G236" s="149" t="str">
        <f t="shared" si="3"/>
        <v>04051230075170240</v>
      </c>
    </row>
    <row r="237" spans="1:7">
      <c r="A237" s="356" t="s">
        <v>1692</v>
      </c>
      <c r="B237" s="357" t="s">
        <v>5</v>
      </c>
      <c r="C237" s="357" t="s">
        <v>442</v>
      </c>
      <c r="D237" s="357" t="s">
        <v>818</v>
      </c>
      <c r="E237" s="357" t="s">
        <v>418</v>
      </c>
      <c r="F237" s="358">
        <v>58900</v>
      </c>
      <c r="G237" s="149" t="str">
        <f t="shared" si="3"/>
        <v>04051230075170244</v>
      </c>
    </row>
    <row r="238" spans="1:7">
      <c r="A238" s="356" t="s">
        <v>220</v>
      </c>
      <c r="B238" s="357" t="s">
        <v>5</v>
      </c>
      <c r="C238" s="357" t="s">
        <v>446</v>
      </c>
      <c r="D238" s="357" t="s">
        <v>1564</v>
      </c>
      <c r="E238" s="357" t="s">
        <v>1564</v>
      </c>
      <c r="F238" s="358">
        <v>38130600</v>
      </c>
      <c r="G238" s="149" t="str">
        <f t="shared" si="3"/>
        <v>0408</v>
      </c>
    </row>
    <row r="239" spans="1:7" ht="25.5">
      <c r="A239" s="356" t="s">
        <v>580</v>
      </c>
      <c r="B239" s="357" t="s">
        <v>5</v>
      </c>
      <c r="C239" s="357" t="s">
        <v>446</v>
      </c>
      <c r="D239" s="357" t="s">
        <v>1154</v>
      </c>
      <c r="E239" s="357" t="s">
        <v>1564</v>
      </c>
      <c r="F239" s="358">
        <v>38130600</v>
      </c>
      <c r="G239" s="149" t="str">
        <f t="shared" si="3"/>
        <v>04080900000000</v>
      </c>
    </row>
    <row r="240" spans="1:7" ht="25.5">
      <c r="A240" s="356" t="s">
        <v>583</v>
      </c>
      <c r="B240" s="357" t="s">
        <v>5</v>
      </c>
      <c r="C240" s="357" t="s">
        <v>446</v>
      </c>
      <c r="D240" s="357" t="s">
        <v>1156</v>
      </c>
      <c r="E240" s="357" t="s">
        <v>1564</v>
      </c>
      <c r="F240" s="358">
        <v>38130600</v>
      </c>
      <c r="G240" s="149" t="str">
        <f t="shared" si="3"/>
        <v>04080920000000</v>
      </c>
    </row>
    <row r="241" spans="1:7" ht="51">
      <c r="A241" s="356" t="s">
        <v>974</v>
      </c>
      <c r="B241" s="357" t="s">
        <v>5</v>
      </c>
      <c r="C241" s="357" t="s">
        <v>446</v>
      </c>
      <c r="D241" s="357" t="s">
        <v>1100</v>
      </c>
      <c r="E241" s="357" t="s">
        <v>1564</v>
      </c>
      <c r="F241" s="358">
        <v>360600</v>
      </c>
      <c r="G241" s="149" t="str">
        <f t="shared" si="3"/>
        <v>040809200Л0000</v>
      </c>
    </row>
    <row r="242" spans="1:7">
      <c r="A242" s="356" t="s">
        <v>1905</v>
      </c>
      <c r="B242" s="357" t="s">
        <v>5</v>
      </c>
      <c r="C242" s="357" t="s">
        <v>446</v>
      </c>
      <c r="D242" s="357" t="s">
        <v>1100</v>
      </c>
      <c r="E242" s="357" t="s">
        <v>1906</v>
      </c>
      <c r="F242" s="358">
        <v>360600</v>
      </c>
      <c r="G242" s="149" t="str">
        <f t="shared" si="3"/>
        <v>040809200Л0000800</v>
      </c>
    </row>
    <row r="243" spans="1:7" ht="38.25">
      <c r="A243" s="356" t="s">
        <v>1613</v>
      </c>
      <c r="B243" s="357" t="s">
        <v>5</v>
      </c>
      <c r="C243" s="357" t="s">
        <v>446</v>
      </c>
      <c r="D243" s="357" t="s">
        <v>1100</v>
      </c>
      <c r="E243" s="357" t="s">
        <v>444</v>
      </c>
      <c r="F243" s="358">
        <v>360600</v>
      </c>
      <c r="G243" s="149" t="str">
        <f t="shared" si="3"/>
        <v>040809200Л0000810</v>
      </c>
    </row>
    <row r="244" spans="1:7" ht="51">
      <c r="A244" s="356" t="s">
        <v>1697</v>
      </c>
      <c r="B244" s="357" t="s">
        <v>5</v>
      </c>
      <c r="C244" s="357" t="s">
        <v>446</v>
      </c>
      <c r="D244" s="357" t="s">
        <v>1100</v>
      </c>
      <c r="E244" s="357" t="s">
        <v>1698</v>
      </c>
      <c r="F244" s="358">
        <v>360600</v>
      </c>
      <c r="G244" s="149" t="str">
        <f t="shared" si="3"/>
        <v>040809200Л0000811</v>
      </c>
    </row>
    <row r="245" spans="1:7" ht="63.75">
      <c r="A245" s="356" t="s">
        <v>447</v>
      </c>
      <c r="B245" s="357" t="s">
        <v>5</v>
      </c>
      <c r="C245" s="357" t="s">
        <v>446</v>
      </c>
      <c r="D245" s="357" t="s">
        <v>819</v>
      </c>
      <c r="E245" s="357" t="s">
        <v>1564</v>
      </c>
      <c r="F245" s="358">
        <v>37770000</v>
      </c>
      <c r="G245" s="149" t="str">
        <f t="shared" si="3"/>
        <v>040809200П0000</v>
      </c>
    </row>
    <row r="246" spans="1:7">
      <c r="A246" s="356" t="s">
        <v>1905</v>
      </c>
      <c r="B246" s="357" t="s">
        <v>5</v>
      </c>
      <c r="C246" s="357" t="s">
        <v>446</v>
      </c>
      <c r="D246" s="357" t="s">
        <v>819</v>
      </c>
      <c r="E246" s="357" t="s">
        <v>1906</v>
      </c>
      <c r="F246" s="358">
        <v>37770000</v>
      </c>
      <c r="G246" s="149" t="str">
        <f t="shared" si="3"/>
        <v>040809200П0000800</v>
      </c>
    </row>
    <row r="247" spans="1:7" ht="38.25">
      <c r="A247" s="356" t="s">
        <v>1613</v>
      </c>
      <c r="B247" s="357" t="s">
        <v>5</v>
      </c>
      <c r="C247" s="357" t="s">
        <v>446</v>
      </c>
      <c r="D247" s="357" t="s">
        <v>819</v>
      </c>
      <c r="E247" s="357" t="s">
        <v>444</v>
      </c>
      <c r="F247" s="358">
        <v>37770000</v>
      </c>
      <c r="G247" s="149" t="str">
        <f t="shared" si="3"/>
        <v>040809200П0000810</v>
      </c>
    </row>
    <row r="248" spans="1:7" ht="51">
      <c r="A248" s="356" t="s">
        <v>1697</v>
      </c>
      <c r="B248" s="357" t="s">
        <v>5</v>
      </c>
      <c r="C248" s="357" t="s">
        <v>446</v>
      </c>
      <c r="D248" s="357" t="s">
        <v>819</v>
      </c>
      <c r="E248" s="357" t="s">
        <v>1698</v>
      </c>
      <c r="F248" s="358">
        <v>37770000</v>
      </c>
      <c r="G248" s="149" t="str">
        <f t="shared" ref="G248:G311" si="4">CONCATENATE(C248,D248,E248)</f>
        <v>040809200П0000811</v>
      </c>
    </row>
    <row r="249" spans="1:7">
      <c r="A249" s="356" t="s">
        <v>299</v>
      </c>
      <c r="B249" s="357" t="s">
        <v>5</v>
      </c>
      <c r="C249" s="357" t="s">
        <v>448</v>
      </c>
      <c r="D249" s="357" t="s">
        <v>1564</v>
      </c>
      <c r="E249" s="357" t="s">
        <v>1564</v>
      </c>
      <c r="F249" s="358">
        <v>33600</v>
      </c>
      <c r="G249" s="149" t="str">
        <f t="shared" si="4"/>
        <v>0409</v>
      </c>
    </row>
    <row r="250" spans="1:7" ht="25.5">
      <c r="A250" s="356" t="s">
        <v>580</v>
      </c>
      <c r="B250" s="357" t="s">
        <v>5</v>
      </c>
      <c r="C250" s="357" t="s">
        <v>448</v>
      </c>
      <c r="D250" s="357" t="s">
        <v>1154</v>
      </c>
      <c r="E250" s="357" t="s">
        <v>1564</v>
      </c>
      <c r="F250" s="375">
        <v>33600</v>
      </c>
      <c r="G250" s="149" t="str">
        <f t="shared" si="4"/>
        <v>04090900000000</v>
      </c>
    </row>
    <row r="251" spans="1:7">
      <c r="A251" s="356" t="s">
        <v>581</v>
      </c>
      <c r="B251" s="357" t="s">
        <v>5</v>
      </c>
      <c r="C251" s="357" t="s">
        <v>448</v>
      </c>
      <c r="D251" s="357" t="s">
        <v>1155</v>
      </c>
      <c r="E251" s="357" t="s">
        <v>1564</v>
      </c>
      <c r="F251" s="375">
        <v>33600</v>
      </c>
      <c r="G251" s="149" t="str">
        <f t="shared" si="4"/>
        <v>04090910000000</v>
      </c>
    </row>
    <row r="252" spans="1:7" ht="38.25">
      <c r="A252" s="356" t="s">
        <v>449</v>
      </c>
      <c r="B252" s="357" t="s">
        <v>5</v>
      </c>
      <c r="C252" s="357" t="s">
        <v>448</v>
      </c>
      <c r="D252" s="357" t="s">
        <v>820</v>
      </c>
      <c r="E252" s="357" t="s">
        <v>1564</v>
      </c>
      <c r="F252" s="358">
        <v>32200</v>
      </c>
      <c r="G252" s="149" t="str">
        <f t="shared" si="4"/>
        <v>04090910080000</v>
      </c>
    </row>
    <row r="253" spans="1:7" ht="25.5">
      <c r="A253" s="356" t="s">
        <v>1903</v>
      </c>
      <c r="B253" s="357" t="s">
        <v>5</v>
      </c>
      <c r="C253" s="357" t="s">
        <v>448</v>
      </c>
      <c r="D253" s="357" t="s">
        <v>820</v>
      </c>
      <c r="E253" s="357" t="s">
        <v>1904</v>
      </c>
      <c r="F253" s="375">
        <v>32200</v>
      </c>
      <c r="G253" s="149" t="str">
        <f t="shared" si="4"/>
        <v>04090910080000200</v>
      </c>
    </row>
    <row r="254" spans="1:7" ht="25.5">
      <c r="A254" s="356" t="s">
        <v>1603</v>
      </c>
      <c r="B254" s="357" t="s">
        <v>5</v>
      </c>
      <c r="C254" s="357" t="s">
        <v>448</v>
      </c>
      <c r="D254" s="357" t="s">
        <v>820</v>
      </c>
      <c r="E254" s="357" t="s">
        <v>1604</v>
      </c>
      <c r="F254" s="375">
        <v>32200</v>
      </c>
      <c r="G254" s="149" t="str">
        <f t="shared" si="4"/>
        <v>04090910080000240</v>
      </c>
    </row>
    <row r="255" spans="1:7">
      <c r="A255" s="356" t="s">
        <v>1692</v>
      </c>
      <c r="B255" s="357" t="s">
        <v>5</v>
      </c>
      <c r="C255" s="357" t="s">
        <v>448</v>
      </c>
      <c r="D255" s="357" t="s">
        <v>820</v>
      </c>
      <c r="E255" s="357" t="s">
        <v>418</v>
      </c>
      <c r="F255" s="358">
        <v>32200</v>
      </c>
      <c r="G255" s="149" t="str">
        <f t="shared" si="4"/>
        <v>04090910080000244</v>
      </c>
    </row>
    <row r="256" spans="1:7" ht="63.75">
      <c r="A256" s="356" t="s">
        <v>1699</v>
      </c>
      <c r="B256" s="357" t="s">
        <v>5</v>
      </c>
      <c r="C256" s="357" t="s">
        <v>448</v>
      </c>
      <c r="D256" s="357" t="s">
        <v>1700</v>
      </c>
      <c r="E256" s="357" t="s">
        <v>1564</v>
      </c>
      <c r="F256" s="358">
        <v>1400</v>
      </c>
      <c r="G256" s="149" t="str">
        <f t="shared" si="4"/>
        <v>040909100S5080</v>
      </c>
    </row>
    <row r="257" spans="1:7" ht="25.5">
      <c r="A257" s="356" t="s">
        <v>1903</v>
      </c>
      <c r="B257" s="357" t="s">
        <v>5</v>
      </c>
      <c r="C257" s="357" t="s">
        <v>448</v>
      </c>
      <c r="D257" s="357" t="s">
        <v>1700</v>
      </c>
      <c r="E257" s="357" t="s">
        <v>1904</v>
      </c>
      <c r="F257" s="358">
        <v>1400</v>
      </c>
      <c r="G257" s="149" t="str">
        <f t="shared" si="4"/>
        <v>040909100S5080200</v>
      </c>
    </row>
    <row r="258" spans="1:7" ht="25.5">
      <c r="A258" s="356" t="s">
        <v>1603</v>
      </c>
      <c r="B258" s="357" t="s">
        <v>5</v>
      </c>
      <c r="C258" s="357" t="s">
        <v>448</v>
      </c>
      <c r="D258" s="357" t="s">
        <v>1700</v>
      </c>
      <c r="E258" s="357" t="s">
        <v>1604</v>
      </c>
      <c r="F258" s="358">
        <v>1400</v>
      </c>
      <c r="G258" s="149" t="str">
        <f t="shared" si="4"/>
        <v>040909100S5080240</v>
      </c>
    </row>
    <row r="259" spans="1:7">
      <c r="A259" s="356" t="s">
        <v>1692</v>
      </c>
      <c r="B259" s="357" t="s">
        <v>5</v>
      </c>
      <c r="C259" s="357" t="s">
        <v>448</v>
      </c>
      <c r="D259" s="357" t="s">
        <v>1700</v>
      </c>
      <c r="E259" s="357" t="s">
        <v>418</v>
      </c>
      <c r="F259" s="358">
        <v>1400</v>
      </c>
      <c r="G259" s="149" t="str">
        <f t="shared" si="4"/>
        <v>040909100S5080244</v>
      </c>
    </row>
    <row r="260" spans="1:7">
      <c r="A260" s="356" t="s">
        <v>179</v>
      </c>
      <c r="B260" s="357" t="s">
        <v>5</v>
      </c>
      <c r="C260" s="357" t="s">
        <v>450</v>
      </c>
      <c r="D260" s="357" t="s">
        <v>1564</v>
      </c>
      <c r="E260" s="357" t="s">
        <v>1564</v>
      </c>
      <c r="F260" s="358">
        <v>1257500</v>
      </c>
      <c r="G260" s="149" t="str">
        <f t="shared" si="4"/>
        <v>0412</v>
      </c>
    </row>
    <row r="261" spans="1:7" ht="38.25">
      <c r="A261" s="356" t="s">
        <v>1752</v>
      </c>
      <c r="B261" s="357" t="s">
        <v>5</v>
      </c>
      <c r="C261" s="357" t="s">
        <v>450</v>
      </c>
      <c r="D261" s="357" t="s">
        <v>1152</v>
      </c>
      <c r="E261" s="357" t="s">
        <v>1564</v>
      </c>
      <c r="F261" s="358">
        <v>393000</v>
      </c>
      <c r="G261" s="149" t="str">
        <f t="shared" si="4"/>
        <v>04120800000000</v>
      </c>
    </row>
    <row r="262" spans="1:7" ht="25.5">
      <c r="A262" s="356" t="s">
        <v>577</v>
      </c>
      <c r="B262" s="357" t="s">
        <v>5</v>
      </c>
      <c r="C262" s="357" t="s">
        <v>450</v>
      </c>
      <c r="D262" s="357" t="s">
        <v>1153</v>
      </c>
      <c r="E262" s="357" t="s">
        <v>1564</v>
      </c>
      <c r="F262" s="358">
        <v>390000</v>
      </c>
      <c r="G262" s="149" t="str">
        <f t="shared" si="4"/>
        <v>04120810000000</v>
      </c>
    </row>
    <row r="263" spans="1:7" ht="102">
      <c r="A263" s="356" t="s">
        <v>1878</v>
      </c>
      <c r="B263" s="357" t="s">
        <v>5</v>
      </c>
      <c r="C263" s="357" t="s">
        <v>450</v>
      </c>
      <c r="D263" s="357" t="s">
        <v>823</v>
      </c>
      <c r="E263" s="357" t="s">
        <v>1564</v>
      </c>
      <c r="F263" s="358">
        <v>380000</v>
      </c>
      <c r="G263" s="149" t="str">
        <f t="shared" si="4"/>
        <v>04120810080010</v>
      </c>
    </row>
    <row r="264" spans="1:7">
      <c r="A264" s="356" t="s">
        <v>1905</v>
      </c>
      <c r="B264" s="357" t="s">
        <v>5</v>
      </c>
      <c r="C264" s="357" t="s">
        <v>450</v>
      </c>
      <c r="D264" s="357" t="s">
        <v>823</v>
      </c>
      <c r="E264" s="357" t="s">
        <v>1906</v>
      </c>
      <c r="F264" s="358">
        <v>380000</v>
      </c>
      <c r="G264" s="149" t="str">
        <f t="shared" si="4"/>
        <v>04120810080010800</v>
      </c>
    </row>
    <row r="265" spans="1:7" ht="38.25">
      <c r="A265" s="356" t="s">
        <v>1613</v>
      </c>
      <c r="B265" s="357" t="s">
        <v>5</v>
      </c>
      <c r="C265" s="357" t="s">
        <v>450</v>
      </c>
      <c r="D265" s="357" t="s">
        <v>823</v>
      </c>
      <c r="E265" s="357" t="s">
        <v>444</v>
      </c>
      <c r="F265" s="358">
        <v>380000</v>
      </c>
      <c r="G265" s="149" t="str">
        <f t="shared" si="4"/>
        <v>04120810080010810</v>
      </c>
    </row>
    <row r="266" spans="1:7" ht="25.5">
      <c r="A266" s="356" t="s">
        <v>1877</v>
      </c>
      <c r="B266" s="357" t="s">
        <v>5</v>
      </c>
      <c r="C266" s="357" t="s">
        <v>450</v>
      </c>
      <c r="D266" s="357" t="s">
        <v>823</v>
      </c>
      <c r="E266" s="357" t="s">
        <v>1498</v>
      </c>
      <c r="F266" s="358">
        <v>380000</v>
      </c>
      <c r="G266" s="149" t="str">
        <f t="shared" si="4"/>
        <v>04120810080010814</v>
      </c>
    </row>
    <row r="267" spans="1:7" ht="89.25">
      <c r="A267" s="356" t="s">
        <v>1879</v>
      </c>
      <c r="B267" s="357" t="s">
        <v>5</v>
      </c>
      <c r="C267" s="357" t="s">
        <v>450</v>
      </c>
      <c r="D267" s="357" t="s">
        <v>821</v>
      </c>
      <c r="E267" s="357" t="s">
        <v>1564</v>
      </c>
      <c r="F267" s="358">
        <v>10000</v>
      </c>
      <c r="G267" s="149" t="str">
        <f t="shared" si="4"/>
        <v>04120810080020</v>
      </c>
    </row>
    <row r="268" spans="1:7" ht="25.5">
      <c r="A268" s="356" t="s">
        <v>1903</v>
      </c>
      <c r="B268" s="357" t="s">
        <v>5</v>
      </c>
      <c r="C268" s="357" t="s">
        <v>450</v>
      </c>
      <c r="D268" s="357" t="s">
        <v>821</v>
      </c>
      <c r="E268" s="357" t="s">
        <v>1904</v>
      </c>
      <c r="F268" s="358">
        <v>10000</v>
      </c>
      <c r="G268" s="149" t="str">
        <f t="shared" si="4"/>
        <v>04120810080020200</v>
      </c>
    </row>
    <row r="269" spans="1:7" ht="25.5">
      <c r="A269" s="356" t="s">
        <v>1603</v>
      </c>
      <c r="B269" s="357" t="s">
        <v>5</v>
      </c>
      <c r="C269" s="357" t="s">
        <v>450</v>
      </c>
      <c r="D269" s="357" t="s">
        <v>821</v>
      </c>
      <c r="E269" s="357" t="s">
        <v>1604</v>
      </c>
      <c r="F269" s="358">
        <v>10000</v>
      </c>
      <c r="G269" s="149" t="str">
        <f t="shared" si="4"/>
        <v>04120810080020240</v>
      </c>
    </row>
    <row r="270" spans="1:7">
      <c r="A270" s="356" t="s">
        <v>1692</v>
      </c>
      <c r="B270" s="357" t="s">
        <v>5</v>
      </c>
      <c r="C270" s="357" t="s">
        <v>450</v>
      </c>
      <c r="D270" s="357" t="s">
        <v>821</v>
      </c>
      <c r="E270" s="357" t="s">
        <v>418</v>
      </c>
      <c r="F270" s="358">
        <v>10000</v>
      </c>
      <c r="G270" s="149" t="str">
        <f t="shared" si="4"/>
        <v>04120810080020244</v>
      </c>
    </row>
    <row r="271" spans="1:7" ht="25.5">
      <c r="A271" s="356" t="s">
        <v>544</v>
      </c>
      <c r="B271" s="357" t="s">
        <v>5</v>
      </c>
      <c r="C271" s="357" t="s">
        <v>450</v>
      </c>
      <c r="D271" s="357" t="s">
        <v>1880</v>
      </c>
      <c r="E271" s="357" t="s">
        <v>1564</v>
      </c>
      <c r="F271" s="358">
        <v>3000</v>
      </c>
      <c r="G271" s="149" t="str">
        <f t="shared" si="4"/>
        <v>04120820000000</v>
      </c>
    </row>
    <row r="272" spans="1:7" ht="89.25">
      <c r="A272" s="356" t="s">
        <v>1881</v>
      </c>
      <c r="B272" s="357" t="s">
        <v>5</v>
      </c>
      <c r="C272" s="357" t="s">
        <v>450</v>
      </c>
      <c r="D272" s="357" t="s">
        <v>1882</v>
      </c>
      <c r="E272" s="357" t="s">
        <v>1564</v>
      </c>
      <c r="F272" s="358">
        <v>3000</v>
      </c>
      <c r="G272" s="149" t="str">
        <f t="shared" si="4"/>
        <v>04120820080030</v>
      </c>
    </row>
    <row r="273" spans="1:7" ht="25.5">
      <c r="A273" s="356" t="s">
        <v>1903</v>
      </c>
      <c r="B273" s="357" t="s">
        <v>5</v>
      </c>
      <c r="C273" s="357" t="s">
        <v>450</v>
      </c>
      <c r="D273" s="357" t="s">
        <v>1882</v>
      </c>
      <c r="E273" s="357" t="s">
        <v>1904</v>
      </c>
      <c r="F273" s="358">
        <v>3000</v>
      </c>
      <c r="G273" s="149" t="str">
        <f t="shared" si="4"/>
        <v>04120820080030200</v>
      </c>
    </row>
    <row r="274" spans="1:7" ht="25.5">
      <c r="A274" s="356" t="s">
        <v>1603</v>
      </c>
      <c r="B274" s="357" t="s">
        <v>5</v>
      </c>
      <c r="C274" s="357" t="s">
        <v>450</v>
      </c>
      <c r="D274" s="357" t="s">
        <v>1882</v>
      </c>
      <c r="E274" s="357" t="s">
        <v>1604</v>
      </c>
      <c r="F274" s="358">
        <v>3000</v>
      </c>
      <c r="G274" s="149" t="str">
        <f t="shared" si="4"/>
        <v>04120820080030240</v>
      </c>
    </row>
    <row r="275" spans="1:7">
      <c r="A275" s="356" t="s">
        <v>1692</v>
      </c>
      <c r="B275" s="357" t="s">
        <v>5</v>
      </c>
      <c r="C275" s="357" t="s">
        <v>450</v>
      </c>
      <c r="D275" s="357" t="s">
        <v>1882</v>
      </c>
      <c r="E275" s="357" t="s">
        <v>418</v>
      </c>
      <c r="F275" s="358">
        <v>3000</v>
      </c>
      <c r="G275" s="149" t="str">
        <f t="shared" si="4"/>
        <v>04120820080030244</v>
      </c>
    </row>
    <row r="276" spans="1:7" ht="25.5">
      <c r="A276" s="356" t="s">
        <v>718</v>
      </c>
      <c r="B276" s="357" t="s">
        <v>5</v>
      </c>
      <c r="C276" s="357" t="s">
        <v>450</v>
      </c>
      <c r="D276" s="357" t="s">
        <v>1158</v>
      </c>
      <c r="E276" s="357" t="s">
        <v>1564</v>
      </c>
      <c r="F276" s="358">
        <v>300000</v>
      </c>
      <c r="G276" s="149" t="str">
        <f t="shared" si="4"/>
        <v>04121000000000</v>
      </c>
    </row>
    <row r="277" spans="1:7" ht="25.5">
      <c r="A277" s="356" t="s">
        <v>1558</v>
      </c>
      <c r="B277" s="357" t="s">
        <v>5</v>
      </c>
      <c r="C277" s="357" t="s">
        <v>450</v>
      </c>
      <c r="D277" s="357" t="s">
        <v>1559</v>
      </c>
      <c r="E277" s="357" t="s">
        <v>1564</v>
      </c>
      <c r="F277" s="358">
        <v>300000</v>
      </c>
      <c r="G277" s="149" t="str">
        <f t="shared" si="4"/>
        <v>04121040000000</v>
      </c>
    </row>
    <row r="278" spans="1:7" ht="63.75">
      <c r="A278" s="356" t="s">
        <v>1724</v>
      </c>
      <c r="B278" s="357" t="s">
        <v>5</v>
      </c>
      <c r="C278" s="357" t="s">
        <v>450</v>
      </c>
      <c r="D278" s="357" t="s">
        <v>1725</v>
      </c>
      <c r="E278" s="357" t="s">
        <v>1564</v>
      </c>
      <c r="F278" s="358">
        <v>300000</v>
      </c>
      <c r="G278" s="149" t="str">
        <f t="shared" si="4"/>
        <v>04121040080000</v>
      </c>
    </row>
    <row r="279" spans="1:7" ht="25.5">
      <c r="A279" s="356" t="s">
        <v>1903</v>
      </c>
      <c r="B279" s="357" t="s">
        <v>5</v>
      </c>
      <c r="C279" s="357" t="s">
        <v>450</v>
      </c>
      <c r="D279" s="357" t="s">
        <v>1725</v>
      </c>
      <c r="E279" s="357" t="s">
        <v>1904</v>
      </c>
      <c r="F279" s="358">
        <v>300000</v>
      </c>
      <c r="G279" s="149" t="str">
        <f t="shared" si="4"/>
        <v>04121040080000200</v>
      </c>
    </row>
    <row r="280" spans="1:7" ht="25.5">
      <c r="A280" s="356" t="s">
        <v>1603</v>
      </c>
      <c r="B280" s="357" t="s">
        <v>5</v>
      </c>
      <c r="C280" s="357" t="s">
        <v>450</v>
      </c>
      <c r="D280" s="357" t="s">
        <v>1725</v>
      </c>
      <c r="E280" s="357" t="s">
        <v>1604</v>
      </c>
      <c r="F280" s="358">
        <v>300000</v>
      </c>
      <c r="G280" s="149" t="str">
        <f t="shared" si="4"/>
        <v>04121040080000240</v>
      </c>
    </row>
    <row r="281" spans="1:7">
      <c r="A281" s="356" t="s">
        <v>1692</v>
      </c>
      <c r="B281" s="357" t="s">
        <v>5</v>
      </c>
      <c r="C281" s="357" t="s">
        <v>450</v>
      </c>
      <c r="D281" s="357" t="s">
        <v>1725</v>
      </c>
      <c r="E281" s="357" t="s">
        <v>418</v>
      </c>
      <c r="F281" s="358">
        <v>300000</v>
      </c>
      <c r="G281" s="149" t="str">
        <f t="shared" si="4"/>
        <v>04121040080000244</v>
      </c>
    </row>
    <row r="282" spans="1:7" ht="25.5">
      <c r="A282" s="356" t="s">
        <v>590</v>
      </c>
      <c r="B282" s="357" t="s">
        <v>5</v>
      </c>
      <c r="C282" s="357" t="s">
        <v>450</v>
      </c>
      <c r="D282" s="357" t="s">
        <v>1163</v>
      </c>
      <c r="E282" s="357" t="s">
        <v>1564</v>
      </c>
      <c r="F282" s="358">
        <v>564500</v>
      </c>
      <c r="G282" s="149" t="str">
        <f t="shared" si="4"/>
        <v>04121200000000</v>
      </c>
    </row>
    <row r="283" spans="1:7">
      <c r="A283" s="356" t="s">
        <v>592</v>
      </c>
      <c r="B283" s="357" t="s">
        <v>5</v>
      </c>
      <c r="C283" s="357" t="s">
        <v>450</v>
      </c>
      <c r="D283" s="357" t="s">
        <v>1165</v>
      </c>
      <c r="E283" s="357" t="s">
        <v>1564</v>
      </c>
      <c r="F283" s="358">
        <v>564500</v>
      </c>
      <c r="G283" s="149" t="str">
        <f t="shared" si="4"/>
        <v>04121220000000</v>
      </c>
    </row>
    <row r="284" spans="1:7" ht="89.25">
      <c r="A284" s="356" t="s">
        <v>452</v>
      </c>
      <c r="B284" s="357" t="s">
        <v>5</v>
      </c>
      <c r="C284" s="357" t="s">
        <v>450</v>
      </c>
      <c r="D284" s="357" t="s">
        <v>825</v>
      </c>
      <c r="E284" s="357" t="s">
        <v>1564</v>
      </c>
      <c r="F284" s="358">
        <v>500700</v>
      </c>
      <c r="G284" s="149" t="str">
        <f t="shared" si="4"/>
        <v>04121220075180</v>
      </c>
    </row>
    <row r="285" spans="1:7" ht="25.5">
      <c r="A285" s="356" t="s">
        <v>1903</v>
      </c>
      <c r="B285" s="357" t="s">
        <v>5</v>
      </c>
      <c r="C285" s="357" t="s">
        <v>450</v>
      </c>
      <c r="D285" s="357" t="s">
        <v>825</v>
      </c>
      <c r="E285" s="357" t="s">
        <v>1904</v>
      </c>
      <c r="F285" s="358">
        <v>500700</v>
      </c>
      <c r="G285" s="149" t="str">
        <f t="shared" si="4"/>
        <v>04121220075180200</v>
      </c>
    </row>
    <row r="286" spans="1:7" ht="25.5">
      <c r="A286" s="356" t="s">
        <v>1603</v>
      </c>
      <c r="B286" s="357" t="s">
        <v>5</v>
      </c>
      <c r="C286" s="357" t="s">
        <v>450</v>
      </c>
      <c r="D286" s="357" t="s">
        <v>825</v>
      </c>
      <c r="E286" s="357" t="s">
        <v>1604</v>
      </c>
      <c r="F286" s="358">
        <v>500700</v>
      </c>
      <c r="G286" s="149" t="str">
        <f t="shared" si="4"/>
        <v>04121220075180240</v>
      </c>
    </row>
    <row r="287" spans="1:7">
      <c r="A287" s="356" t="s">
        <v>1692</v>
      </c>
      <c r="B287" s="357" t="s">
        <v>5</v>
      </c>
      <c r="C287" s="357" t="s">
        <v>450</v>
      </c>
      <c r="D287" s="357" t="s">
        <v>825</v>
      </c>
      <c r="E287" s="357" t="s">
        <v>418</v>
      </c>
      <c r="F287" s="358">
        <v>500700</v>
      </c>
      <c r="G287" s="149" t="str">
        <f t="shared" si="4"/>
        <v>04121220075180244</v>
      </c>
    </row>
    <row r="288" spans="1:7" ht="63.75">
      <c r="A288" s="356" t="s">
        <v>1565</v>
      </c>
      <c r="B288" s="357" t="s">
        <v>5</v>
      </c>
      <c r="C288" s="357" t="s">
        <v>450</v>
      </c>
      <c r="D288" s="357" t="s">
        <v>1566</v>
      </c>
      <c r="E288" s="357" t="s">
        <v>1564</v>
      </c>
      <c r="F288" s="358">
        <v>63800</v>
      </c>
      <c r="G288" s="149" t="str">
        <f t="shared" si="4"/>
        <v>04121220080010</v>
      </c>
    </row>
    <row r="289" spans="1:7" ht="25.5">
      <c r="A289" s="356" t="s">
        <v>1903</v>
      </c>
      <c r="B289" s="357" t="s">
        <v>5</v>
      </c>
      <c r="C289" s="357" t="s">
        <v>450</v>
      </c>
      <c r="D289" s="357" t="s">
        <v>1566</v>
      </c>
      <c r="E289" s="357" t="s">
        <v>1904</v>
      </c>
      <c r="F289" s="358">
        <v>63800</v>
      </c>
      <c r="G289" s="149" t="str">
        <f t="shared" si="4"/>
        <v>04121220080010200</v>
      </c>
    </row>
    <row r="290" spans="1:7" ht="25.5">
      <c r="A290" s="356" t="s">
        <v>1603</v>
      </c>
      <c r="B290" s="357" t="s">
        <v>5</v>
      </c>
      <c r="C290" s="357" t="s">
        <v>450</v>
      </c>
      <c r="D290" s="357" t="s">
        <v>1566</v>
      </c>
      <c r="E290" s="357" t="s">
        <v>1604</v>
      </c>
      <c r="F290" s="358">
        <v>63800</v>
      </c>
      <c r="G290" s="149" t="str">
        <f t="shared" si="4"/>
        <v>04121220080010240</v>
      </c>
    </row>
    <row r="291" spans="1:7">
      <c r="A291" s="356" t="s">
        <v>1692</v>
      </c>
      <c r="B291" s="357" t="s">
        <v>5</v>
      </c>
      <c r="C291" s="357" t="s">
        <v>450</v>
      </c>
      <c r="D291" s="357" t="s">
        <v>1566</v>
      </c>
      <c r="E291" s="357" t="s">
        <v>418</v>
      </c>
      <c r="F291" s="358">
        <v>63800</v>
      </c>
      <c r="G291" s="149" t="str">
        <f t="shared" si="4"/>
        <v>04121220080010244</v>
      </c>
    </row>
    <row r="292" spans="1:7">
      <c r="A292" s="356" t="s">
        <v>283</v>
      </c>
      <c r="B292" s="357" t="s">
        <v>5</v>
      </c>
      <c r="C292" s="357" t="s">
        <v>1429</v>
      </c>
      <c r="D292" s="357" t="s">
        <v>1564</v>
      </c>
      <c r="E292" s="357" t="s">
        <v>1564</v>
      </c>
      <c r="F292" s="358">
        <v>199531300</v>
      </c>
      <c r="G292" s="149" t="str">
        <f t="shared" si="4"/>
        <v>0500</v>
      </c>
    </row>
    <row r="293" spans="1:7">
      <c r="A293" s="356" t="s">
        <v>180</v>
      </c>
      <c r="B293" s="357" t="s">
        <v>5</v>
      </c>
      <c r="C293" s="357" t="s">
        <v>454</v>
      </c>
      <c r="D293" s="357" t="s">
        <v>1564</v>
      </c>
      <c r="E293" s="357" t="s">
        <v>1564</v>
      </c>
      <c r="F293" s="358">
        <v>196831300</v>
      </c>
      <c r="G293" s="149" t="str">
        <f t="shared" si="4"/>
        <v>0502</v>
      </c>
    </row>
    <row r="294" spans="1:7" ht="38.25">
      <c r="A294" s="356" t="s">
        <v>549</v>
      </c>
      <c r="B294" s="357" t="s">
        <v>5</v>
      </c>
      <c r="C294" s="357" t="s">
        <v>454</v>
      </c>
      <c r="D294" s="357" t="s">
        <v>1134</v>
      </c>
      <c r="E294" s="357" t="s">
        <v>1564</v>
      </c>
      <c r="F294" s="358">
        <v>196793400</v>
      </c>
      <c r="G294" s="149" t="str">
        <f t="shared" si="4"/>
        <v>05020300000000</v>
      </c>
    </row>
    <row r="295" spans="1:7" ht="38.25">
      <c r="A295" s="356" t="s">
        <v>713</v>
      </c>
      <c r="B295" s="357" t="s">
        <v>5</v>
      </c>
      <c r="C295" s="357" t="s">
        <v>454</v>
      </c>
      <c r="D295" s="357" t="s">
        <v>1135</v>
      </c>
      <c r="E295" s="357" t="s">
        <v>1564</v>
      </c>
      <c r="F295" s="358">
        <v>196793400</v>
      </c>
      <c r="G295" s="149" t="str">
        <f t="shared" si="4"/>
        <v>05020320000000</v>
      </c>
    </row>
    <row r="296" spans="1:7" ht="102">
      <c r="A296" s="356" t="s">
        <v>1499</v>
      </c>
      <c r="B296" s="357" t="s">
        <v>5</v>
      </c>
      <c r="C296" s="357" t="s">
        <v>454</v>
      </c>
      <c r="D296" s="357" t="s">
        <v>828</v>
      </c>
      <c r="E296" s="357" t="s">
        <v>1564</v>
      </c>
      <c r="F296" s="358">
        <v>181677500</v>
      </c>
      <c r="G296" s="149" t="str">
        <f t="shared" si="4"/>
        <v>05020320075700</v>
      </c>
    </row>
    <row r="297" spans="1:7">
      <c r="A297" s="356" t="s">
        <v>1905</v>
      </c>
      <c r="B297" s="357" t="s">
        <v>5</v>
      </c>
      <c r="C297" s="357" t="s">
        <v>454</v>
      </c>
      <c r="D297" s="357" t="s">
        <v>828</v>
      </c>
      <c r="E297" s="357" t="s">
        <v>1906</v>
      </c>
      <c r="F297" s="358">
        <v>181677500</v>
      </c>
      <c r="G297" s="149" t="str">
        <f t="shared" si="4"/>
        <v>05020320075700800</v>
      </c>
    </row>
    <row r="298" spans="1:7" ht="38.25">
      <c r="A298" s="356" t="s">
        <v>1613</v>
      </c>
      <c r="B298" s="357" t="s">
        <v>5</v>
      </c>
      <c r="C298" s="357" t="s">
        <v>454</v>
      </c>
      <c r="D298" s="357" t="s">
        <v>828</v>
      </c>
      <c r="E298" s="357" t="s">
        <v>444</v>
      </c>
      <c r="F298" s="358">
        <v>181677500</v>
      </c>
      <c r="G298" s="149" t="str">
        <f t="shared" si="4"/>
        <v>05020320075700810</v>
      </c>
    </row>
    <row r="299" spans="1:7" ht="51">
      <c r="A299" s="356" t="s">
        <v>1697</v>
      </c>
      <c r="B299" s="357" t="s">
        <v>5</v>
      </c>
      <c r="C299" s="357" t="s">
        <v>454</v>
      </c>
      <c r="D299" s="357" t="s">
        <v>828</v>
      </c>
      <c r="E299" s="357" t="s">
        <v>1698</v>
      </c>
      <c r="F299" s="358">
        <v>181677500</v>
      </c>
      <c r="G299" s="149" t="str">
        <f t="shared" si="4"/>
        <v>05020320075700811</v>
      </c>
    </row>
    <row r="300" spans="1:7" ht="127.5">
      <c r="A300" s="356" t="s">
        <v>1500</v>
      </c>
      <c r="B300" s="357" t="s">
        <v>5</v>
      </c>
      <c r="C300" s="357" t="s">
        <v>454</v>
      </c>
      <c r="D300" s="357" t="s">
        <v>827</v>
      </c>
      <c r="E300" s="357" t="s">
        <v>1564</v>
      </c>
      <c r="F300" s="358">
        <v>15115900</v>
      </c>
      <c r="G300" s="149" t="str">
        <f t="shared" si="4"/>
        <v>05020320075770</v>
      </c>
    </row>
    <row r="301" spans="1:7">
      <c r="A301" s="356" t="s">
        <v>1905</v>
      </c>
      <c r="B301" s="357" t="s">
        <v>5</v>
      </c>
      <c r="C301" s="357" t="s">
        <v>454</v>
      </c>
      <c r="D301" s="357" t="s">
        <v>827</v>
      </c>
      <c r="E301" s="357" t="s">
        <v>1906</v>
      </c>
      <c r="F301" s="358">
        <v>15115900</v>
      </c>
      <c r="G301" s="149" t="str">
        <f t="shared" si="4"/>
        <v>05020320075770800</v>
      </c>
    </row>
    <row r="302" spans="1:7" ht="38.25">
      <c r="A302" s="356" t="s">
        <v>1613</v>
      </c>
      <c r="B302" s="357" t="s">
        <v>5</v>
      </c>
      <c r="C302" s="357" t="s">
        <v>454</v>
      </c>
      <c r="D302" s="357" t="s">
        <v>827</v>
      </c>
      <c r="E302" s="357" t="s">
        <v>444</v>
      </c>
      <c r="F302" s="358">
        <v>15115900</v>
      </c>
      <c r="G302" s="149" t="str">
        <f t="shared" si="4"/>
        <v>05020320075770810</v>
      </c>
    </row>
    <row r="303" spans="1:7" ht="51">
      <c r="A303" s="356" t="s">
        <v>1697</v>
      </c>
      <c r="B303" s="357" t="s">
        <v>5</v>
      </c>
      <c r="C303" s="357" t="s">
        <v>454</v>
      </c>
      <c r="D303" s="357" t="s">
        <v>827</v>
      </c>
      <c r="E303" s="357" t="s">
        <v>1698</v>
      </c>
      <c r="F303" s="358">
        <v>15115900</v>
      </c>
      <c r="G303" s="149" t="str">
        <f t="shared" si="4"/>
        <v>05020320075770811</v>
      </c>
    </row>
    <row r="304" spans="1:7" ht="25.5">
      <c r="A304" s="356" t="s">
        <v>723</v>
      </c>
      <c r="B304" s="357" t="s">
        <v>5</v>
      </c>
      <c r="C304" s="357" t="s">
        <v>454</v>
      </c>
      <c r="D304" s="357" t="s">
        <v>1172</v>
      </c>
      <c r="E304" s="357" t="s">
        <v>1564</v>
      </c>
      <c r="F304" s="358">
        <v>37900</v>
      </c>
      <c r="G304" s="149" t="str">
        <f t="shared" si="4"/>
        <v>05029000000000</v>
      </c>
    </row>
    <row r="305" spans="1:7" ht="25.5">
      <c r="A305" s="356" t="s">
        <v>522</v>
      </c>
      <c r="B305" s="357" t="s">
        <v>5</v>
      </c>
      <c r="C305" s="357" t="s">
        <v>454</v>
      </c>
      <c r="D305" s="357" t="s">
        <v>1176</v>
      </c>
      <c r="E305" s="357" t="s">
        <v>1564</v>
      </c>
      <c r="F305" s="358">
        <v>37900</v>
      </c>
      <c r="G305" s="149" t="str">
        <f t="shared" si="4"/>
        <v>05029090000000</v>
      </c>
    </row>
    <row r="306" spans="1:7" ht="51">
      <c r="A306" s="356" t="s">
        <v>829</v>
      </c>
      <c r="B306" s="357" t="s">
        <v>5</v>
      </c>
      <c r="C306" s="357" t="s">
        <v>454</v>
      </c>
      <c r="D306" s="357" t="s">
        <v>830</v>
      </c>
      <c r="E306" s="357" t="s">
        <v>1564</v>
      </c>
      <c r="F306" s="358">
        <v>37900</v>
      </c>
      <c r="G306" s="149" t="str">
        <f t="shared" si="4"/>
        <v>050290900Ш0000</v>
      </c>
    </row>
    <row r="307" spans="1:7" ht="25.5">
      <c r="A307" s="356" t="s">
        <v>1903</v>
      </c>
      <c r="B307" s="357" t="s">
        <v>5</v>
      </c>
      <c r="C307" s="357" t="s">
        <v>454</v>
      </c>
      <c r="D307" s="357" t="s">
        <v>830</v>
      </c>
      <c r="E307" s="357" t="s">
        <v>1904</v>
      </c>
      <c r="F307" s="358">
        <v>37900</v>
      </c>
      <c r="G307" s="149" t="str">
        <f t="shared" si="4"/>
        <v>050290900Ш0000200</v>
      </c>
    </row>
    <row r="308" spans="1:7" ht="25.5">
      <c r="A308" s="356" t="s">
        <v>1603</v>
      </c>
      <c r="B308" s="357" t="s">
        <v>5</v>
      </c>
      <c r="C308" s="357" t="s">
        <v>454</v>
      </c>
      <c r="D308" s="357" t="s">
        <v>830</v>
      </c>
      <c r="E308" s="357" t="s">
        <v>1604</v>
      </c>
      <c r="F308" s="358">
        <v>37900</v>
      </c>
      <c r="G308" s="149" t="str">
        <f t="shared" si="4"/>
        <v>050290900Ш0000240</v>
      </c>
    </row>
    <row r="309" spans="1:7">
      <c r="A309" s="356" t="s">
        <v>1692</v>
      </c>
      <c r="B309" s="357" t="s">
        <v>5</v>
      </c>
      <c r="C309" s="357" t="s">
        <v>454</v>
      </c>
      <c r="D309" s="357" t="s">
        <v>830</v>
      </c>
      <c r="E309" s="357" t="s">
        <v>418</v>
      </c>
      <c r="F309" s="358">
        <v>37900</v>
      </c>
      <c r="G309" s="149" t="str">
        <f t="shared" si="4"/>
        <v>050290900Ш0000244</v>
      </c>
    </row>
    <row r="310" spans="1:7">
      <c r="A310" s="356" t="s">
        <v>46</v>
      </c>
      <c r="B310" s="357" t="s">
        <v>5</v>
      </c>
      <c r="C310" s="357" t="s">
        <v>478</v>
      </c>
      <c r="D310" s="357" t="s">
        <v>1564</v>
      </c>
      <c r="E310" s="357" t="s">
        <v>1564</v>
      </c>
      <c r="F310" s="358">
        <v>2700000</v>
      </c>
      <c r="G310" s="149" t="str">
        <f t="shared" si="4"/>
        <v>0503</v>
      </c>
    </row>
    <row r="311" spans="1:7" ht="38.25">
      <c r="A311" s="356" t="s">
        <v>549</v>
      </c>
      <c r="B311" s="357" t="s">
        <v>5</v>
      </c>
      <c r="C311" s="357" t="s">
        <v>478</v>
      </c>
      <c r="D311" s="357" t="s">
        <v>1134</v>
      </c>
      <c r="E311" s="357" t="s">
        <v>1564</v>
      </c>
      <c r="F311" s="358">
        <v>2700000</v>
      </c>
      <c r="G311" s="149" t="str">
        <f t="shared" si="4"/>
        <v>05030300000000</v>
      </c>
    </row>
    <row r="312" spans="1:7" ht="25.5">
      <c r="A312" s="356" t="s">
        <v>971</v>
      </c>
      <c r="B312" s="357" t="s">
        <v>5</v>
      </c>
      <c r="C312" s="357" t="s">
        <v>478</v>
      </c>
      <c r="D312" s="357" t="s">
        <v>1223</v>
      </c>
      <c r="E312" s="357" t="s">
        <v>1564</v>
      </c>
      <c r="F312" s="358">
        <v>2700000</v>
      </c>
      <c r="G312" s="149" t="str">
        <f t="shared" ref="G312:G370" si="5">CONCATENATE(C312,D312,E312)</f>
        <v>05030360000000</v>
      </c>
    </row>
    <row r="313" spans="1:7" ht="63.75">
      <c r="A313" s="356" t="s">
        <v>1096</v>
      </c>
      <c r="B313" s="357" t="s">
        <v>5</v>
      </c>
      <c r="C313" s="357" t="s">
        <v>478</v>
      </c>
      <c r="D313" s="357" t="s">
        <v>954</v>
      </c>
      <c r="E313" s="357" t="s">
        <v>1564</v>
      </c>
      <c r="F313" s="358">
        <v>2700000</v>
      </c>
      <c r="G313" s="149" t="str">
        <f t="shared" si="5"/>
        <v>05030360080000</v>
      </c>
    </row>
    <row r="314" spans="1:7" ht="25.5">
      <c r="A314" s="356" t="s">
        <v>1903</v>
      </c>
      <c r="B314" s="357" t="s">
        <v>5</v>
      </c>
      <c r="C314" s="357" t="s">
        <v>478</v>
      </c>
      <c r="D314" s="357" t="s">
        <v>954</v>
      </c>
      <c r="E314" s="357" t="s">
        <v>1904</v>
      </c>
      <c r="F314" s="358">
        <v>2700000</v>
      </c>
      <c r="G314" s="149" t="str">
        <f t="shared" si="5"/>
        <v>05030360080000200</v>
      </c>
    </row>
    <row r="315" spans="1:7" ht="25.5">
      <c r="A315" s="356" t="s">
        <v>1603</v>
      </c>
      <c r="B315" s="357" t="s">
        <v>5</v>
      </c>
      <c r="C315" s="357" t="s">
        <v>478</v>
      </c>
      <c r="D315" s="357" t="s">
        <v>954</v>
      </c>
      <c r="E315" s="357" t="s">
        <v>1604</v>
      </c>
      <c r="F315" s="358">
        <v>2700000</v>
      </c>
      <c r="G315" s="149" t="str">
        <f t="shared" si="5"/>
        <v>05030360080000240</v>
      </c>
    </row>
    <row r="316" spans="1:7">
      <c r="A316" s="356" t="s">
        <v>1692</v>
      </c>
      <c r="B316" s="357" t="s">
        <v>5</v>
      </c>
      <c r="C316" s="357" t="s">
        <v>478</v>
      </c>
      <c r="D316" s="357" t="s">
        <v>954</v>
      </c>
      <c r="E316" s="357" t="s">
        <v>418</v>
      </c>
      <c r="F316" s="358">
        <v>2700000</v>
      </c>
      <c r="G316" s="149" t="str">
        <f t="shared" si="5"/>
        <v>05030360080000244</v>
      </c>
    </row>
    <row r="317" spans="1:7">
      <c r="A317" s="356" t="s">
        <v>174</v>
      </c>
      <c r="B317" s="357" t="s">
        <v>5</v>
      </c>
      <c r="C317" s="357" t="s">
        <v>1431</v>
      </c>
      <c r="D317" s="357" t="s">
        <v>1564</v>
      </c>
      <c r="E317" s="357" t="s">
        <v>1564</v>
      </c>
      <c r="F317" s="358">
        <v>1555318</v>
      </c>
      <c r="G317" s="149" t="str">
        <f t="shared" si="5"/>
        <v>1000</v>
      </c>
    </row>
    <row r="318" spans="1:7">
      <c r="A318" s="356" t="s">
        <v>126</v>
      </c>
      <c r="B318" s="357" t="s">
        <v>5</v>
      </c>
      <c r="C318" s="357" t="s">
        <v>465</v>
      </c>
      <c r="D318" s="357" t="s">
        <v>1564</v>
      </c>
      <c r="E318" s="357" t="s">
        <v>1564</v>
      </c>
      <c r="F318" s="358">
        <v>1555318</v>
      </c>
      <c r="G318" s="149" t="str">
        <f t="shared" si="5"/>
        <v>1001</v>
      </c>
    </row>
    <row r="319" spans="1:7" ht="25.5">
      <c r="A319" s="356" t="s">
        <v>709</v>
      </c>
      <c r="B319" s="357" t="s">
        <v>5</v>
      </c>
      <c r="C319" s="357" t="s">
        <v>465</v>
      </c>
      <c r="D319" s="357" t="s">
        <v>1129</v>
      </c>
      <c r="E319" s="357" t="s">
        <v>1564</v>
      </c>
      <c r="F319" s="358">
        <v>1555318</v>
      </c>
      <c r="G319" s="149" t="str">
        <f t="shared" si="5"/>
        <v>10010200000000</v>
      </c>
    </row>
    <row r="320" spans="1:7" ht="38.25">
      <c r="A320" s="356" t="s">
        <v>710</v>
      </c>
      <c r="B320" s="357" t="s">
        <v>5</v>
      </c>
      <c r="C320" s="357" t="s">
        <v>465</v>
      </c>
      <c r="D320" s="357" t="s">
        <v>1130</v>
      </c>
      <c r="E320" s="357" t="s">
        <v>1564</v>
      </c>
      <c r="F320" s="358">
        <v>1555318</v>
      </c>
      <c r="G320" s="149" t="str">
        <f t="shared" si="5"/>
        <v>10010210000000</v>
      </c>
    </row>
    <row r="321" spans="1:7" ht="89.25">
      <c r="A321" s="356" t="s">
        <v>601</v>
      </c>
      <c r="B321" s="357" t="s">
        <v>5</v>
      </c>
      <c r="C321" s="357" t="s">
        <v>465</v>
      </c>
      <c r="D321" s="357" t="s">
        <v>836</v>
      </c>
      <c r="E321" s="357" t="s">
        <v>1564</v>
      </c>
      <c r="F321" s="358">
        <v>1555318</v>
      </c>
      <c r="G321" s="149" t="str">
        <f t="shared" si="5"/>
        <v>10010210080010</v>
      </c>
    </row>
    <row r="322" spans="1:7">
      <c r="A322" s="356" t="s">
        <v>1907</v>
      </c>
      <c r="B322" s="357" t="s">
        <v>5</v>
      </c>
      <c r="C322" s="357" t="s">
        <v>465</v>
      </c>
      <c r="D322" s="357" t="s">
        <v>836</v>
      </c>
      <c r="E322" s="357" t="s">
        <v>1908</v>
      </c>
      <c r="F322" s="358">
        <v>1555318</v>
      </c>
      <c r="G322" s="149" t="str">
        <f t="shared" si="5"/>
        <v>10010210080010300</v>
      </c>
    </row>
    <row r="323" spans="1:7">
      <c r="A323" s="356" t="s">
        <v>1611</v>
      </c>
      <c r="B323" s="357" t="s">
        <v>5</v>
      </c>
      <c r="C323" s="357" t="s">
        <v>465</v>
      </c>
      <c r="D323" s="357" t="s">
        <v>836</v>
      </c>
      <c r="E323" s="357" t="s">
        <v>1612</v>
      </c>
      <c r="F323" s="358">
        <v>1555318</v>
      </c>
      <c r="G323" s="149" t="str">
        <f t="shared" si="5"/>
        <v>10010210080010310</v>
      </c>
    </row>
    <row r="324" spans="1:7">
      <c r="A324" s="356" t="s">
        <v>466</v>
      </c>
      <c r="B324" s="357" t="s">
        <v>5</v>
      </c>
      <c r="C324" s="357" t="s">
        <v>465</v>
      </c>
      <c r="D324" s="357" t="s">
        <v>836</v>
      </c>
      <c r="E324" s="357" t="s">
        <v>467</v>
      </c>
      <c r="F324" s="358">
        <v>1555318</v>
      </c>
      <c r="G324" s="149" t="str">
        <f t="shared" si="5"/>
        <v>10010210080010312</v>
      </c>
    </row>
    <row r="325" spans="1:7" ht="25.5">
      <c r="A325" s="356" t="s">
        <v>1238</v>
      </c>
      <c r="B325" s="357" t="s">
        <v>444</v>
      </c>
      <c r="C325" s="357" t="s">
        <v>1564</v>
      </c>
      <c r="D325" s="357" t="s">
        <v>1564</v>
      </c>
      <c r="E325" s="357" t="s">
        <v>1564</v>
      </c>
      <c r="F325" s="358">
        <v>6285500</v>
      </c>
      <c r="G325" s="149" t="str">
        <f t="shared" si="5"/>
        <v/>
      </c>
    </row>
    <row r="326" spans="1:7">
      <c r="A326" s="356" t="s">
        <v>278</v>
      </c>
      <c r="B326" s="357" t="s">
        <v>444</v>
      </c>
      <c r="C326" s="357" t="s">
        <v>1422</v>
      </c>
      <c r="D326" s="357" t="s">
        <v>1564</v>
      </c>
      <c r="E326" s="357" t="s">
        <v>1564</v>
      </c>
      <c r="F326" s="358">
        <v>6285500</v>
      </c>
      <c r="G326" s="149" t="str">
        <f t="shared" si="5"/>
        <v>0100</v>
      </c>
    </row>
    <row r="327" spans="1:7">
      <c r="A327" s="356" t="s">
        <v>261</v>
      </c>
      <c r="B327" s="357" t="s">
        <v>444</v>
      </c>
      <c r="C327" s="357" t="s">
        <v>426</v>
      </c>
      <c r="D327" s="357" t="s">
        <v>1564</v>
      </c>
      <c r="E327" s="357" t="s">
        <v>1564</v>
      </c>
      <c r="F327" s="358">
        <v>6285500</v>
      </c>
      <c r="G327" s="149" t="str">
        <f t="shared" si="5"/>
        <v>0113</v>
      </c>
    </row>
    <row r="328" spans="1:7" ht="25.5">
      <c r="A328" s="356" t="s">
        <v>723</v>
      </c>
      <c r="B328" s="357" t="s">
        <v>444</v>
      </c>
      <c r="C328" s="357" t="s">
        <v>426</v>
      </c>
      <c r="D328" s="357" t="s">
        <v>1172</v>
      </c>
      <c r="E328" s="357" t="s">
        <v>1564</v>
      </c>
      <c r="F328" s="358">
        <v>6285500</v>
      </c>
      <c r="G328" s="149" t="str">
        <f t="shared" si="5"/>
        <v>01139000000000</v>
      </c>
    </row>
    <row r="329" spans="1:7" ht="25.5">
      <c r="A329" s="356" t="s">
        <v>1239</v>
      </c>
      <c r="B329" s="357" t="s">
        <v>444</v>
      </c>
      <c r="C329" s="357" t="s">
        <v>426</v>
      </c>
      <c r="D329" s="357" t="s">
        <v>1240</v>
      </c>
      <c r="E329" s="357" t="s">
        <v>1564</v>
      </c>
      <c r="F329" s="358">
        <v>6285500</v>
      </c>
      <c r="G329" s="149" t="str">
        <f t="shared" si="5"/>
        <v>01139070000000</v>
      </c>
    </row>
    <row r="330" spans="1:7" ht="25.5">
      <c r="A330" s="356" t="s">
        <v>1239</v>
      </c>
      <c r="B330" s="357" t="s">
        <v>444</v>
      </c>
      <c r="C330" s="357" t="s">
        <v>426</v>
      </c>
      <c r="D330" s="357" t="s">
        <v>1297</v>
      </c>
      <c r="E330" s="357" t="s">
        <v>1564</v>
      </c>
      <c r="F330" s="358">
        <v>6121374</v>
      </c>
      <c r="G330" s="149" t="str">
        <f t="shared" si="5"/>
        <v>01139070040000</v>
      </c>
    </row>
    <row r="331" spans="1:7" ht="51">
      <c r="A331" s="356" t="s">
        <v>1902</v>
      </c>
      <c r="B331" s="357" t="s">
        <v>444</v>
      </c>
      <c r="C331" s="357" t="s">
        <v>426</v>
      </c>
      <c r="D331" s="357" t="s">
        <v>1297</v>
      </c>
      <c r="E331" s="357" t="s">
        <v>324</v>
      </c>
      <c r="F331" s="358">
        <v>5879579</v>
      </c>
      <c r="G331" s="149" t="str">
        <f t="shared" si="5"/>
        <v>01139070040000100</v>
      </c>
    </row>
    <row r="332" spans="1:7" ht="25.5">
      <c r="A332" s="356" t="s">
        <v>1610</v>
      </c>
      <c r="B332" s="357" t="s">
        <v>444</v>
      </c>
      <c r="C332" s="357" t="s">
        <v>426</v>
      </c>
      <c r="D332" s="357" t="s">
        <v>1297</v>
      </c>
      <c r="E332" s="357" t="s">
        <v>37</v>
      </c>
      <c r="F332" s="358">
        <v>5879579</v>
      </c>
      <c r="G332" s="149" t="str">
        <f t="shared" si="5"/>
        <v>01139070040000120</v>
      </c>
    </row>
    <row r="333" spans="1:7" ht="25.5">
      <c r="A333" s="356" t="s">
        <v>1102</v>
      </c>
      <c r="B333" s="357" t="s">
        <v>444</v>
      </c>
      <c r="C333" s="357" t="s">
        <v>426</v>
      </c>
      <c r="D333" s="357" t="s">
        <v>1297</v>
      </c>
      <c r="E333" s="357" t="s">
        <v>413</v>
      </c>
      <c r="F333" s="358">
        <v>4503517</v>
      </c>
      <c r="G333" s="149" t="str">
        <f t="shared" si="5"/>
        <v>01139070040000121</v>
      </c>
    </row>
    <row r="334" spans="1:7" ht="38.25">
      <c r="A334" s="356" t="s">
        <v>414</v>
      </c>
      <c r="B334" s="357" t="s">
        <v>444</v>
      </c>
      <c r="C334" s="357" t="s">
        <v>426</v>
      </c>
      <c r="D334" s="357" t="s">
        <v>1297</v>
      </c>
      <c r="E334" s="357" t="s">
        <v>415</v>
      </c>
      <c r="F334" s="358">
        <v>16000</v>
      </c>
      <c r="G334" s="149" t="str">
        <f t="shared" si="5"/>
        <v>01139070040000122</v>
      </c>
    </row>
    <row r="335" spans="1:7" ht="38.25">
      <c r="A335" s="356" t="s">
        <v>1216</v>
      </c>
      <c r="B335" s="357" t="s">
        <v>444</v>
      </c>
      <c r="C335" s="357" t="s">
        <v>426</v>
      </c>
      <c r="D335" s="357" t="s">
        <v>1297</v>
      </c>
      <c r="E335" s="357" t="s">
        <v>1217</v>
      </c>
      <c r="F335" s="358">
        <v>1360062</v>
      </c>
      <c r="G335" s="149" t="str">
        <f t="shared" si="5"/>
        <v>01139070040000129</v>
      </c>
    </row>
    <row r="336" spans="1:7" ht="25.5">
      <c r="A336" s="356" t="s">
        <v>1903</v>
      </c>
      <c r="B336" s="357" t="s">
        <v>444</v>
      </c>
      <c r="C336" s="357" t="s">
        <v>426</v>
      </c>
      <c r="D336" s="357" t="s">
        <v>1297</v>
      </c>
      <c r="E336" s="357" t="s">
        <v>1904</v>
      </c>
      <c r="F336" s="358">
        <v>241795</v>
      </c>
      <c r="G336" s="149" t="str">
        <f t="shared" si="5"/>
        <v>01139070040000200</v>
      </c>
    </row>
    <row r="337" spans="1:7" ht="25.5">
      <c r="A337" s="356" t="s">
        <v>1603</v>
      </c>
      <c r="B337" s="357" t="s">
        <v>444</v>
      </c>
      <c r="C337" s="357" t="s">
        <v>426</v>
      </c>
      <c r="D337" s="357" t="s">
        <v>1297</v>
      </c>
      <c r="E337" s="357" t="s">
        <v>1604</v>
      </c>
      <c r="F337" s="358">
        <v>241795</v>
      </c>
      <c r="G337" s="149" t="str">
        <f t="shared" si="5"/>
        <v>01139070040000240</v>
      </c>
    </row>
    <row r="338" spans="1:7">
      <c r="A338" s="356" t="s">
        <v>1692</v>
      </c>
      <c r="B338" s="357" t="s">
        <v>444</v>
      </c>
      <c r="C338" s="357" t="s">
        <v>426</v>
      </c>
      <c r="D338" s="357" t="s">
        <v>1297</v>
      </c>
      <c r="E338" s="357" t="s">
        <v>418</v>
      </c>
      <c r="F338" s="358">
        <v>241795</v>
      </c>
      <c r="G338" s="149" t="str">
        <f t="shared" si="5"/>
        <v>01139070040000244</v>
      </c>
    </row>
    <row r="339" spans="1:7" ht="38.25">
      <c r="A339" s="356" t="s">
        <v>1433</v>
      </c>
      <c r="B339" s="357" t="s">
        <v>444</v>
      </c>
      <c r="C339" s="357" t="s">
        <v>426</v>
      </c>
      <c r="D339" s="357" t="s">
        <v>1434</v>
      </c>
      <c r="E339" s="357" t="s">
        <v>1564</v>
      </c>
      <c r="F339" s="358">
        <v>164126</v>
      </c>
      <c r="G339" s="149" t="str">
        <f t="shared" si="5"/>
        <v>01139070047000</v>
      </c>
    </row>
    <row r="340" spans="1:7" ht="51">
      <c r="A340" s="356" t="s">
        <v>1902</v>
      </c>
      <c r="B340" s="357" t="s">
        <v>444</v>
      </c>
      <c r="C340" s="357" t="s">
        <v>426</v>
      </c>
      <c r="D340" s="357" t="s">
        <v>1434</v>
      </c>
      <c r="E340" s="357" t="s">
        <v>324</v>
      </c>
      <c r="F340" s="358">
        <v>164126</v>
      </c>
      <c r="G340" s="149" t="str">
        <f t="shared" si="5"/>
        <v>01139070047000100</v>
      </c>
    </row>
    <row r="341" spans="1:7" ht="25.5">
      <c r="A341" s="356" t="s">
        <v>1610</v>
      </c>
      <c r="B341" s="357" t="s">
        <v>444</v>
      </c>
      <c r="C341" s="357" t="s">
        <v>426</v>
      </c>
      <c r="D341" s="357" t="s">
        <v>1434</v>
      </c>
      <c r="E341" s="357" t="s">
        <v>37</v>
      </c>
      <c r="F341" s="358">
        <v>164126</v>
      </c>
      <c r="G341" s="149" t="str">
        <f t="shared" si="5"/>
        <v>01139070047000120</v>
      </c>
    </row>
    <row r="342" spans="1:7" ht="38.25">
      <c r="A342" s="356" t="s">
        <v>414</v>
      </c>
      <c r="B342" s="357" t="s">
        <v>444</v>
      </c>
      <c r="C342" s="357" t="s">
        <v>426</v>
      </c>
      <c r="D342" s="357" t="s">
        <v>1434</v>
      </c>
      <c r="E342" s="357" t="s">
        <v>415</v>
      </c>
      <c r="F342" s="358">
        <v>164126</v>
      </c>
      <c r="G342" s="149" t="str">
        <f t="shared" si="5"/>
        <v>01139070047000122</v>
      </c>
    </row>
    <row r="343" spans="1:7" ht="25.5">
      <c r="A343" s="356" t="s">
        <v>300</v>
      </c>
      <c r="B343" s="357" t="s">
        <v>242</v>
      </c>
      <c r="C343" s="357" t="s">
        <v>1564</v>
      </c>
      <c r="D343" s="357" t="s">
        <v>1564</v>
      </c>
      <c r="E343" s="357" t="s">
        <v>1564</v>
      </c>
      <c r="F343" s="358">
        <v>6206500</v>
      </c>
      <c r="G343" s="149" t="str">
        <f t="shared" si="5"/>
        <v/>
      </c>
    </row>
    <row r="344" spans="1:7">
      <c r="A344" s="356" t="s">
        <v>283</v>
      </c>
      <c r="B344" s="357" t="s">
        <v>242</v>
      </c>
      <c r="C344" s="357" t="s">
        <v>1429</v>
      </c>
      <c r="D344" s="357" t="s">
        <v>1564</v>
      </c>
      <c r="E344" s="357" t="s">
        <v>1564</v>
      </c>
      <c r="F344" s="358">
        <v>6159100</v>
      </c>
      <c r="G344" s="149" t="str">
        <f t="shared" si="5"/>
        <v>0500</v>
      </c>
    </row>
    <row r="345" spans="1:7">
      <c r="A345" s="356" t="s">
        <v>180</v>
      </c>
      <c r="B345" s="357" t="s">
        <v>242</v>
      </c>
      <c r="C345" s="357" t="s">
        <v>454</v>
      </c>
      <c r="D345" s="357" t="s">
        <v>1564</v>
      </c>
      <c r="E345" s="357" t="s">
        <v>1564</v>
      </c>
      <c r="F345" s="358">
        <v>2500000</v>
      </c>
      <c r="G345" s="149" t="str">
        <f t="shared" si="5"/>
        <v>0502</v>
      </c>
    </row>
    <row r="346" spans="1:7" ht="38.25">
      <c r="A346" s="356" t="s">
        <v>549</v>
      </c>
      <c r="B346" s="357" t="s">
        <v>242</v>
      </c>
      <c r="C346" s="357" t="s">
        <v>454</v>
      </c>
      <c r="D346" s="357" t="s">
        <v>1134</v>
      </c>
      <c r="E346" s="357" t="s">
        <v>1564</v>
      </c>
      <c r="F346" s="358">
        <v>2500000</v>
      </c>
      <c r="G346" s="149" t="str">
        <f t="shared" si="5"/>
        <v>05020300000000</v>
      </c>
    </row>
    <row r="347" spans="1:7" ht="38.25">
      <c r="A347" s="356" t="s">
        <v>715</v>
      </c>
      <c r="B347" s="357" t="s">
        <v>242</v>
      </c>
      <c r="C347" s="357" t="s">
        <v>454</v>
      </c>
      <c r="D347" s="357" t="s">
        <v>1137</v>
      </c>
      <c r="E347" s="357" t="s">
        <v>1564</v>
      </c>
      <c r="F347" s="358">
        <v>2500000</v>
      </c>
      <c r="G347" s="149" t="str">
        <f t="shared" si="5"/>
        <v>05020350000000</v>
      </c>
    </row>
    <row r="348" spans="1:7" ht="89.25">
      <c r="A348" s="356" t="s">
        <v>477</v>
      </c>
      <c r="B348" s="357" t="s">
        <v>242</v>
      </c>
      <c r="C348" s="357" t="s">
        <v>454</v>
      </c>
      <c r="D348" s="357" t="s">
        <v>842</v>
      </c>
      <c r="E348" s="357" t="s">
        <v>1564</v>
      </c>
      <c r="F348" s="358">
        <v>2500000</v>
      </c>
      <c r="G348" s="149" t="str">
        <f t="shared" si="5"/>
        <v>05020350080000</v>
      </c>
    </row>
    <row r="349" spans="1:7" ht="25.5">
      <c r="A349" s="356" t="s">
        <v>1903</v>
      </c>
      <c r="B349" s="357" t="s">
        <v>242</v>
      </c>
      <c r="C349" s="357" t="s">
        <v>454</v>
      </c>
      <c r="D349" s="357" t="s">
        <v>842</v>
      </c>
      <c r="E349" s="357" t="s">
        <v>1904</v>
      </c>
      <c r="F349" s="358">
        <v>2500000</v>
      </c>
      <c r="G349" s="149" t="str">
        <f t="shared" si="5"/>
        <v>05020350080000200</v>
      </c>
    </row>
    <row r="350" spans="1:7" ht="25.5">
      <c r="A350" s="356" t="s">
        <v>1603</v>
      </c>
      <c r="B350" s="357" t="s">
        <v>242</v>
      </c>
      <c r="C350" s="357" t="s">
        <v>454</v>
      </c>
      <c r="D350" s="357" t="s">
        <v>842</v>
      </c>
      <c r="E350" s="357" t="s">
        <v>1604</v>
      </c>
      <c r="F350" s="358">
        <v>2500000</v>
      </c>
      <c r="G350" s="149" t="str">
        <f t="shared" si="5"/>
        <v>05020350080000240</v>
      </c>
    </row>
    <row r="351" spans="1:7" ht="25.5">
      <c r="A351" s="356" t="s">
        <v>433</v>
      </c>
      <c r="B351" s="357" t="s">
        <v>242</v>
      </c>
      <c r="C351" s="357" t="s">
        <v>454</v>
      </c>
      <c r="D351" s="357" t="s">
        <v>842</v>
      </c>
      <c r="E351" s="357" t="s">
        <v>434</v>
      </c>
      <c r="F351" s="358">
        <v>2500000</v>
      </c>
      <c r="G351" s="149" t="str">
        <f t="shared" si="5"/>
        <v>05020350080000243</v>
      </c>
    </row>
    <row r="352" spans="1:7" ht="25.5">
      <c r="A352" s="356" t="s">
        <v>185</v>
      </c>
      <c r="B352" s="357" t="s">
        <v>242</v>
      </c>
      <c r="C352" s="357" t="s">
        <v>479</v>
      </c>
      <c r="D352" s="357" t="s">
        <v>1564</v>
      </c>
      <c r="E352" s="357" t="s">
        <v>1564</v>
      </c>
      <c r="F352" s="358">
        <v>3659100</v>
      </c>
      <c r="G352" s="149" t="str">
        <f t="shared" si="5"/>
        <v>0505</v>
      </c>
    </row>
    <row r="353" spans="1:7" ht="25.5">
      <c r="A353" s="356" t="s">
        <v>723</v>
      </c>
      <c r="B353" s="357" t="s">
        <v>242</v>
      </c>
      <c r="C353" s="357" t="s">
        <v>479</v>
      </c>
      <c r="D353" s="357" t="s">
        <v>1172</v>
      </c>
      <c r="E353" s="357" t="s">
        <v>1564</v>
      </c>
      <c r="F353" s="358">
        <v>3659100</v>
      </c>
      <c r="G353" s="149" t="str">
        <f t="shared" si="5"/>
        <v>05059000000000</v>
      </c>
    </row>
    <row r="354" spans="1:7" ht="38.25">
      <c r="A354" s="356" t="s">
        <v>480</v>
      </c>
      <c r="B354" s="357" t="s">
        <v>242</v>
      </c>
      <c r="C354" s="357" t="s">
        <v>479</v>
      </c>
      <c r="D354" s="357" t="s">
        <v>1174</v>
      </c>
      <c r="E354" s="357" t="s">
        <v>1564</v>
      </c>
      <c r="F354" s="358">
        <v>3659100</v>
      </c>
      <c r="G354" s="149" t="str">
        <f t="shared" si="5"/>
        <v>05059050000000</v>
      </c>
    </row>
    <row r="355" spans="1:7" ht="38.25">
      <c r="A355" s="356" t="s">
        <v>480</v>
      </c>
      <c r="B355" s="357" t="s">
        <v>242</v>
      </c>
      <c r="C355" s="357" t="s">
        <v>479</v>
      </c>
      <c r="D355" s="357" t="s">
        <v>843</v>
      </c>
      <c r="E355" s="357" t="s">
        <v>1564</v>
      </c>
      <c r="F355" s="358">
        <v>3559100</v>
      </c>
      <c r="G355" s="149" t="str">
        <f t="shared" si="5"/>
        <v>05059050040000</v>
      </c>
    </row>
    <row r="356" spans="1:7" ht="51">
      <c r="A356" s="356" t="s">
        <v>1902</v>
      </c>
      <c r="B356" s="357" t="s">
        <v>242</v>
      </c>
      <c r="C356" s="357" t="s">
        <v>479</v>
      </c>
      <c r="D356" s="357" t="s">
        <v>843</v>
      </c>
      <c r="E356" s="357" t="s">
        <v>324</v>
      </c>
      <c r="F356" s="358">
        <v>3460600</v>
      </c>
      <c r="G356" s="149" t="str">
        <f t="shared" si="5"/>
        <v>05059050040000100</v>
      </c>
    </row>
    <row r="357" spans="1:7">
      <c r="A357" s="356" t="s">
        <v>1584</v>
      </c>
      <c r="B357" s="357" t="s">
        <v>242</v>
      </c>
      <c r="C357" s="357" t="s">
        <v>479</v>
      </c>
      <c r="D357" s="357" t="s">
        <v>843</v>
      </c>
      <c r="E357" s="357" t="s">
        <v>165</v>
      </c>
      <c r="F357" s="358">
        <v>3380699</v>
      </c>
      <c r="G357" s="149" t="str">
        <f t="shared" si="5"/>
        <v>05059050040000110</v>
      </c>
    </row>
    <row r="358" spans="1:7">
      <c r="A358" s="356" t="s">
        <v>1426</v>
      </c>
      <c r="B358" s="357" t="s">
        <v>242</v>
      </c>
      <c r="C358" s="357" t="s">
        <v>479</v>
      </c>
      <c r="D358" s="357" t="s">
        <v>843</v>
      </c>
      <c r="E358" s="357" t="s">
        <v>432</v>
      </c>
      <c r="F358" s="358">
        <v>2596543</v>
      </c>
      <c r="G358" s="149" t="str">
        <f t="shared" si="5"/>
        <v>05059050040000111</v>
      </c>
    </row>
    <row r="359" spans="1:7" ht="38.25">
      <c r="A359" s="356" t="s">
        <v>1427</v>
      </c>
      <c r="B359" s="357" t="s">
        <v>242</v>
      </c>
      <c r="C359" s="357" t="s">
        <v>479</v>
      </c>
      <c r="D359" s="357" t="s">
        <v>843</v>
      </c>
      <c r="E359" s="357" t="s">
        <v>1218</v>
      </c>
      <c r="F359" s="358">
        <v>784156</v>
      </c>
      <c r="G359" s="149" t="str">
        <f t="shared" si="5"/>
        <v>05059050040000119</v>
      </c>
    </row>
    <row r="360" spans="1:7" ht="25.5">
      <c r="A360" s="356" t="s">
        <v>1610</v>
      </c>
      <c r="B360" s="357" t="s">
        <v>242</v>
      </c>
      <c r="C360" s="357" t="s">
        <v>479</v>
      </c>
      <c r="D360" s="357" t="s">
        <v>843</v>
      </c>
      <c r="E360" s="357" t="s">
        <v>37</v>
      </c>
      <c r="F360" s="358">
        <v>79901</v>
      </c>
      <c r="G360" s="149" t="str">
        <f t="shared" si="5"/>
        <v>05059050040000120</v>
      </c>
    </row>
    <row r="361" spans="1:7" ht="38.25">
      <c r="A361" s="356" t="s">
        <v>414</v>
      </c>
      <c r="B361" s="357" t="s">
        <v>242</v>
      </c>
      <c r="C361" s="357" t="s">
        <v>479</v>
      </c>
      <c r="D361" s="357" t="s">
        <v>843</v>
      </c>
      <c r="E361" s="357" t="s">
        <v>415</v>
      </c>
      <c r="F361" s="358">
        <v>79901</v>
      </c>
      <c r="G361" s="149" t="str">
        <f t="shared" si="5"/>
        <v>05059050040000122</v>
      </c>
    </row>
    <row r="362" spans="1:7" ht="25.5">
      <c r="A362" s="356" t="s">
        <v>1903</v>
      </c>
      <c r="B362" s="357" t="s">
        <v>242</v>
      </c>
      <c r="C362" s="357" t="s">
        <v>479</v>
      </c>
      <c r="D362" s="357" t="s">
        <v>843</v>
      </c>
      <c r="E362" s="357" t="s">
        <v>1904</v>
      </c>
      <c r="F362" s="358">
        <v>98500</v>
      </c>
      <c r="G362" s="149" t="str">
        <f t="shared" si="5"/>
        <v>05059050040000200</v>
      </c>
    </row>
    <row r="363" spans="1:7" ht="25.5">
      <c r="A363" s="356" t="s">
        <v>1603</v>
      </c>
      <c r="B363" s="357" t="s">
        <v>242</v>
      </c>
      <c r="C363" s="357" t="s">
        <v>479</v>
      </c>
      <c r="D363" s="357" t="s">
        <v>843</v>
      </c>
      <c r="E363" s="357" t="s">
        <v>1604</v>
      </c>
      <c r="F363" s="358">
        <v>98500</v>
      </c>
      <c r="G363" s="149" t="str">
        <f t="shared" si="5"/>
        <v>05059050040000240</v>
      </c>
    </row>
    <row r="364" spans="1:7">
      <c r="A364" s="356" t="s">
        <v>1692</v>
      </c>
      <c r="B364" s="357" t="s">
        <v>242</v>
      </c>
      <c r="C364" s="357" t="s">
        <v>479</v>
      </c>
      <c r="D364" s="357" t="s">
        <v>843</v>
      </c>
      <c r="E364" s="357" t="s">
        <v>418</v>
      </c>
      <c r="F364" s="358">
        <v>98500</v>
      </c>
      <c r="G364" s="149" t="str">
        <f t="shared" si="5"/>
        <v>05059050040000244</v>
      </c>
    </row>
    <row r="365" spans="1:7" ht="51">
      <c r="A365" s="356" t="s">
        <v>685</v>
      </c>
      <c r="B365" s="357" t="s">
        <v>242</v>
      </c>
      <c r="C365" s="357" t="s">
        <v>479</v>
      </c>
      <c r="D365" s="357" t="s">
        <v>844</v>
      </c>
      <c r="E365" s="357" t="s">
        <v>1564</v>
      </c>
      <c r="F365" s="358">
        <v>100000</v>
      </c>
      <c r="G365" s="149" t="str">
        <f t="shared" si="5"/>
        <v>05059050047000</v>
      </c>
    </row>
    <row r="366" spans="1:7" ht="51">
      <c r="A366" s="356" t="s">
        <v>1902</v>
      </c>
      <c r="B366" s="357" t="s">
        <v>242</v>
      </c>
      <c r="C366" s="357" t="s">
        <v>479</v>
      </c>
      <c r="D366" s="357" t="s">
        <v>844</v>
      </c>
      <c r="E366" s="357" t="s">
        <v>324</v>
      </c>
      <c r="F366" s="358">
        <v>100000</v>
      </c>
      <c r="G366" s="149" t="str">
        <f t="shared" si="5"/>
        <v>05059050047000100</v>
      </c>
    </row>
    <row r="367" spans="1:7" ht="25.5">
      <c r="A367" s="356" t="s">
        <v>1610</v>
      </c>
      <c r="B367" s="357" t="s">
        <v>242</v>
      </c>
      <c r="C367" s="357" t="s">
        <v>479</v>
      </c>
      <c r="D367" s="357" t="s">
        <v>844</v>
      </c>
      <c r="E367" s="357" t="s">
        <v>37</v>
      </c>
      <c r="F367" s="358">
        <v>100000</v>
      </c>
      <c r="G367" s="149" t="str">
        <f t="shared" si="5"/>
        <v>05059050047000120</v>
      </c>
    </row>
    <row r="368" spans="1:7" ht="38.25">
      <c r="A368" s="356" t="s">
        <v>414</v>
      </c>
      <c r="B368" s="357" t="s">
        <v>242</v>
      </c>
      <c r="C368" s="357" t="s">
        <v>479</v>
      </c>
      <c r="D368" s="357" t="s">
        <v>844</v>
      </c>
      <c r="E368" s="357" t="s">
        <v>415</v>
      </c>
      <c r="F368" s="358">
        <v>100000</v>
      </c>
      <c r="G368" s="149" t="str">
        <f t="shared" si="5"/>
        <v>05059050047000122</v>
      </c>
    </row>
    <row r="369" spans="1:7">
      <c r="A369" s="356" t="s">
        <v>1717</v>
      </c>
      <c r="B369" s="357" t="s">
        <v>242</v>
      </c>
      <c r="C369" s="357" t="s">
        <v>1718</v>
      </c>
      <c r="D369" s="357" t="s">
        <v>1564</v>
      </c>
      <c r="E369" s="357" t="s">
        <v>1564</v>
      </c>
      <c r="F369" s="358">
        <v>47400</v>
      </c>
      <c r="G369" s="149" t="str">
        <f t="shared" si="5"/>
        <v>0600</v>
      </c>
    </row>
    <row r="370" spans="1:7">
      <c r="A370" s="356" t="s">
        <v>1719</v>
      </c>
      <c r="B370" s="357" t="s">
        <v>242</v>
      </c>
      <c r="C370" s="357" t="s">
        <v>1720</v>
      </c>
      <c r="D370" s="357" t="s">
        <v>1564</v>
      </c>
      <c r="E370" s="357" t="s">
        <v>1564</v>
      </c>
      <c r="F370" s="358">
        <v>47400</v>
      </c>
      <c r="G370" s="149" t="str">
        <f t="shared" si="5"/>
        <v>0605</v>
      </c>
    </row>
    <row r="371" spans="1:7" ht="38.25">
      <c r="A371" s="356" t="s">
        <v>549</v>
      </c>
      <c r="B371" s="357" t="s">
        <v>242</v>
      </c>
      <c r="C371" s="357" t="s">
        <v>1720</v>
      </c>
      <c r="D371" s="357" t="s">
        <v>1134</v>
      </c>
      <c r="E371" s="357" t="s">
        <v>1564</v>
      </c>
      <c r="F371" s="358">
        <v>47400</v>
      </c>
      <c r="G371" s="149" t="str">
        <f t="shared" ref="G371:G431" si="6">CONCATENATE(C371,D371,E371)</f>
        <v>06050300000000</v>
      </c>
    </row>
    <row r="372" spans="1:7" ht="25.5">
      <c r="A372" s="356" t="s">
        <v>971</v>
      </c>
      <c r="B372" s="357" t="s">
        <v>242</v>
      </c>
      <c r="C372" s="357" t="s">
        <v>1720</v>
      </c>
      <c r="D372" s="357" t="s">
        <v>1223</v>
      </c>
      <c r="E372" s="357" t="s">
        <v>1564</v>
      </c>
      <c r="F372" s="358">
        <v>47400</v>
      </c>
      <c r="G372" s="149" t="str">
        <f t="shared" si="6"/>
        <v>06050360000000</v>
      </c>
    </row>
    <row r="373" spans="1:7" ht="89.25">
      <c r="A373" s="356" t="s">
        <v>1713</v>
      </c>
      <c r="B373" s="357" t="s">
        <v>242</v>
      </c>
      <c r="C373" s="357" t="s">
        <v>1720</v>
      </c>
      <c r="D373" s="357" t="s">
        <v>1721</v>
      </c>
      <c r="E373" s="357" t="s">
        <v>1564</v>
      </c>
      <c r="F373" s="358">
        <v>47400</v>
      </c>
      <c r="G373" s="149" t="str">
        <f t="shared" si="6"/>
        <v>060503600S4940</v>
      </c>
    </row>
    <row r="374" spans="1:7" ht="25.5">
      <c r="A374" s="356" t="s">
        <v>1909</v>
      </c>
      <c r="B374" s="357" t="s">
        <v>242</v>
      </c>
      <c r="C374" s="357" t="s">
        <v>1720</v>
      </c>
      <c r="D374" s="357" t="s">
        <v>1721</v>
      </c>
      <c r="E374" s="357" t="s">
        <v>1910</v>
      </c>
      <c r="F374" s="358">
        <v>47400</v>
      </c>
      <c r="G374" s="149" t="str">
        <f t="shared" si="6"/>
        <v>060503600S4940400</v>
      </c>
    </row>
    <row r="375" spans="1:7">
      <c r="A375" s="356" t="s">
        <v>1614</v>
      </c>
      <c r="B375" s="357" t="s">
        <v>242</v>
      </c>
      <c r="C375" s="357" t="s">
        <v>1720</v>
      </c>
      <c r="D375" s="357" t="s">
        <v>1721</v>
      </c>
      <c r="E375" s="357" t="s">
        <v>101</v>
      </c>
      <c r="F375" s="358">
        <v>47400</v>
      </c>
      <c r="G375" s="149" t="str">
        <f t="shared" si="6"/>
        <v>060503600S4940410</v>
      </c>
    </row>
    <row r="376" spans="1:7" ht="38.25">
      <c r="A376" s="356" t="s">
        <v>1722</v>
      </c>
      <c r="B376" s="357" t="s">
        <v>242</v>
      </c>
      <c r="C376" s="357" t="s">
        <v>1720</v>
      </c>
      <c r="D376" s="357" t="s">
        <v>1721</v>
      </c>
      <c r="E376" s="357" t="s">
        <v>1723</v>
      </c>
      <c r="F376" s="358">
        <v>47400</v>
      </c>
      <c r="G376" s="149" t="str">
        <f t="shared" si="6"/>
        <v>060503600S4940414</v>
      </c>
    </row>
    <row r="377" spans="1:7" ht="25.5">
      <c r="A377" s="356" t="s">
        <v>483</v>
      </c>
      <c r="B377" s="357" t="s">
        <v>176</v>
      </c>
      <c r="C377" s="357" t="s">
        <v>1564</v>
      </c>
      <c r="D377" s="357" t="s">
        <v>1564</v>
      </c>
      <c r="E377" s="357" t="s">
        <v>1564</v>
      </c>
      <c r="F377" s="358">
        <v>84821800</v>
      </c>
      <c r="G377" s="149" t="str">
        <f t="shared" si="6"/>
        <v/>
      </c>
    </row>
    <row r="378" spans="1:7">
      <c r="A378" s="356" t="s">
        <v>174</v>
      </c>
      <c r="B378" s="357" t="s">
        <v>176</v>
      </c>
      <c r="C378" s="357" t="s">
        <v>1431</v>
      </c>
      <c r="D378" s="357" t="s">
        <v>1564</v>
      </c>
      <c r="E378" s="357" t="s">
        <v>1564</v>
      </c>
      <c r="F378" s="358">
        <v>84821800</v>
      </c>
      <c r="G378" s="149" t="str">
        <f t="shared" si="6"/>
        <v>1000</v>
      </c>
    </row>
    <row r="379" spans="1:7">
      <c r="A379" s="356" t="s">
        <v>1701</v>
      </c>
      <c r="B379" s="357" t="s">
        <v>176</v>
      </c>
      <c r="C379" s="357" t="s">
        <v>1702</v>
      </c>
      <c r="D379" s="357" t="s">
        <v>1564</v>
      </c>
      <c r="E379" s="357" t="s">
        <v>1564</v>
      </c>
      <c r="F379" s="358">
        <v>63202800</v>
      </c>
      <c r="G379" s="149" t="str">
        <f t="shared" si="6"/>
        <v>1002</v>
      </c>
    </row>
    <row r="380" spans="1:7" ht="25.5">
      <c r="A380" s="356" t="s">
        <v>709</v>
      </c>
      <c r="B380" s="357" t="s">
        <v>176</v>
      </c>
      <c r="C380" s="357" t="s">
        <v>1702</v>
      </c>
      <c r="D380" s="357" t="s">
        <v>1129</v>
      </c>
      <c r="E380" s="357" t="s">
        <v>1564</v>
      </c>
      <c r="F380" s="358">
        <v>63202800</v>
      </c>
      <c r="G380" s="149" t="str">
        <f t="shared" si="6"/>
        <v>10020200000000</v>
      </c>
    </row>
    <row r="381" spans="1:7" ht="25.5">
      <c r="A381" s="356" t="s">
        <v>547</v>
      </c>
      <c r="B381" s="357" t="s">
        <v>176</v>
      </c>
      <c r="C381" s="357" t="s">
        <v>1702</v>
      </c>
      <c r="D381" s="357" t="s">
        <v>1132</v>
      </c>
      <c r="E381" s="357" t="s">
        <v>1564</v>
      </c>
      <c r="F381" s="358">
        <v>63202800</v>
      </c>
      <c r="G381" s="149" t="str">
        <f t="shared" si="6"/>
        <v>10020240000000</v>
      </c>
    </row>
    <row r="382" spans="1:7" ht="76.5">
      <c r="A382" s="356" t="s">
        <v>605</v>
      </c>
      <c r="B382" s="357" t="s">
        <v>176</v>
      </c>
      <c r="C382" s="357" t="s">
        <v>1702</v>
      </c>
      <c r="D382" s="357" t="s">
        <v>848</v>
      </c>
      <c r="E382" s="357" t="s">
        <v>1564</v>
      </c>
      <c r="F382" s="358">
        <v>63202800</v>
      </c>
      <c r="G382" s="149" t="str">
        <f t="shared" si="6"/>
        <v>10020240001510</v>
      </c>
    </row>
    <row r="383" spans="1:7" ht="25.5">
      <c r="A383" s="356" t="s">
        <v>1911</v>
      </c>
      <c r="B383" s="357" t="s">
        <v>176</v>
      </c>
      <c r="C383" s="357" t="s">
        <v>1702</v>
      </c>
      <c r="D383" s="357" t="s">
        <v>848</v>
      </c>
      <c r="E383" s="357" t="s">
        <v>1912</v>
      </c>
      <c r="F383" s="358">
        <v>63202800</v>
      </c>
      <c r="G383" s="149" t="str">
        <f t="shared" si="6"/>
        <v>10020240001510600</v>
      </c>
    </row>
    <row r="384" spans="1:7">
      <c r="A384" s="356" t="s">
        <v>1605</v>
      </c>
      <c r="B384" s="357" t="s">
        <v>176</v>
      </c>
      <c r="C384" s="357" t="s">
        <v>1702</v>
      </c>
      <c r="D384" s="357" t="s">
        <v>848</v>
      </c>
      <c r="E384" s="357" t="s">
        <v>1606</v>
      </c>
      <c r="F384" s="358">
        <v>63202800</v>
      </c>
      <c r="G384" s="149" t="str">
        <f t="shared" si="6"/>
        <v>10020240001510610</v>
      </c>
    </row>
    <row r="385" spans="1:7" ht="51">
      <c r="A385" s="356" t="s">
        <v>437</v>
      </c>
      <c r="B385" s="357" t="s">
        <v>176</v>
      </c>
      <c r="C385" s="357" t="s">
        <v>1702</v>
      </c>
      <c r="D385" s="357" t="s">
        <v>848</v>
      </c>
      <c r="E385" s="357" t="s">
        <v>438</v>
      </c>
      <c r="F385" s="358">
        <v>63202800</v>
      </c>
      <c r="G385" s="149" t="str">
        <f t="shared" si="6"/>
        <v>10020240001510611</v>
      </c>
    </row>
    <row r="386" spans="1:7">
      <c r="A386" s="356" t="s">
        <v>127</v>
      </c>
      <c r="B386" s="357" t="s">
        <v>176</v>
      </c>
      <c r="C386" s="357" t="s">
        <v>468</v>
      </c>
      <c r="D386" s="357" t="s">
        <v>1564</v>
      </c>
      <c r="E386" s="357" t="s">
        <v>1564</v>
      </c>
      <c r="F386" s="358">
        <v>192100</v>
      </c>
      <c r="G386" s="149" t="str">
        <f t="shared" si="6"/>
        <v>1003</v>
      </c>
    </row>
    <row r="387" spans="1:7" ht="25.5">
      <c r="A387" s="356" t="s">
        <v>709</v>
      </c>
      <c r="B387" s="357" t="s">
        <v>176</v>
      </c>
      <c r="C387" s="357" t="s">
        <v>468</v>
      </c>
      <c r="D387" s="357" t="s">
        <v>1129</v>
      </c>
      <c r="E387" s="357" t="s">
        <v>1564</v>
      </c>
      <c r="F387" s="358">
        <v>192100</v>
      </c>
      <c r="G387" s="149" t="str">
        <f t="shared" si="6"/>
        <v>10030200000000</v>
      </c>
    </row>
    <row r="388" spans="1:7" ht="25.5">
      <c r="A388" s="356" t="s">
        <v>711</v>
      </c>
      <c r="B388" s="357" t="s">
        <v>176</v>
      </c>
      <c r="C388" s="357" t="s">
        <v>468</v>
      </c>
      <c r="D388" s="357" t="s">
        <v>1131</v>
      </c>
      <c r="E388" s="357" t="s">
        <v>1564</v>
      </c>
      <c r="F388" s="358">
        <v>192100</v>
      </c>
      <c r="G388" s="149" t="str">
        <f t="shared" si="6"/>
        <v>10030220000000</v>
      </c>
    </row>
    <row r="389" spans="1:7" ht="89.25">
      <c r="A389" s="356" t="s">
        <v>1233</v>
      </c>
      <c r="B389" s="357" t="s">
        <v>176</v>
      </c>
      <c r="C389" s="357" t="s">
        <v>468</v>
      </c>
      <c r="D389" s="357" t="s">
        <v>1234</v>
      </c>
      <c r="E389" s="357" t="s">
        <v>1564</v>
      </c>
      <c r="F389" s="358">
        <v>192100</v>
      </c>
      <c r="G389" s="149" t="str">
        <f t="shared" si="6"/>
        <v>10030220006400</v>
      </c>
    </row>
    <row r="390" spans="1:7" ht="25.5">
      <c r="A390" s="356" t="s">
        <v>1903</v>
      </c>
      <c r="B390" s="357" t="s">
        <v>176</v>
      </c>
      <c r="C390" s="357" t="s">
        <v>468</v>
      </c>
      <c r="D390" s="357" t="s">
        <v>1234</v>
      </c>
      <c r="E390" s="357" t="s">
        <v>1904</v>
      </c>
      <c r="F390" s="358">
        <v>192100</v>
      </c>
      <c r="G390" s="149" t="str">
        <f t="shared" si="6"/>
        <v>10030220006400200</v>
      </c>
    </row>
    <row r="391" spans="1:7" ht="25.5">
      <c r="A391" s="356" t="s">
        <v>1603</v>
      </c>
      <c r="B391" s="357" t="s">
        <v>176</v>
      </c>
      <c r="C391" s="357" t="s">
        <v>468</v>
      </c>
      <c r="D391" s="357" t="s">
        <v>1234</v>
      </c>
      <c r="E391" s="357" t="s">
        <v>1604</v>
      </c>
      <c r="F391" s="358">
        <v>192100</v>
      </c>
      <c r="G391" s="149" t="str">
        <f t="shared" si="6"/>
        <v>10030220006400240</v>
      </c>
    </row>
    <row r="392" spans="1:7">
      <c r="A392" s="356" t="s">
        <v>1692</v>
      </c>
      <c r="B392" s="357" t="s">
        <v>176</v>
      </c>
      <c r="C392" s="357" t="s">
        <v>468</v>
      </c>
      <c r="D392" s="357" t="s">
        <v>1234</v>
      </c>
      <c r="E392" s="357" t="s">
        <v>418</v>
      </c>
      <c r="F392" s="358">
        <v>192100</v>
      </c>
      <c r="G392" s="149" t="str">
        <f t="shared" si="6"/>
        <v>10030220006400244</v>
      </c>
    </row>
    <row r="393" spans="1:7">
      <c r="A393" s="356" t="s">
        <v>82</v>
      </c>
      <c r="B393" s="357" t="s">
        <v>176</v>
      </c>
      <c r="C393" s="357" t="s">
        <v>485</v>
      </c>
      <c r="D393" s="357" t="s">
        <v>1564</v>
      </c>
      <c r="E393" s="357" t="s">
        <v>1564</v>
      </c>
      <c r="F393" s="358">
        <v>21426900</v>
      </c>
      <c r="G393" s="149" t="str">
        <f t="shared" si="6"/>
        <v>1006</v>
      </c>
    </row>
    <row r="394" spans="1:7" ht="25.5">
      <c r="A394" s="356" t="s">
        <v>709</v>
      </c>
      <c r="B394" s="357" t="s">
        <v>176</v>
      </c>
      <c r="C394" s="357" t="s">
        <v>485</v>
      </c>
      <c r="D394" s="357" t="s">
        <v>1129</v>
      </c>
      <c r="E394" s="357" t="s">
        <v>1564</v>
      </c>
      <c r="F394" s="358">
        <v>21426900</v>
      </c>
      <c r="G394" s="149" t="str">
        <f t="shared" si="6"/>
        <v>10060200000000</v>
      </c>
    </row>
    <row r="395" spans="1:7" ht="63.75">
      <c r="A395" s="356" t="s">
        <v>712</v>
      </c>
      <c r="B395" s="357" t="s">
        <v>176</v>
      </c>
      <c r="C395" s="357" t="s">
        <v>485</v>
      </c>
      <c r="D395" s="357" t="s">
        <v>1133</v>
      </c>
      <c r="E395" s="357" t="s">
        <v>1564</v>
      </c>
      <c r="F395" s="358">
        <v>21426900</v>
      </c>
      <c r="G395" s="149" t="str">
        <f t="shared" si="6"/>
        <v>10060260000000</v>
      </c>
    </row>
    <row r="396" spans="1:7" ht="114.75">
      <c r="A396" s="356" t="s">
        <v>687</v>
      </c>
      <c r="B396" s="357" t="s">
        <v>176</v>
      </c>
      <c r="C396" s="357" t="s">
        <v>485</v>
      </c>
      <c r="D396" s="357" t="s">
        <v>850</v>
      </c>
      <c r="E396" s="357" t="s">
        <v>1564</v>
      </c>
      <c r="F396" s="358">
        <v>21426900</v>
      </c>
      <c r="G396" s="149" t="str">
        <f t="shared" si="6"/>
        <v>10060260075130</v>
      </c>
    </row>
    <row r="397" spans="1:7" ht="51">
      <c r="A397" s="356" t="s">
        <v>1902</v>
      </c>
      <c r="B397" s="357" t="s">
        <v>176</v>
      </c>
      <c r="C397" s="357" t="s">
        <v>485</v>
      </c>
      <c r="D397" s="357" t="s">
        <v>850</v>
      </c>
      <c r="E397" s="357" t="s">
        <v>324</v>
      </c>
      <c r="F397" s="358">
        <v>18971600</v>
      </c>
      <c r="G397" s="149" t="str">
        <f t="shared" si="6"/>
        <v>10060260075130100</v>
      </c>
    </row>
    <row r="398" spans="1:7" ht="25.5">
      <c r="A398" s="356" t="s">
        <v>1610</v>
      </c>
      <c r="B398" s="357" t="s">
        <v>176</v>
      </c>
      <c r="C398" s="357" t="s">
        <v>485</v>
      </c>
      <c r="D398" s="357" t="s">
        <v>850</v>
      </c>
      <c r="E398" s="357" t="s">
        <v>37</v>
      </c>
      <c r="F398" s="358">
        <v>18971600</v>
      </c>
      <c r="G398" s="149" t="str">
        <f t="shared" si="6"/>
        <v>10060260075130120</v>
      </c>
    </row>
    <row r="399" spans="1:7" ht="25.5">
      <c r="A399" s="356" t="s">
        <v>1102</v>
      </c>
      <c r="B399" s="357" t="s">
        <v>176</v>
      </c>
      <c r="C399" s="357" t="s">
        <v>485</v>
      </c>
      <c r="D399" s="357" t="s">
        <v>850</v>
      </c>
      <c r="E399" s="357" t="s">
        <v>413</v>
      </c>
      <c r="F399" s="358">
        <v>14446800</v>
      </c>
      <c r="G399" s="149" t="str">
        <f t="shared" si="6"/>
        <v>10060260075130121</v>
      </c>
    </row>
    <row r="400" spans="1:7" ht="38.25">
      <c r="A400" s="356" t="s">
        <v>414</v>
      </c>
      <c r="B400" s="357" t="s">
        <v>176</v>
      </c>
      <c r="C400" s="357" t="s">
        <v>485</v>
      </c>
      <c r="D400" s="357" t="s">
        <v>850</v>
      </c>
      <c r="E400" s="357" t="s">
        <v>415</v>
      </c>
      <c r="F400" s="358">
        <v>161900</v>
      </c>
      <c r="G400" s="149" t="str">
        <f t="shared" si="6"/>
        <v>10060260075130122</v>
      </c>
    </row>
    <row r="401" spans="1:7" ht="38.25">
      <c r="A401" s="356" t="s">
        <v>1216</v>
      </c>
      <c r="B401" s="357" t="s">
        <v>176</v>
      </c>
      <c r="C401" s="357" t="s">
        <v>485</v>
      </c>
      <c r="D401" s="357" t="s">
        <v>850</v>
      </c>
      <c r="E401" s="357" t="s">
        <v>1217</v>
      </c>
      <c r="F401" s="358">
        <v>4362900</v>
      </c>
      <c r="G401" s="149" t="str">
        <f t="shared" si="6"/>
        <v>10060260075130129</v>
      </c>
    </row>
    <row r="402" spans="1:7" ht="25.5">
      <c r="A402" s="356" t="s">
        <v>1903</v>
      </c>
      <c r="B402" s="357" t="s">
        <v>176</v>
      </c>
      <c r="C402" s="357" t="s">
        <v>485</v>
      </c>
      <c r="D402" s="357" t="s">
        <v>850</v>
      </c>
      <c r="E402" s="357" t="s">
        <v>1904</v>
      </c>
      <c r="F402" s="358">
        <v>2455300</v>
      </c>
      <c r="G402" s="149" t="str">
        <f t="shared" si="6"/>
        <v>10060260075130200</v>
      </c>
    </row>
    <row r="403" spans="1:7" ht="25.5">
      <c r="A403" s="356" t="s">
        <v>1603</v>
      </c>
      <c r="B403" s="357" t="s">
        <v>176</v>
      </c>
      <c r="C403" s="357" t="s">
        <v>485</v>
      </c>
      <c r="D403" s="357" t="s">
        <v>850</v>
      </c>
      <c r="E403" s="357" t="s">
        <v>1604</v>
      </c>
      <c r="F403" s="358">
        <v>2455300</v>
      </c>
      <c r="G403" s="149" t="str">
        <f t="shared" si="6"/>
        <v>10060260075130240</v>
      </c>
    </row>
    <row r="404" spans="1:7">
      <c r="A404" s="356" t="s">
        <v>1692</v>
      </c>
      <c r="B404" s="357" t="s">
        <v>176</v>
      </c>
      <c r="C404" s="357" t="s">
        <v>485</v>
      </c>
      <c r="D404" s="357" t="s">
        <v>850</v>
      </c>
      <c r="E404" s="357" t="s">
        <v>418</v>
      </c>
      <c r="F404" s="358">
        <v>2455300</v>
      </c>
      <c r="G404" s="149" t="str">
        <f t="shared" si="6"/>
        <v>10060260075130244</v>
      </c>
    </row>
    <row r="405" spans="1:7" ht="25.5">
      <c r="A405" s="356" t="s">
        <v>301</v>
      </c>
      <c r="B405" s="357" t="s">
        <v>274</v>
      </c>
      <c r="C405" s="357" t="s">
        <v>1564</v>
      </c>
      <c r="D405" s="357" t="s">
        <v>1564</v>
      </c>
      <c r="E405" s="357" t="s">
        <v>1564</v>
      </c>
      <c r="F405" s="358">
        <v>224336799</v>
      </c>
      <c r="G405" s="149" t="str">
        <f t="shared" si="6"/>
        <v/>
      </c>
    </row>
    <row r="406" spans="1:7">
      <c r="A406" s="356" t="s">
        <v>173</v>
      </c>
      <c r="B406" s="357" t="s">
        <v>274</v>
      </c>
      <c r="C406" s="357" t="s">
        <v>1430</v>
      </c>
      <c r="D406" s="357" t="s">
        <v>1564</v>
      </c>
      <c r="E406" s="357" t="s">
        <v>1564</v>
      </c>
      <c r="F406" s="358">
        <v>50371625</v>
      </c>
      <c r="G406" s="149" t="str">
        <f t="shared" si="6"/>
        <v>0700</v>
      </c>
    </row>
    <row r="407" spans="1:7">
      <c r="A407" s="356" t="s">
        <v>1298</v>
      </c>
      <c r="B407" s="357" t="s">
        <v>274</v>
      </c>
      <c r="C407" s="357" t="s">
        <v>1299</v>
      </c>
      <c r="D407" s="357" t="s">
        <v>1564</v>
      </c>
      <c r="E407" s="357" t="s">
        <v>1564</v>
      </c>
      <c r="F407" s="358">
        <v>42172425</v>
      </c>
      <c r="G407" s="149" t="str">
        <f t="shared" si="6"/>
        <v>0703</v>
      </c>
    </row>
    <row r="408" spans="1:7" ht="25.5">
      <c r="A408" s="356" t="s">
        <v>558</v>
      </c>
      <c r="B408" s="357" t="s">
        <v>274</v>
      </c>
      <c r="C408" s="357" t="s">
        <v>1299</v>
      </c>
      <c r="D408" s="357" t="s">
        <v>1141</v>
      </c>
      <c r="E408" s="357" t="s">
        <v>1564</v>
      </c>
      <c r="F408" s="358">
        <v>42172425</v>
      </c>
      <c r="G408" s="149" t="str">
        <f t="shared" si="6"/>
        <v>07030500000000</v>
      </c>
    </row>
    <row r="409" spans="1:7">
      <c r="A409" s="356" t="s">
        <v>716</v>
      </c>
      <c r="B409" s="357" t="s">
        <v>274</v>
      </c>
      <c r="C409" s="357" t="s">
        <v>1299</v>
      </c>
      <c r="D409" s="357" t="s">
        <v>1143</v>
      </c>
      <c r="E409" s="357" t="s">
        <v>1564</v>
      </c>
      <c r="F409" s="358">
        <v>149600</v>
      </c>
      <c r="G409" s="149" t="str">
        <f t="shared" si="6"/>
        <v>07030520000000</v>
      </c>
    </row>
    <row r="410" spans="1:7" ht="51">
      <c r="A410" s="356" t="s">
        <v>606</v>
      </c>
      <c r="B410" s="357" t="s">
        <v>274</v>
      </c>
      <c r="C410" s="357" t="s">
        <v>1299</v>
      </c>
      <c r="D410" s="357" t="s">
        <v>851</v>
      </c>
      <c r="E410" s="357" t="s">
        <v>1564</v>
      </c>
      <c r="F410" s="358">
        <v>149600</v>
      </c>
      <c r="G410" s="149" t="str">
        <f t="shared" si="6"/>
        <v>07030520080520</v>
      </c>
    </row>
    <row r="411" spans="1:7" ht="25.5">
      <c r="A411" s="356" t="s">
        <v>1911</v>
      </c>
      <c r="B411" s="357" t="s">
        <v>274</v>
      </c>
      <c r="C411" s="357" t="s">
        <v>1299</v>
      </c>
      <c r="D411" s="357" t="s">
        <v>851</v>
      </c>
      <c r="E411" s="357" t="s">
        <v>1912</v>
      </c>
      <c r="F411" s="358">
        <v>149600</v>
      </c>
      <c r="G411" s="149" t="str">
        <f t="shared" si="6"/>
        <v>07030520080520600</v>
      </c>
    </row>
    <row r="412" spans="1:7">
      <c r="A412" s="356" t="s">
        <v>1605</v>
      </c>
      <c r="B412" s="357" t="s">
        <v>274</v>
      </c>
      <c r="C412" s="357" t="s">
        <v>1299</v>
      </c>
      <c r="D412" s="357" t="s">
        <v>851</v>
      </c>
      <c r="E412" s="357" t="s">
        <v>1606</v>
      </c>
      <c r="F412" s="358">
        <v>149600</v>
      </c>
      <c r="G412" s="149" t="str">
        <f t="shared" si="6"/>
        <v>07030520080520610</v>
      </c>
    </row>
    <row r="413" spans="1:7">
      <c r="A413" s="356" t="s">
        <v>456</v>
      </c>
      <c r="B413" s="357" t="s">
        <v>274</v>
      </c>
      <c r="C413" s="357" t="s">
        <v>1299</v>
      </c>
      <c r="D413" s="357" t="s">
        <v>851</v>
      </c>
      <c r="E413" s="357" t="s">
        <v>457</v>
      </c>
      <c r="F413" s="358">
        <v>149600</v>
      </c>
      <c r="G413" s="149" t="str">
        <f t="shared" si="6"/>
        <v>07030520080520612</v>
      </c>
    </row>
    <row r="414" spans="1:7" ht="25.5">
      <c r="A414" s="356" t="s">
        <v>717</v>
      </c>
      <c r="B414" s="357" t="s">
        <v>274</v>
      </c>
      <c r="C414" s="357" t="s">
        <v>1299</v>
      </c>
      <c r="D414" s="357" t="s">
        <v>1144</v>
      </c>
      <c r="E414" s="357" t="s">
        <v>1564</v>
      </c>
      <c r="F414" s="358">
        <v>42022825</v>
      </c>
      <c r="G414" s="149" t="str">
        <f t="shared" si="6"/>
        <v>07030530000000</v>
      </c>
    </row>
    <row r="415" spans="1:7" ht="102">
      <c r="A415" s="356" t="s">
        <v>607</v>
      </c>
      <c r="B415" s="357" t="s">
        <v>274</v>
      </c>
      <c r="C415" s="357" t="s">
        <v>1299</v>
      </c>
      <c r="D415" s="357" t="s">
        <v>852</v>
      </c>
      <c r="E415" s="357" t="s">
        <v>1564</v>
      </c>
      <c r="F415" s="358">
        <v>32164965</v>
      </c>
      <c r="G415" s="149" t="str">
        <f t="shared" si="6"/>
        <v>07030530040000</v>
      </c>
    </row>
    <row r="416" spans="1:7" ht="25.5">
      <c r="A416" s="356" t="s">
        <v>1911</v>
      </c>
      <c r="B416" s="357" t="s">
        <v>274</v>
      </c>
      <c r="C416" s="357" t="s">
        <v>1299</v>
      </c>
      <c r="D416" s="357" t="s">
        <v>852</v>
      </c>
      <c r="E416" s="357" t="s">
        <v>1912</v>
      </c>
      <c r="F416" s="358">
        <v>32164965</v>
      </c>
      <c r="G416" s="149" t="str">
        <f t="shared" si="6"/>
        <v>07030530040000600</v>
      </c>
    </row>
    <row r="417" spans="1:7">
      <c r="A417" s="356" t="s">
        <v>1605</v>
      </c>
      <c r="B417" s="357" t="s">
        <v>274</v>
      </c>
      <c r="C417" s="357" t="s">
        <v>1299</v>
      </c>
      <c r="D417" s="357" t="s">
        <v>852</v>
      </c>
      <c r="E417" s="357" t="s">
        <v>1606</v>
      </c>
      <c r="F417" s="358">
        <v>32164965</v>
      </c>
      <c r="G417" s="149" t="str">
        <f t="shared" si="6"/>
        <v>07030530040000610</v>
      </c>
    </row>
    <row r="418" spans="1:7" ht="51">
      <c r="A418" s="356" t="s">
        <v>437</v>
      </c>
      <c r="B418" s="357" t="s">
        <v>274</v>
      </c>
      <c r="C418" s="357" t="s">
        <v>1299</v>
      </c>
      <c r="D418" s="357" t="s">
        <v>852</v>
      </c>
      <c r="E418" s="357" t="s">
        <v>438</v>
      </c>
      <c r="F418" s="358">
        <v>32164965</v>
      </c>
      <c r="G418" s="149" t="str">
        <f t="shared" si="6"/>
        <v>07030530040000611</v>
      </c>
    </row>
    <row r="419" spans="1:7" ht="127.5">
      <c r="A419" s="356" t="s">
        <v>608</v>
      </c>
      <c r="B419" s="357" t="s">
        <v>274</v>
      </c>
      <c r="C419" s="357" t="s">
        <v>1299</v>
      </c>
      <c r="D419" s="357" t="s">
        <v>853</v>
      </c>
      <c r="E419" s="357" t="s">
        <v>1564</v>
      </c>
      <c r="F419" s="358">
        <v>5792726</v>
      </c>
      <c r="G419" s="149" t="str">
        <f t="shared" si="6"/>
        <v>07030530041000</v>
      </c>
    </row>
    <row r="420" spans="1:7" ht="25.5">
      <c r="A420" s="356" t="s">
        <v>1911</v>
      </c>
      <c r="B420" s="357" t="s">
        <v>274</v>
      </c>
      <c r="C420" s="357" t="s">
        <v>1299</v>
      </c>
      <c r="D420" s="357" t="s">
        <v>853</v>
      </c>
      <c r="E420" s="357" t="s">
        <v>1912</v>
      </c>
      <c r="F420" s="358">
        <v>5792726</v>
      </c>
      <c r="G420" s="149" t="str">
        <f t="shared" si="6"/>
        <v>07030530041000600</v>
      </c>
    </row>
    <row r="421" spans="1:7">
      <c r="A421" s="356" t="s">
        <v>1605</v>
      </c>
      <c r="B421" s="357" t="s">
        <v>274</v>
      </c>
      <c r="C421" s="357" t="s">
        <v>1299</v>
      </c>
      <c r="D421" s="357" t="s">
        <v>853</v>
      </c>
      <c r="E421" s="357" t="s">
        <v>1606</v>
      </c>
      <c r="F421" s="358">
        <v>5792726</v>
      </c>
      <c r="G421" s="149" t="str">
        <f t="shared" si="6"/>
        <v>07030530041000610</v>
      </c>
    </row>
    <row r="422" spans="1:7" ht="51">
      <c r="A422" s="356" t="s">
        <v>437</v>
      </c>
      <c r="B422" s="357" t="s">
        <v>274</v>
      </c>
      <c r="C422" s="357" t="s">
        <v>1299</v>
      </c>
      <c r="D422" s="357" t="s">
        <v>853</v>
      </c>
      <c r="E422" s="357" t="s">
        <v>438</v>
      </c>
      <c r="F422" s="358">
        <v>5792726</v>
      </c>
      <c r="G422" s="149" t="str">
        <f t="shared" si="6"/>
        <v>07030530041000611</v>
      </c>
    </row>
    <row r="423" spans="1:7" ht="102">
      <c r="A423" s="356" t="s">
        <v>688</v>
      </c>
      <c r="B423" s="357" t="s">
        <v>274</v>
      </c>
      <c r="C423" s="357" t="s">
        <v>1299</v>
      </c>
      <c r="D423" s="357" t="s">
        <v>854</v>
      </c>
      <c r="E423" s="357" t="s">
        <v>1564</v>
      </c>
      <c r="F423" s="358">
        <v>148161</v>
      </c>
      <c r="G423" s="149" t="str">
        <f t="shared" si="6"/>
        <v>07030530045000</v>
      </c>
    </row>
    <row r="424" spans="1:7" ht="25.5">
      <c r="A424" s="356" t="s">
        <v>1911</v>
      </c>
      <c r="B424" s="357" t="s">
        <v>274</v>
      </c>
      <c r="C424" s="357" t="s">
        <v>1299</v>
      </c>
      <c r="D424" s="357" t="s">
        <v>854</v>
      </c>
      <c r="E424" s="357" t="s">
        <v>1912</v>
      </c>
      <c r="F424" s="358">
        <v>148161</v>
      </c>
      <c r="G424" s="149" t="str">
        <f t="shared" si="6"/>
        <v>07030530045000600</v>
      </c>
    </row>
    <row r="425" spans="1:7">
      <c r="A425" s="356" t="s">
        <v>1605</v>
      </c>
      <c r="B425" s="357" t="s">
        <v>274</v>
      </c>
      <c r="C425" s="357" t="s">
        <v>1299</v>
      </c>
      <c r="D425" s="357" t="s">
        <v>854</v>
      </c>
      <c r="E425" s="357" t="s">
        <v>1606</v>
      </c>
      <c r="F425" s="358">
        <v>148161</v>
      </c>
      <c r="G425" s="149" t="str">
        <f t="shared" si="6"/>
        <v>07030530045000610</v>
      </c>
    </row>
    <row r="426" spans="1:7" ht="51">
      <c r="A426" s="356" t="s">
        <v>437</v>
      </c>
      <c r="B426" s="357" t="s">
        <v>274</v>
      </c>
      <c r="C426" s="357" t="s">
        <v>1299</v>
      </c>
      <c r="D426" s="357" t="s">
        <v>854</v>
      </c>
      <c r="E426" s="357" t="s">
        <v>438</v>
      </c>
      <c r="F426" s="358">
        <v>148161</v>
      </c>
      <c r="G426" s="149" t="str">
        <f t="shared" si="6"/>
        <v>07030530045000611</v>
      </c>
    </row>
    <row r="427" spans="1:7" ht="89.25">
      <c r="A427" s="356" t="s">
        <v>609</v>
      </c>
      <c r="B427" s="357" t="s">
        <v>274</v>
      </c>
      <c r="C427" s="357" t="s">
        <v>1299</v>
      </c>
      <c r="D427" s="357" t="s">
        <v>855</v>
      </c>
      <c r="E427" s="357" t="s">
        <v>1564</v>
      </c>
      <c r="F427" s="358">
        <v>473773</v>
      </c>
      <c r="G427" s="149" t="str">
        <f t="shared" si="6"/>
        <v>07030530047000</v>
      </c>
    </row>
    <row r="428" spans="1:7" ht="25.5">
      <c r="A428" s="356" t="s">
        <v>1911</v>
      </c>
      <c r="B428" s="357" t="s">
        <v>274</v>
      </c>
      <c r="C428" s="357" t="s">
        <v>1299</v>
      </c>
      <c r="D428" s="357" t="s">
        <v>855</v>
      </c>
      <c r="E428" s="357" t="s">
        <v>1912</v>
      </c>
      <c r="F428" s="358">
        <v>473773</v>
      </c>
      <c r="G428" s="149" t="str">
        <f t="shared" si="6"/>
        <v>07030530047000600</v>
      </c>
    </row>
    <row r="429" spans="1:7">
      <c r="A429" s="356" t="s">
        <v>1605</v>
      </c>
      <c r="B429" s="357" t="s">
        <v>274</v>
      </c>
      <c r="C429" s="357" t="s">
        <v>1299</v>
      </c>
      <c r="D429" s="357" t="s">
        <v>855</v>
      </c>
      <c r="E429" s="357" t="s">
        <v>1606</v>
      </c>
      <c r="F429" s="358">
        <v>473773</v>
      </c>
      <c r="G429" s="149" t="str">
        <f t="shared" si="6"/>
        <v>07030530047000610</v>
      </c>
    </row>
    <row r="430" spans="1:7">
      <c r="A430" s="356" t="s">
        <v>456</v>
      </c>
      <c r="B430" s="357" t="s">
        <v>274</v>
      </c>
      <c r="C430" s="357" t="s">
        <v>1299</v>
      </c>
      <c r="D430" s="357" t="s">
        <v>855</v>
      </c>
      <c r="E430" s="357" t="s">
        <v>457</v>
      </c>
      <c r="F430" s="358">
        <v>473773</v>
      </c>
      <c r="G430" s="149" t="str">
        <f t="shared" si="6"/>
        <v>07030530047000612</v>
      </c>
    </row>
    <row r="431" spans="1:7" ht="89.25">
      <c r="A431" s="356" t="s">
        <v>689</v>
      </c>
      <c r="B431" s="357" t="s">
        <v>274</v>
      </c>
      <c r="C431" s="357" t="s">
        <v>1299</v>
      </c>
      <c r="D431" s="357" t="s">
        <v>856</v>
      </c>
      <c r="E431" s="357" t="s">
        <v>1564</v>
      </c>
      <c r="F431" s="358">
        <v>3061800</v>
      </c>
      <c r="G431" s="149" t="str">
        <f t="shared" si="6"/>
        <v>0703053004Г000</v>
      </c>
    </row>
    <row r="432" spans="1:7" ht="25.5">
      <c r="A432" s="356" t="s">
        <v>1911</v>
      </c>
      <c r="B432" s="357" t="s">
        <v>274</v>
      </c>
      <c r="C432" s="357" t="s">
        <v>1299</v>
      </c>
      <c r="D432" s="357" t="s">
        <v>856</v>
      </c>
      <c r="E432" s="357" t="s">
        <v>1912</v>
      </c>
      <c r="F432" s="358">
        <v>3061800</v>
      </c>
      <c r="G432" s="149" t="str">
        <f t="shared" ref="G432:G495" si="7">CONCATENATE(C432,D432,E432)</f>
        <v>0703053004Г000600</v>
      </c>
    </row>
    <row r="433" spans="1:7">
      <c r="A433" s="356" t="s">
        <v>1605</v>
      </c>
      <c r="B433" s="357" t="s">
        <v>274</v>
      </c>
      <c r="C433" s="357" t="s">
        <v>1299</v>
      </c>
      <c r="D433" s="357" t="s">
        <v>856</v>
      </c>
      <c r="E433" s="357" t="s">
        <v>1606</v>
      </c>
      <c r="F433" s="358">
        <v>3061800</v>
      </c>
      <c r="G433" s="149" t="str">
        <f t="shared" si="7"/>
        <v>0703053004Г000610</v>
      </c>
    </row>
    <row r="434" spans="1:7" ht="51">
      <c r="A434" s="356" t="s">
        <v>437</v>
      </c>
      <c r="B434" s="357" t="s">
        <v>274</v>
      </c>
      <c r="C434" s="357" t="s">
        <v>1299</v>
      </c>
      <c r="D434" s="357" t="s">
        <v>856</v>
      </c>
      <c r="E434" s="357" t="s">
        <v>438</v>
      </c>
      <c r="F434" s="358">
        <v>3061800</v>
      </c>
      <c r="G434" s="149" t="str">
        <f t="shared" si="7"/>
        <v>0703053004Г000611</v>
      </c>
    </row>
    <row r="435" spans="1:7" ht="89.25">
      <c r="A435" s="356" t="s">
        <v>1108</v>
      </c>
      <c r="B435" s="357" t="s">
        <v>274</v>
      </c>
      <c r="C435" s="357" t="s">
        <v>1299</v>
      </c>
      <c r="D435" s="357" t="s">
        <v>1109</v>
      </c>
      <c r="E435" s="357" t="s">
        <v>1564</v>
      </c>
      <c r="F435" s="358">
        <v>331000</v>
      </c>
      <c r="G435" s="149" t="str">
        <f t="shared" si="7"/>
        <v>0703053004Э000</v>
      </c>
    </row>
    <row r="436" spans="1:7" ht="25.5">
      <c r="A436" s="356" t="s">
        <v>1911</v>
      </c>
      <c r="B436" s="357" t="s">
        <v>274</v>
      </c>
      <c r="C436" s="357" t="s">
        <v>1299</v>
      </c>
      <c r="D436" s="357" t="s">
        <v>1109</v>
      </c>
      <c r="E436" s="357" t="s">
        <v>1912</v>
      </c>
      <c r="F436" s="358">
        <v>331000</v>
      </c>
      <c r="G436" s="149" t="str">
        <f t="shared" si="7"/>
        <v>0703053004Э000600</v>
      </c>
    </row>
    <row r="437" spans="1:7">
      <c r="A437" s="356" t="s">
        <v>1605</v>
      </c>
      <c r="B437" s="357" t="s">
        <v>274</v>
      </c>
      <c r="C437" s="357" t="s">
        <v>1299</v>
      </c>
      <c r="D437" s="357" t="s">
        <v>1109</v>
      </c>
      <c r="E437" s="357" t="s">
        <v>1606</v>
      </c>
      <c r="F437" s="358">
        <v>331000</v>
      </c>
      <c r="G437" s="149" t="str">
        <f t="shared" si="7"/>
        <v>0703053004Э000610</v>
      </c>
    </row>
    <row r="438" spans="1:7" ht="51">
      <c r="A438" s="356" t="s">
        <v>437</v>
      </c>
      <c r="B438" s="357" t="s">
        <v>274</v>
      </c>
      <c r="C438" s="357" t="s">
        <v>1299</v>
      </c>
      <c r="D438" s="357" t="s">
        <v>1109</v>
      </c>
      <c r="E438" s="357" t="s">
        <v>438</v>
      </c>
      <c r="F438" s="358">
        <v>331000</v>
      </c>
      <c r="G438" s="149" t="str">
        <f t="shared" si="7"/>
        <v>0703053004Э000611</v>
      </c>
    </row>
    <row r="439" spans="1:7" ht="63.75">
      <c r="A439" s="356" t="s">
        <v>610</v>
      </c>
      <c r="B439" s="357" t="s">
        <v>274</v>
      </c>
      <c r="C439" s="357" t="s">
        <v>1299</v>
      </c>
      <c r="D439" s="357" t="s">
        <v>880</v>
      </c>
      <c r="E439" s="357" t="s">
        <v>1564</v>
      </c>
      <c r="F439" s="358">
        <v>50400</v>
      </c>
      <c r="G439" s="149" t="str">
        <f t="shared" si="7"/>
        <v>070305300Ф0000</v>
      </c>
    </row>
    <row r="440" spans="1:7" ht="25.5">
      <c r="A440" s="356" t="s">
        <v>1911</v>
      </c>
      <c r="B440" s="357" t="s">
        <v>274</v>
      </c>
      <c r="C440" s="357" t="s">
        <v>1299</v>
      </c>
      <c r="D440" s="357" t="s">
        <v>880</v>
      </c>
      <c r="E440" s="357" t="s">
        <v>1912</v>
      </c>
      <c r="F440" s="358">
        <v>50400</v>
      </c>
      <c r="G440" s="149" t="str">
        <f t="shared" si="7"/>
        <v>070305300Ф0000600</v>
      </c>
    </row>
    <row r="441" spans="1:7">
      <c r="A441" s="356" t="s">
        <v>1605</v>
      </c>
      <c r="B441" s="357" t="s">
        <v>274</v>
      </c>
      <c r="C441" s="357" t="s">
        <v>1299</v>
      </c>
      <c r="D441" s="357" t="s">
        <v>880</v>
      </c>
      <c r="E441" s="357" t="s">
        <v>1606</v>
      </c>
      <c r="F441" s="358">
        <v>50400</v>
      </c>
      <c r="G441" s="149" t="str">
        <f t="shared" si="7"/>
        <v>070305300Ф0000610</v>
      </c>
    </row>
    <row r="442" spans="1:7">
      <c r="A442" s="356" t="s">
        <v>456</v>
      </c>
      <c r="B442" s="357" t="s">
        <v>274</v>
      </c>
      <c r="C442" s="357" t="s">
        <v>1299</v>
      </c>
      <c r="D442" s="357" t="s">
        <v>880</v>
      </c>
      <c r="E442" s="357" t="s">
        <v>457</v>
      </c>
      <c r="F442" s="358">
        <v>50400</v>
      </c>
      <c r="G442" s="149" t="str">
        <f t="shared" si="7"/>
        <v>070305300Ф0000612</v>
      </c>
    </row>
    <row r="443" spans="1:7">
      <c r="A443" s="356" t="s">
        <v>1296</v>
      </c>
      <c r="B443" s="357" t="s">
        <v>274</v>
      </c>
      <c r="C443" s="357" t="s">
        <v>455</v>
      </c>
      <c r="D443" s="357" t="s">
        <v>1564</v>
      </c>
      <c r="E443" s="357" t="s">
        <v>1564</v>
      </c>
      <c r="F443" s="358">
        <v>8199200</v>
      </c>
      <c r="G443" s="149" t="str">
        <f t="shared" si="7"/>
        <v>0707</v>
      </c>
    </row>
    <row r="444" spans="1:7">
      <c r="A444" s="356" t="s">
        <v>563</v>
      </c>
      <c r="B444" s="357" t="s">
        <v>274</v>
      </c>
      <c r="C444" s="357" t="s">
        <v>455</v>
      </c>
      <c r="D444" s="357" t="s">
        <v>1145</v>
      </c>
      <c r="E444" s="357" t="s">
        <v>1564</v>
      </c>
      <c r="F444" s="358">
        <v>8199200</v>
      </c>
      <c r="G444" s="149" t="str">
        <f t="shared" si="7"/>
        <v>07070600000000</v>
      </c>
    </row>
    <row r="445" spans="1:7" ht="25.5">
      <c r="A445" s="356" t="s">
        <v>564</v>
      </c>
      <c r="B445" s="357" t="s">
        <v>274</v>
      </c>
      <c r="C445" s="357" t="s">
        <v>455</v>
      </c>
      <c r="D445" s="357" t="s">
        <v>1146</v>
      </c>
      <c r="E445" s="357" t="s">
        <v>1564</v>
      </c>
      <c r="F445" s="358">
        <v>227500</v>
      </c>
      <c r="G445" s="149" t="str">
        <f t="shared" si="7"/>
        <v>07070610000000</v>
      </c>
    </row>
    <row r="446" spans="1:7" ht="51">
      <c r="A446" s="356" t="s">
        <v>1106</v>
      </c>
      <c r="B446" s="357" t="s">
        <v>274</v>
      </c>
      <c r="C446" s="357" t="s">
        <v>455</v>
      </c>
      <c r="D446" s="357" t="s">
        <v>1107</v>
      </c>
      <c r="E446" s="357" t="s">
        <v>1564</v>
      </c>
      <c r="F446" s="358">
        <v>121260</v>
      </c>
      <c r="G446" s="149" t="str">
        <f t="shared" si="7"/>
        <v>07070610080000</v>
      </c>
    </row>
    <row r="447" spans="1:7" ht="25.5">
      <c r="A447" s="356" t="s">
        <v>1911</v>
      </c>
      <c r="B447" s="357" t="s">
        <v>274</v>
      </c>
      <c r="C447" s="357" t="s">
        <v>455</v>
      </c>
      <c r="D447" s="357" t="s">
        <v>1107</v>
      </c>
      <c r="E447" s="357" t="s">
        <v>1912</v>
      </c>
      <c r="F447" s="358">
        <v>121260</v>
      </c>
      <c r="G447" s="149" t="str">
        <f t="shared" si="7"/>
        <v>07070610080000600</v>
      </c>
    </row>
    <row r="448" spans="1:7">
      <c r="A448" s="356" t="s">
        <v>1605</v>
      </c>
      <c r="B448" s="357" t="s">
        <v>274</v>
      </c>
      <c r="C448" s="357" t="s">
        <v>455</v>
      </c>
      <c r="D448" s="357" t="s">
        <v>1107</v>
      </c>
      <c r="E448" s="357" t="s">
        <v>1606</v>
      </c>
      <c r="F448" s="358">
        <v>121260</v>
      </c>
      <c r="G448" s="149" t="str">
        <f t="shared" si="7"/>
        <v>07070610080000610</v>
      </c>
    </row>
    <row r="449" spans="1:7">
      <c r="A449" s="356" t="s">
        <v>456</v>
      </c>
      <c r="B449" s="357" t="s">
        <v>274</v>
      </c>
      <c r="C449" s="357" t="s">
        <v>455</v>
      </c>
      <c r="D449" s="357" t="s">
        <v>1107</v>
      </c>
      <c r="E449" s="357" t="s">
        <v>457</v>
      </c>
      <c r="F449" s="358">
        <v>121260</v>
      </c>
      <c r="G449" s="149" t="str">
        <f t="shared" si="7"/>
        <v>07070610080000612</v>
      </c>
    </row>
    <row r="450" spans="1:7" ht="63.75">
      <c r="A450" s="356" t="s">
        <v>458</v>
      </c>
      <c r="B450" s="357" t="s">
        <v>274</v>
      </c>
      <c r="C450" s="357" t="s">
        <v>455</v>
      </c>
      <c r="D450" s="357" t="s">
        <v>831</v>
      </c>
      <c r="E450" s="357" t="s">
        <v>1564</v>
      </c>
      <c r="F450" s="358">
        <v>106240</v>
      </c>
      <c r="G450" s="149" t="str">
        <f t="shared" si="7"/>
        <v>070706100S4560</v>
      </c>
    </row>
    <row r="451" spans="1:7" ht="25.5">
      <c r="A451" s="356" t="s">
        <v>1911</v>
      </c>
      <c r="B451" s="357" t="s">
        <v>274</v>
      </c>
      <c r="C451" s="357" t="s">
        <v>455</v>
      </c>
      <c r="D451" s="357" t="s">
        <v>831</v>
      </c>
      <c r="E451" s="357" t="s">
        <v>1912</v>
      </c>
      <c r="F451" s="358">
        <v>106240</v>
      </c>
      <c r="G451" s="149" t="str">
        <f t="shared" si="7"/>
        <v>070706100S4560600</v>
      </c>
    </row>
    <row r="452" spans="1:7">
      <c r="A452" s="356" t="s">
        <v>1605</v>
      </c>
      <c r="B452" s="357" t="s">
        <v>274</v>
      </c>
      <c r="C452" s="357" t="s">
        <v>455</v>
      </c>
      <c r="D452" s="357" t="s">
        <v>831</v>
      </c>
      <c r="E452" s="357" t="s">
        <v>1606</v>
      </c>
      <c r="F452" s="358">
        <v>106240</v>
      </c>
      <c r="G452" s="149" t="str">
        <f t="shared" si="7"/>
        <v>070706100S4560610</v>
      </c>
    </row>
    <row r="453" spans="1:7">
      <c r="A453" s="356" t="s">
        <v>456</v>
      </c>
      <c r="B453" s="357" t="s">
        <v>274</v>
      </c>
      <c r="C453" s="357" t="s">
        <v>455</v>
      </c>
      <c r="D453" s="357" t="s">
        <v>831</v>
      </c>
      <c r="E453" s="357" t="s">
        <v>457</v>
      </c>
      <c r="F453" s="358">
        <v>106240</v>
      </c>
      <c r="G453" s="149" t="str">
        <f t="shared" si="7"/>
        <v>070706100S4560612</v>
      </c>
    </row>
    <row r="454" spans="1:7" ht="25.5">
      <c r="A454" s="356" t="s">
        <v>566</v>
      </c>
      <c r="B454" s="357" t="s">
        <v>274</v>
      </c>
      <c r="C454" s="357" t="s">
        <v>455</v>
      </c>
      <c r="D454" s="357" t="s">
        <v>1304</v>
      </c>
      <c r="E454" s="357" t="s">
        <v>1564</v>
      </c>
      <c r="F454" s="358">
        <v>150050</v>
      </c>
      <c r="G454" s="149" t="str">
        <f t="shared" si="7"/>
        <v>07070620000000</v>
      </c>
    </row>
    <row r="455" spans="1:7" ht="38.25">
      <c r="A455" s="356" t="s">
        <v>459</v>
      </c>
      <c r="B455" s="357" t="s">
        <v>274</v>
      </c>
      <c r="C455" s="357" t="s">
        <v>455</v>
      </c>
      <c r="D455" s="357" t="s">
        <v>832</v>
      </c>
      <c r="E455" s="357" t="s">
        <v>1564</v>
      </c>
      <c r="F455" s="358">
        <v>150050</v>
      </c>
      <c r="G455" s="149" t="str">
        <f t="shared" si="7"/>
        <v>07070620080000</v>
      </c>
    </row>
    <row r="456" spans="1:7" ht="25.5">
      <c r="A456" s="356" t="s">
        <v>1911</v>
      </c>
      <c r="B456" s="357" t="s">
        <v>274</v>
      </c>
      <c r="C456" s="357" t="s">
        <v>455</v>
      </c>
      <c r="D456" s="357" t="s">
        <v>832</v>
      </c>
      <c r="E456" s="357" t="s">
        <v>1912</v>
      </c>
      <c r="F456" s="358">
        <v>150050</v>
      </c>
      <c r="G456" s="149" t="str">
        <f t="shared" si="7"/>
        <v>07070620080000600</v>
      </c>
    </row>
    <row r="457" spans="1:7">
      <c r="A457" s="356" t="s">
        <v>1605</v>
      </c>
      <c r="B457" s="357" t="s">
        <v>274</v>
      </c>
      <c r="C457" s="357" t="s">
        <v>455</v>
      </c>
      <c r="D457" s="357" t="s">
        <v>832</v>
      </c>
      <c r="E457" s="357" t="s">
        <v>1606</v>
      </c>
      <c r="F457" s="358">
        <v>150050</v>
      </c>
      <c r="G457" s="149" t="str">
        <f t="shared" si="7"/>
        <v>07070620080000610</v>
      </c>
    </row>
    <row r="458" spans="1:7">
      <c r="A458" s="356" t="s">
        <v>456</v>
      </c>
      <c r="B458" s="357" t="s">
        <v>274</v>
      </c>
      <c r="C458" s="357" t="s">
        <v>455</v>
      </c>
      <c r="D458" s="357" t="s">
        <v>832</v>
      </c>
      <c r="E458" s="357" t="s">
        <v>457</v>
      </c>
      <c r="F458" s="358">
        <v>150050</v>
      </c>
      <c r="G458" s="149" t="str">
        <f t="shared" si="7"/>
        <v>07070620080000612</v>
      </c>
    </row>
    <row r="459" spans="1:7" ht="25.5">
      <c r="A459" s="356" t="s">
        <v>544</v>
      </c>
      <c r="B459" s="357" t="s">
        <v>274</v>
      </c>
      <c r="C459" s="357" t="s">
        <v>455</v>
      </c>
      <c r="D459" s="357" t="s">
        <v>1148</v>
      </c>
      <c r="E459" s="357" t="s">
        <v>1564</v>
      </c>
      <c r="F459" s="358">
        <v>7821650</v>
      </c>
      <c r="G459" s="149" t="str">
        <f t="shared" si="7"/>
        <v>07070640000000</v>
      </c>
    </row>
    <row r="460" spans="1:7" ht="89.25">
      <c r="A460" s="356" t="s">
        <v>461</v>
      </c>
      <c r="B460" s="357" t="s">
        <v>274</v>
      </c>
      <c r="C460" s="357" t="s">
        <v>455</v>
      </c>
      <c r="D460" s="357" t="s">
        <v>834</v>
      </c>
      <c r="E460" s="357" t="s">
        <v>1564</v>
      </c>
      <c r="F460" s="358">
        <v>4882550</v>
      </c>
      <c r="G460" s="149" t="str">
        <f t="shared" si="7"/>
        <v>07070640040000</v>
      </c>
    </row>
    <row r="461" spans="1:7" ht="25.5">
      <c r="A461" s="356" t="s">
        <v>1911</v>
      </c>
      <c r="B461" s="357" t="s">
        <v>274</v>
      </c>
      <c r="C461" s="357" t="s">
        <v>455</v>
      </c>
      <c r="D461" s="357" t="s">
        <v>834</v>
      </c>
      <c r="E461" s="357" t="s">
        <v>1912</v>
      </c>
      <c r="F461" s="358">
        <v>4882550</v>
      </c>
      <c r="G461" s="149" t="str">
        <f t="shared" si="7"/>
        <v>07070640040000600</v>
      </c>
    </row>
    <row r="462" spans="1:7">
      <c r="A462" s="356" t="s">
        <v>1605</v>
      </c>
      <c r="B462" s="357" t="s">
        <v>274</v>
      </c>
      <c r="C462" s="357" t="s">
        <v>455</v>
      </c>
      <c r="D462" s="357" t="s">
        <v>834</v>
      </c>
      <c r="E462" s="357" t="s">
        <v>1606</v>
      </c>
      <c r="F462" s="358">
        <v>4882550</v>
      </c>
      <c r="G462" s="149" t="str">
        <f t="shared" si="7"/>
        <v>07070640040000610</v>
      </c>
    </row>
    <row r="463" spans="1:7" ht="51">
      <c r="A463" s="356" t="s">
        <v>437</v>
      </c>
      <c r="B463" s="357" t="s">
        <v>274</v>
      </c>
      <c r="C463" s="357" t="s">
        <v>455</v>
      </c>
      <c r="D463" s="357" t="s">
        <v>834</v>
      </c>
      <c r="E463" s="357" t="s">
        <v>438</v>
      </c>
      <c r="F463" s="358">
        <v>4882550</v>
      </c>
      <c r="G463" s="149" t="str">
        <f t="shared" si="7"/>
        <v>07070640040000611</v>
      </c>
    </row>
    <row r="464" spans="1:7" ht="114.75">
      <c r="A464" s="356" t="s">
        <v>462</v>
      </c>
      <c r="B464" s="357" t="s">
        <v>274</v>
      </c>
      <c r="C464" s="357" t="s">
        <v>455</v>
      </c>
      <c r="D464" s="357" t="s">
        <v>835</v>
      </c>
      <c r="E464" s="357" t="s">
        <v>1564</v>
      </c>
      <c r="F464" s="358">
        <v>600000</v>
      </c>
      <c r="G464" s="149" t="str">
        <f t="shared" si="7"/>
        <v>07070640041000</v>
      </c>
    </row>
    <row r="465" spans="1:7" ht="25.5">
      <c r="A465" s="356" t="s">
        <v>1911</v>
      </c>
      <c r="B465" s="357" t="s">
        <v>274</v>
      </c>
      <c r="C465" s="357" t="s">
        <v>455</v>
      </c>
      <c r="D465" s="357" t="s">
        <v>835</v>
      </c>
      <c r="E465" s="357" t="s">
        <v>1912</v>
      </c>
      <c r="F465" s="358">
        <v>600000</v>
      </c>
      <c r="G465" s="149" t="str">
        <f t="shared" si="7"/>
        <v>07070640041000600</v>
      </c>
    </row>
    <row r="466" spans="1:7">
      <c r="A466" s="356" t="s">
        <v>1605</v>
      </c>
      <c r="B466" s="357" t="s">
        <v>274</v>
      </c>
      <c r="C466" s="357" t="s">
        <v>455</v>
      </c>
      <c r="D466" s="357" t="s">
        <v>835</v>
      </c>
      <c r="E466" s="357" t="s">
        <v>1606</v>
      </c>
      <c r="F466" s="358">
        <v>600000</v>
      </c>
      <c r="G466" s="149" t="str">
        <f t="shared" si="7"/>
        <v>07070640041000610</v>
      </c>
    </row>
    <row r="467" spans="1:7" ht="51">
      <c r="A467" s="356" t="s">
        <v>437</v>
      </c>
      <c r="B467" s="357" t="s">
        <v>274</v>
      </c>
      <c r="C467" s="357" t="s">
        <v>455</v>
      </c>
      <c r="D467" s="357" t="s">
        <v>835</v>
      </c>
      <c r="E467" s="357" t="s">
        <v>438</v>
      </c>
      <c r="F467" s="358">
        <v>600000</v>
      </c>
      <c r="G467" s="149" t="str">
        <f t="shared" si="7"/>
        <v>07070640041000611</v>
      </c>
    </row>
    <row r="468" spans="1:7" ht="89.25">
      <c r="A468" s="356" t="s">
        <v>1056</v>
      </c>
      <c r="B468" s="357" t="s">
        <v>274</v>
      </c>
      <c r="C468" s="357" t="s">
        <v>455</v>
      </c>
      <c r="D468" s="357" t="s">
        <v>1055</v>
      </c>
      <c r="E468" s="357" t="s">
        <v>1564</v>
      </c>
      <c r="F468" s="358">
        <v>50000</v>
      </c>
      <c r="G468" s="149" t="str">
        <f t="shared" si="7"/>
        <v>07070640047000</v>
      </c>
    </row>
    <row r="469" spans="1:7" ht="25.5">
      <c r="A469" s="356" t="s">
        <v>1911</v>
      </c>
      <c r="B469" s="357" t="s">
        <v>274</v>
      </c>
      <c r="C469" s="357" t="s">
        <v>455</v>
      </c>
      <c r="D469" s="357" t="s">
        <v>1055</v>
      </c>
      <c r="E469" s="357" t="s">
        <v>1912</v>
      </c>
      <c r="F469" s="358">
        <v>50000</v>
      </c>
      <c r="G469" s="149" t="str">
        <f t="shared" si="7"/>
        <v>07070640047000600</v>
      </c>
    </row>
    <row r="470" spans="1:7">
      <c r="A470" s="356" t="s">
        <v>1605</v>
      </c>
      <c r="B470" s="357" t="s">
        <v>274</v>
      </c>
      <c r="C470" s="357" t="s">
        <v>455</v>
      </c>
      <c r="D470" s="357" t="s">
        <v>1055</v>
      </c>
      <c r="E470" s="357" t="s">
        <v>1606</v>
      </c>
      <c r="F470" s="358">
        <v>50000</v>
      </c>
      <c r="G470" s="149" t="str">
        <f t="shared" si="7"/>
        <v>07070640047000610</v>
      </c>
    </row>
    <row r="471" spans="1:7">
      <c r="A471" s="356" t="s">
        <v>456</v>
      </c>
      <c r="B471" s="357" t="s">
        <v>274</v>
      </c>
      <c r="C471" s="357" t="s">
        <v>455</v>
      </c>
      <c r="D471" s="357" t="s">
        <v>1055</v>
      </c>
      <c r="E471" s="357" t="s">
        <v>457</v>
      </c>
      <c r="F471" s="358">
        <v>50000</v>
      </c>
      <c r="G471" s="149" t="str">
        <f t="shared" si="7"/>
        <v>07070640047000612</v>
      </c>
    </row>
    <row r="472" spans="1:7" ht="76.5">
      <c r="A472" s="356" t="s">
        <v>1664</v>
      </c>
      <c r="B472" s="357" t="s">
        <v>274</v>
      </c>
      <c r="C472" s="357" t="s">
        <v>455</v>
      </c>
      <c r="D472" s="357" t="s">
        <v>1665</v>
      </c>
      <c r="E472" s="357" t="s">
        <v>1564</v>
      </c>
      <c r="F472" s="358">
        <v>996700</v>
      </c>
      <c r="G472" s="149" t="str">
        <f t="shared" si="7"/>
        <v>0707064004Г000</v>
      </c>
    </row>
    <row r="473" spans="1:7" ht="25.5">
      <c r="A473" s="356" t="s">
        <v>1911</v>
      </c>
      <c r="B473" s="357" t="s">
        <v>274</v>
      </c>
      <c r="C473" s="357" t="s">
        <v>455</v>
      </c>
      <c r="D473" s="357" t="s">
        <v>1665</v>
      </c>
      <c r="E473" s="357" t="s">
        <v>1912</v>
      </c>
      <c r="F473" s="358">
        <v>996700</v>
      </c>
      <c r="G473" s="149" t="str">
        <f t="shared" si="7"/>
        <v>0707064004Г000600</v>
      </c>
    </row>
    <row r="474" spans="1:7">
      <c r="A474" s="356" t="s">
        <v>1605</v>
      </c>
      <c r="B474" s="357" t="s">
        <v>274</v>
      </c>
      <c r="C474" s="357" t="s">
        <v>455</v>
      </c>
      <c r="D474" s="357" t="s">
        <v>1665</v>
      </c>
      <c r="E474" s="357" t="s">
        <v>1606</v>
      </c>
      <c r="F474" s="358">
        <v>996700</v>
      </c>
      <c r="G474" s="149" t="str">
        <f t="shared" si="7"/>
        <v>0707064004Г000610</v>
      </c>
    </row>
    <row r="475" spans="1:7" ht="51">
      <c r="A475" s="356" t="s">
        <v>437</v>
      </c>
      <c r="B475" s="357" t="s">
        <v>274</v>
      </c>
      <c r="C475" s="357" t="s">
        <v>455</v>
      </c>
      <c r="D475" s="357" t="s">
        <v>1665</v>
      </c>
      <c r="E475" s="357" t="s">
        <v>438</v>
      </c>
      <c r="F475" s="358">
        <v>996700</v>
      </c>
      <c r="G475" s="149" t="str">
        <f t="shared" si="7"/>
        <v>0707064004Г000611</v>
      </c>
    </row>
    <row r="476" spans="1:7" ht="63.75">
      <c r="A476" s="356" t="s">
        <v>1666</v>
      </c>
      <c r="B476" s="357" t="s">
        <v>274</v>
      </c>
      <c r="C476" s="357" t="s">
        <v>455</v>
      </c>
      <c r="D476" s="357" t="s">
        <v>1667</v>
      </c>
      <c r="E476" s="357" t="s">
        <v>1564</v>
      </c>
      <c r="F476" s="358">
        <v>230000</v>
      </c>
      <c r="G476" s="149" t="str">
        <f t="shared" si="7"/>
        <v>0707064004Э000</v>
      </c>
    </row>
    <row r="477" spans="1:7" ht="25.5">
      <c r="A477" s="356" t="s">
        <v>1911</v>
      </c>
      <c r="B477" s="357" t="s">
        <v>274</v>
      </c>
      <c r="C477" s="357" t="s">
        <v>455</v>
      </c>
      <c r="D477" s="357" t="s">
        <v>1667</v>
      </c>
      <c r="E477" s="357" t="s">
        <v>1912</v>
      </c>
      <c r="F477" s="358">
        <v>230000</v>
      </c>
      <c r="G477" s="149" t="str">
        <f t="shared" si="7"/>
        <v>0707064004Э000600</v>
      </c>
    </row>
    <row r="478" spans="1:7">
      <c r="A478" s="356" t="s">
        <v>1605</v>
      </c>
      <c r="B478" s="357" t="s">
        <v>274</v>
      </c>
      <c r="C478" s="357" t="s">
        <v>455</v>
      </c>
      <c r="D478" s="357" t="s">
        <v>1667</v>
      </c>
      <c r="E478" s="357" t="s">
        <v>1606</v>
      </c>
      <c r="F478" s="358">
        <v>230000</v>
      </c>
      <c r="G478" s="149" t="str">
        <f t="shared" si="7"/>
        <v>0707064004Э000610</v>
      </c>
    </row>
    <row r="479" spans="1:7" ht="51">
      <c r="A479" s="356" t="s">
        <v>437</v>
      </c>
      <c r="B479" s="357" t="s">
        <v>274</v>
      </c>
      <c r="C479" s="357" t="s">
        <v>455</v>
      </c>
      <c r="D479" s="357" t="s">
        <v>1667</v>
      </c>
      <c r="E479" s="357" t="s">
        <v>438</v>
      </c>
      <c r="F479" s="358">
        <v>230000</v>
      </c>
      <c r="G479" s="149" t="str">
        <f t="shared" si="7"/>
        <v>0707064004Э000611</v>
      </c>
    </row>
    <row r="480" spans="1:7" ht="63.75">
      <c r="A480" s="356" t="s">
        <v>460</v>
      </c>
      <c r="B480" s="357" t="s">
        <v>274</v>
      </c>
      <c r="C480" s="357" t="s">
        <v>455</v>
      </c>
      <c r="D480" s="357" t="s">
        <v>833</v>
      </c>
      <c r="E480" s="357" t="s">
        <v>1564</v>
      </c>
      <c r="F480" s="358">
        <v>1062400</v>
      </c>
      <c r="G480" s="149" t="str">
        <f t="shared" si="7"/>
        <v>07070640074560</v>
      </c>
    </row>
    <row r="481" spans="1:7" ht="25.5">
      <c r="A481" s="356" t="s">
        <v>1911</v>
      </c>
      <c r="B481" s="357" t="s">
        <v>274</v>
      </c>
      <c r="C481" s="357" t="s">
        <v>455</v>
      </c>
      <c r="D481" s="357" t="s">
        <v>833</v>
      </c>
      <c r="E481" s="357" t="s">
        <v>1912</v>
      </c>
      <c r="F481" s="358">
        <v>1062400</v>
      </c>
      <c r="G481" s="149" t="str">
        <f t="shared" si="7"/>
        <v>07070640074560600</v>
      </c>
    </row>
    <row r="482" spans="1:7">
      <c r="A482" s="356" t="s">
        <v>1605</v>
      </c>
      <c r="B482" s="357" t="s">
        <v>274</v>
      </c>
      <c r="C482" s="357" t="s">
        <v>455</v>
      </c>
      <c r="D482" s="357" t="s">
        <v>833</v>
      </c>
      <c r="E482" s="357" t="s">
        <v>1606</v>
      </c>
      <c r="F482" s="358">
        <v>1062400</v>
      </c>
      <c r="G482" s="149" t="str">
        <f t="shared" si="7"/>
        <v>07070640074560610</v>
      </c>
    </row>
    <row r="483" spans="1:7">
      <c r="A483" s="356" t="s">
        <v>456</v>
      </c>
      <c r="B483" s="357" t="s">
        <v>274</v>
      </c>
      <c r="C483" s="357" t="s">
        <v>455</v>
      </c>
      <c r="D483" s="357" t="s">
        <v>833</v>
      </c>
      <c r="E483" s="357" t="s">
        <v>457</v>
      </c>
      <c r="F483" s="358">
        <v>1062400</v>
      </c>
      <c r="G483" s="149" t="str">
        <f t="shared" si="7"/>
        <v>07070640074560612</v>
      </c>
    </row>
    <row r="484" spans="1:7">
      <c r="A484" s="356" t="s">
        <v>294</v>
      </c>
      <c r="B484" s="357" t="s">
        <v>274</v>
      </c>
      <c r="C484" s="357" t="s">
        <v>1436</v>
      </c>
      <c r="D484" s="357" t="s">
        <v>1564</v>
      </c>
      <c r="E484" s="357" t="s">
        <v>1564</v>
      </c>
      <c r="F484" s="358">
        <v>166353474</v>
      </c>
      <c r="G484" s="149" t="str">
        <f t="shared" si="7"/>
        <v>0800</v>
      </c>
    </row>
    <row r="485" spans="1:7">
      <c r="A485" s="356" t="s">
        <v>250</v>
      </c>
      <c r="B485" s="357" t="s">
        <v>274</v>
      </c>
      <c r="C485" s="357" t="s">
        <v>482</v>
      </c>
      <c r="D485" s="357" t="s">
        <v>1564</v>
      </c>
      <c r="E485" s="357" t="s">
        <v>1564</v>
      </c>
      <c r="F485" s="358">
        <v>104506410</v>
      </c>
      <c r="G485" s="149" t="str">
        <f t="shared" si="7"/>
        <v>0801</v>
      </c>
    </row>
    <row r="486" spans="1:7" ht="25.5">
      <c r="A486" s="356" t="s">
        <v>558</v>
      </c>
      <c r="B486" s="357" t="s">
        <v>274</v>
      </c>
      <c r="C486" s="357" t="s">
        <v>482</v>
      </c>
      <c r="D486" s="357" t="s">
        <v>1141</v>
      </c>
      <c r="E486" s="357" t="s">
        <v>1564</v>
      </c>
      <c r="F486" s="358">
        <v>104506410</v>
      </c>
      <c r="G486" s="149" t="str">
        <f t="shared" si="7"/>
        <v>08010500000000</v>
      </c>
    </row>
    <row r="487" spans="1:7">
      <c r="A487" s="356" t="s">
        <v>559</v>
      </c>
      <c r="B487" s="357" t="s">
        <v>274</v>
      </c>
      <c r="C487" s="357" t="s">
        <v>482</v>
      </c>
      <c r="D487" s="357" t="s">
        <v>1142</v>
      </c>
      <c r="E487" s="357" t="s">
        <v>1564</v>
      </c>
      <c r="F487" s="358">
        <v>29538879</v>
      </c>
      <c r="G487" s="149" t="str">
        <f t="shared" si="7"/>
        <v>08010510000000</v>
      </c>
    </row>
    <row r="488" spans="1:7" ht="89.25">
      <c r="A488" s="356" t="s">
        <v>488</v>
      </c>
      <c r="B488" s="357" t="s">
        <v>274</v>
      </c>
      <c r="C488" s="357" t="s">
        <v>482</v>
      </c>
      <c r="D488" s="357" t="s">
        <v>857</v>
      </c>
      <c r="E488" s="357" t="s">
        <v>1564</v>
      </c>
      <c r="F488" s="358">
        <v>24153798</v>
      </c>
      <c r="G488" s="149" t="str">
        <f t="shared" si="7"/>
        <v>08010510040000</v>
      </c>
    </row>
    <row r="489" spans="1:7" ht="25.5">
      <c r="A489" s="356" t="s">
        <v>1911</v>
      </c>
      <c r="B489" s="357" t="s">
        <v>274</v>
      </c>
      <c r="C489" s="357" t="s">
        <v>482</v>
      </c>
      <c r="D489" s="357" t="s">
        <v>857</v>
      </c>
      <c r="E489" s="357" t="s">
        <v>1912</v>
      </c>
      <c r="F489" s="358">
        <v>24153798</v>
      </c>
      <c r="G489" s="149" t="str">
        <f t="shared" si="7"/>
        <v>08010510040000600</v>
      </c>
    </row>
    <row r="490" spans="1:7">
      <c r="A490" s="356" t="s">
        <v>1605</v>
      </c>
      <c r="B490" s="357" t="s">
        <v>274</v>
      </c>
      <c r="C490" s="357" t="s">
        <v>482</v>
      </c>
      <c r="D490" s="357" t="s">
        <v>857</v>
      </c>
      <c r="E490" s="357" t="s">
        <v>1606</v>
      </c>
      <c r="F490" s="358">
        <v>24153798</v>
      </c>
      <c r="G490" s="149" t="str">
        <f t="shared" si="7"/>
        <v>08010510040000610</v>
      </c>
    </row>
    <row r="491" spans="1:7" ht="51">
      <c r="A491" s="356" t="s">
        <v>437</v>
      </c>
      <c r="B491" s="357" t="s">
        <v>274</v>
      </c>
      <c r="C491" s="357" t="s">
        <v>482</v>
      </c>
      <c r="D491" s="357" t="s">
        <v>857</v>
      </c>
      <c r="E491" s="357" t="s">
        <v>438</v>
      </c>
      <c r="F491" s="358">
        <v>24153798</v>
      </c>
      <c r="G491" s="149" t="str">
        <f t="shared" si="7"/>
        <v>08010510040000611</v>
      </c>
    </row>
    <row r="492" spans="1:7" ht="114.75">
      <c r="A492" s="356" t="s">
        <v>489</v>
      </c>
      <c r="B492" s="357" t="s">
        <v>274</v>
      </c>
      <c r="C492" s="357" t="s">
        <v>482</v>
      </c>
      <c r="D492" s="357" t="s">
        <v>858</v>
      </c>
      <c r="E492" s="357" t="s">
        <v>1564</v>
      </c>
      <c r="F492" s="358">
        <v>61000</v>
      </c>
      <c r="G492" s="149" t="str">
        <f t="shared" si="7"/>
        <v>08010510041000</v>
      </c>
    </row>
    <row r="493" spans="1:7" ht="25.5">
      <c r="A493" s="356" t="s">
        <v>1911</v>
      </c>
      <c r="B493" s="357" t="s">
        <v>274</v>
      </c>
      <c r="C493" s="357" t="s">
        <v>482</v>
      </c>
      <c r="D493" s="357" t="s">
        <v>858</v>
      </c>
      <c r="E493" s="357" t="s">
        <v>1912</v>
      </c>
      <c r="F493" s="358">
        <v>61000</v>
      </c>
      <c r="G493" s="149" t="str">
        <f t="shared" si="7"/>
        <v>08010510041000600</v>
      </c>
    </row>
    <row r="494" spans="1:7">
      <c r="A494" s="356" t="s">
        <v>1605</v>
      </c>
      <c r="B494" s="357" t="s">
        <v>274</v>
      </c>
      <c r="C494" s="357" t="s">
        <v>482</v>
      </c>
      <c r="D494" s="357" t="s">
        <v>858</v>
      </c>
      <c r="E494" s="357" t="s">
        <v>1606</v>
      </c>
      <c r="F494" s="375">
        <v>61000</v>
      </c>
      <c r="G494" s="149" t="str">
        <f t="shared" si="7"/>
        <v>08010510041000610</v>
      </c>
    </row>
    <row r="495" spans="1:7" ht="51">
      <c r="A495" s="356" t="s">
        <v>437</v>
      </c>
      <c r="B495" s="357" t="s">
        <v>274</v>
      </c>
      <c r="C495" s="357" t="s">
        <v>482</v>
      </c>
      <c r="D495" s="357" t="s">
        <v>858</v>
      </c>
      <c r="E495" s="357" t="s">
        <v>438</v>
      </c>
      <c r="F495" s="358">
        <v>61000</v>
      </c>
      <c r="G495" s="149" t="str">
        <f t="shared" si="7"/>
        <v>08010510041000611</v>
      </c>
    </row>
    <row r="496" spans="1:7" ht="89.25">
      <c r="A496" s="356" t="s">
        <v>1230</v>
      </c>
      <c r="B496" s="357" t="s">
        <v>274</v>
      </c>
      <c r="C496" s="357" t="s">
        <v>482</v>
      </c>
      <c r="D496" s="357" t="s">
        <v>1231</v>
      </c>
      <c r="E496" s="357" t="s">
        <v>1564</v>
      </c>
      <c r="F496" s="358">
        <v>50000</v>
      </c>
      <c r="G496" s="149" t="str">
        <f t="shared" ref="G496:G559" si="8">CONCATENATE(C496,D496,E496)</f>
        <v>08010510045000</v>
      </c>
    </row>
    <row r="497" spans="1:7" ht="25.5">
      <c r="A497" s="356" t="s">
        <v>1911</v>
      </c>
      <c r="B497" s="357" t="s">
        <v>274</v>
      </c>
      <c r="C497" s="357" t="s">
        <v>482</v>
      </c>
      <c r="D497" s="357" t="s">
        <v>1231</v>
      </c>
      <c r="E497" s="357" t="s">
        <v>1912</v>
      </c>
      <c r="F497" s="358">
        <v>50000</v>
      </c>
      <c r="G497" s="149" t="str">
        <f t="shared" si="8"/>
        <v>08010510045000600</v>
      </c>
    </row>
    <row r="498" spans="1:7">
      <c r="A498" s="356" t="s">
        <v>1605</v>
      </c>
      <c r="B498" s="357" t="s">
        <v>274</v>
      </c>
      <c r="C498" s="357" t="s">
        <v>482</v>
      </c>
      <c r="D498" s="357" t="s">
        <v>1231</v>
      </c>
      <c r="E498" s="357" t="s">
        <v>1606</v>
      </c>
      <c r="F498" s="358">
        <v>50000</v>
      </c>
      <c r="G498" s="149" t="str">
        <f t="shared" si="8"/>
        <v>08010510045000610</v>
      </c>
    </row>
    <row r="499" spans="1:7" ht="51">
      <c r="A499" s="356" t="s">
        <v>437</v>
      </c>
      <c r="B499" s="357" t="s">
        <v>274</v>
      </c>
      <c r="C499" s="357" t="s">
        <v>482</v>
      </c>
      <c r="D499" s="357" t="s">
        <v>1231</v>
      </c>
      <c r="E499" s="357" t="s">
        <v>438</v>
      </c>
      <c r="F499" s="358">
        <v>50000</v>
      </c>
      <c r="G499" s="149" t="str">
        <f t="shared" si="8"/>
        <v>08010510045000611</v>
      </c>
    </row>
    <row r="500" spans="1:7" ht="76.5">
      <c r="A500" s="356" t="s">
        <v>611</v>
      </c>
      <c r="B500" s="357" t="s">
        <v>274</v>
      </c>
      <c r="C500" s="357" t="s">
        <v>482</v>
      </c>
      <c r="D500" s="357" t="s">
        <v>859</v>
      </c>
      <c r="E500" s="357" t="s">
        <v>1564</v>
      </c>
      <c r="F500" s="358">
        <v>212181</v>
      </c>
      <c r="G500" s="149" t="str">
        <f t="shared" si="8"/>
        <v>08010510047000</v>
      </c>
    </row>
    <row r="501" spans="1:7" ht="25.5">
      <c r="A501" s="356" t="s">
        <v>1911</v>
      </c>
      <c r="B501" s="357" t="s">
        <v>274</v>
      </c>
      <c r="C501" s="357" t="s">
        <v>482</v>
      </c>
      <c r="D501" s="357" t="s">
        <v>859</v>
      </c>
      <c r="E501" s="357" t="s">
        <v>1912</v>
      </c>
      <c r="F501" s="358">
        <v>212181</v>
      </c>
      <c r="G501" s="149" t="str">
        <f t="shared" si="8"/>
        <v>08010510047000600</v>
      </c>
    </row>
    <row r="502" spans="1:7">
      <c r="A502" s="356" t="s">
        <v>1605</v>
      </c>
      <c r="B502" s="357" t="s">
        <v>274</v>
      </c>
      <c r="C502" s="357" t="s">
        <v>482</v>
      </c>
      <c r="D502" s="357" t="s">
        <v>859</v>
      </c>
      <c r="E502" s="357" t="s">
        <v>1606</v>
      </c>
      <c r="F502" s="358">
        <v>212181</v>
      </c>
      <c r="G502" s="149" t="str">
        <f t="shared" si="8"/>
        <v>08010510047000610</v>
      </c>
    </row>
    <row r="503" spans="1:7">
      <c r="A503" s="356" t="s">
        <v>456</v>
      </c>
      <c r="B503" s="357" t="s">
        <v>274</v>
      </c>
      <c r="C503" s="357" t="s">
        <v>482</v>
      </c>
      <c r="D503" s="357" t="s">
        <v>859</v>
      </c>
      <c r="E503" s="357" t="s">
        <v>457</v>
      </c>
      <c r="F503" s="358">
        <v>212181</v>
      </c>
      <c r="G503" s="149" t="str">
        <f t="shared" si="8"/>
        <v>08010510047000612</v>
      </c>
    </row>
    <row r="504" spans="1:7" ht="76.5">
      <c r="A504" s="356" t="s">
        <v>690</v>
      </c>
      <c r="B504" s="357" t="s">
        <v>274</v>
      </c>
      <c r="C504" s="357" t="s">
        <v>482</v>
      </c>
      <c r="D504" s="357" t="s">
        <v>860</v>
      </c>
      <c r="E504" s="357" t="s">
        <v>1564</v>
      </c>
      <c r="F504" s="358">
        <v>3781900</v>
      </c>
      <c r="G504" s="149" t="str">
        <f t="shared" si="8"/>
        <v>0801051004Г000</v>
      </c>
    </row>
    <row r="505" spans="1:7" ht="25.5">
      <c r="A505" s="356" t="s">
        <v>1911</v>
      </c>
      <c r="B505" s="357" t="s">
        <v>274</v>
      </c>
      <c r="C505" s="357" t="s">
        <v>482</v>
      </c>
      <c r="D505" s="357" t="s">
        <v>860</v>
      </c>
      <c r="E505" s="357" t="s">
        <v>1912</v>
      </c>
      <c r="F505" s="358">
        <v>3781900</v>
      </c>
      <c r="G505" s="149" t="str">
        <f t="shared" si="8"/>
        <v>0801051004Г000600</v>
      </c>
    </row>
    <row r="506" spans="1:7">
      <c r="A506" s="356" t="s">
        <v>1605</v>
      </c>
      <c r="B506" s="357" t="s">
        <v>274</v>
      </c>
      <c r="C506" s="357" t="s">
        <v>482</v>
      </c>
      <c r="D506" s="357" t="s">
        <v>860</v>
      </c>
      <c r="E506" s="357" t="s">
        <v>1606</v>
      </c>
      <c r="F506" s="358">
        <v>3781900</v>
      </c>
      <c r="G506" s="149" t="str">
        <f t="shared" si="8"/>
        <v>0801051004Г000610</v>
      </c>
    </row>
    <row r="507" spans="1:7" ht="51">
      <c r="A507" s="356" t="s">
        <v>437</v>
      </c>
      <c r="B507" s="357" t="s">
        <v>274</v>
      </c>
      <c r="C507" s="357" t="s">
        <v>482</v>
      </c>
      <c r="D507" s="357" t="s">
        <v>860</v>
      </c>
      <c r="E507" s="357" t="s">
        <v>438</v>
      </c>
      <c r="F507" s="358">
        <v>3781900</v>
      </c>
      <c r="G507" s="149" t="str">
        <f t="shared" si="8"/>
        <v>0801051004Г000611</v>
      </c>
    </row>
    <row r="508" spans="1:7" ht="76.5">
      <c r="A508" s="356" t="s">
        <v>1110</v>
      </c>
      <c r="B508" s="357" t="s">
        <v>274</v>
      </c>
      <c r="C508" s="357" t="s">
        <v>482</v>
      </c>
      <c r="D508" s="357" t="s">
        <v>1111</v>
      </c>
      <c r="E508" s="357" t="s">
        <v>1564</v>
      </c>
      <c r="F508" s="358">
        <v>1040000</v>
      </c>
      <c r="G508" s="149" t="str">
        <f t="shared" si="8"/>
        <v>0801051004Э000</v>
      </c>
    </row>
    <row r="509" spans="1:7" ht="25.5">
      <c r="A509" s="356" t="s">
        <v>1911</v>
      </c>
      <c r="B509" s="357" t="s">
        <v>274</v>
      </c>
      <c r="C509" s="357" t="s">
        <v>482</v>
      </c>
      <c r="D509" s="357" t="s">
        <v>1111</v>
      </c>
      <c r="E509" s="357" t="s">
        <v>1912</v>
      </c>
      <c r="F509" s="358">
        <v>1040000</v>
      </c>
      <c r="G509" s="149" t="str">
        <f t="shared" si="8"/>
        <v>0801051004Э000600</v>
      </c>
    </row>
    <row r="510" spans="1:7">
      <c r="A510" s="356" t="s">
        <v>1605</v>
      </c>
      <c r="B510" s="357" t="s">
        <v>274</v>
      </c>
      <c r="C510" s="357" t="s">
        <v>482</v>
      </c>
      <c r="D510" s="357" t="s">
        <v>1111</v>
      </c>
      <c r="E510" s="357" t="s">
        <v>1606</v>
      </c>
      <c r="F510" s="358">
        <v>1040000</v>
      </c>
      <c r="G510" s="149" t="str">
        <f t="shared" si="8"/>
        <v>0801051004Э000610</v>
      </c>
    </row>
    <row r="511" spans="1:7" ht="51">
      <c r="A511" s="356" t="s">
        <v>437</v>
      </c>
      <c r="B511" s="357" t="s">
        <v>274</v>
      </c>
      <c r="C511" s="357" t="s">
        <v>482</v>
      </c>
      <c r="D511" s="357" t="s">
        <v>1111</v>
      </c>
      <c r="E511" s="357" t="s">
        <v>438</v>
      </c>
      <c r="F511" s="358">
        <v>1040000</v>
      </c>
      <c r="G511" s="149" t="str">
        <f t="shared" si="8"/>
        <v>0801051004Э000611</v>
      </c>
    </row>
    <row r="512" spans="1:7" ht="51">
      <c r="A512" s="356" t="s">
        <v>491</v>
      </c>
      <c r="B512" s="357" t="s">
        <v>274</v>
      </c>
      <c r="C512" s="357" t="s">
        <v>482</v>
      </c>
      <c r="D512" s="357" t="s">
        <v>866</v>
      </c>
      <c r="E512" s="357" t="s">
        <v>1564</v>
      </c>
      <c r="F512" s="358">
        <v>240000</v>
      </c>
      <c r="G512" s="149" t="str">
        <f t="shared" si="8"/>
        <v>08010510080520</v>
      </c>
    </row>
    <row r="513" spans="1:7" ht="25.5">
      <c r="A513" s="356" t="s">
        <v>1911</v>
      </c>
      <c r="B513" s="357" t="s">
        <v>274</v>
      </c>
      <c r="C513" s="357" t="s">
        <v>482</v>
      </c>
      <c r="D513" s="357" t="s">
        <v>866</v>
      </c>
      <c r="E513" s="357" t="s">
        <v>1912</v>
      </c>
      <c r="F513" s="358">
        <v>240000</v>
      </c>
      <c r="G513" s="149" t="str">
        <f t="shared" si="8"/>
        <v>08010510080520600</v>
      </c>
    </row>
    <row r="514" spans="1:7">
      <c r="A514" s="356" t="s">
        <v>1605</v>
      </c>
      <c r="B514" s="357" t="s">
        <v>274</v>
      </c>
      <c r="C514" s="357" t="s">
        <v>482</v>
      </c>
      <c r="D514" s="357" t="s">
        <v>866</v>
      </c>
      <c r="E514" s="357" t="s">
        <v>1606</v>
      </c>
      <c r="F514" s="358">
        <v>240000</v>
      </c>
      <c r="G514" s="149" t="str">
        <f t="shared" si="8"/>
        <v>08010510080520610</v>
      </c>
    </row>
    <row r="515" spans="1:7">
      <c r="A515" s="356" t="s">
        <v>456</v>
      </c>
      <c r="B515" s="357" t="s">
        <v>274</v>
      </c>
      <c r="C515" s="357" t="s">
        <v>482</v>
      </c>
      <c r="D515" s="357" t="s">
        <v>866</v>
      </c>
      <c r="E515" s="357" t="s">
        <v>457</v>
      </c>
      <c r="F515" s="358">
        <v>240000</v>
      </c>
      <c r="G515" s="149" t="str">
        <f t="shared" si="8"/>
        <v>08010510080520612</v>
      </c>
    </row>
    <row r="516" spans="1:7">
      <c r="A516" s="356" t="s">
        <v>716</v>
      </c>
      <c r="B516" s="357" t="s">
        <v>274</v>
      </c>
      <c r="C516" s="357" t="s">
        <v>482</v>
      </c>
      <c r="D516" s="357" t="s">
        <v>1143</v>
      </c>
      <c r="E516" s="357" t="s">
        <v>1564</v>
      </c>
      <c r="F516" s="358">
        <v>74967531</v>
      </c>
      <c r="G516" s="149" t="str">
        <f t="shared" si="8"/>
        <v>08010520000000</v>
      </c>
    </row>
    <row r="517" spans="1:7" ht="89.25">
      <c r="A517" s="356" t="s">
        <v>614</v>
      </c>
      <c r="B517" s="357" t="s">
        <v>274</v>
      </c>
      <c r="C517" s="357" t="s">
        <v>482</v>
      </c>
      <c r="D517" s="357" t="s">
        <v>869</v>
      </c>
      <c r="E517" s="357" t="s">
        <v>1564</v>
      </c>
      <c r="F517" s="358">
        <v>47644324</v>
      </c>
      <c r="G517" s="149" t="str">
        <f t="shared" si="8"/>
        <v>08010520040000</v>
      </c>
    </row>
    <row r="518" spans="1:7" ht="25.5">
      <c r="A518" s="356" t="s">
        <v>1911</v>
      </c>
      <c r="B518" s="357" t="s">
        <v>274</v>
      </c>
      <c r="C518" s="357" t="s">
        <v>482</v>
      </c>
      <c r="D518" s="357" t="s">
        <v>869</v>
      </c>
      <c r="E518" s="357" t="s">
        <v>1912</v>
      </c>
      <c r="F518" s="358">
        <v>47644324</v>
      </c>
      <c r="G518" s="149" t="str">
        <f t="shared" si="8"/>
        <v>08010520040000600</v>
      </c>
    </row>
    <row r="519" spans="1:7">
      <c r="A519" s="356" t="s">
        <v>1605</v>
      </c>
      <c r="B519" s="357" t="s">
        <v>274</v>
      </c>
      <c r="C519" s="357" t="s">
        <v>482</v>
      </c>
      <c r="D519" s="357" t="s">
        <v>869</v>
      </c>
      <c r="E519" s="357" t="s">
        <v>1606</v>
      </c>
      <c r="F519" s="358">
        <v>47644324</v>
      </c>
      <c r="G519" s="149" t="str">
        <f t="shared" si="8"/>
        <v>08010520040000610</v>
      </c>
    </row>
    <row r="520" spans="1:7" ht="51">
      <c r="A520" s="356" t="s">
        <v>437</v>
      </c>
      <c r="B520" s="357" t="s">
        <v>274</v>
      </c>
      <c r="C520" s="357" t="s">
        <v>482</v>
      </c>
      <c r="D520" s="357" t="s">
        <v>869</v>
      </c>
      <c r="E520" s="357" t="s">
        <v>438</v>
      </c>
      <c r="F520" s="358">
        <v>47644324</v>
      </c>
      <c r="G520" s="149" t="str">
        <f t="shared" si="8"/>
        <v>08010520040000611</v>
      </c>
    </row>
    <row r="521" spans="1:7" ht="114.75">
      <c r="A521" s="356" t="s">
        <v>615</v>
      </c>
      <c r="B521" s="357" t="s">
        <v>274</v>
      </c>
      <c r="C521" s="357" t="s">
        <v>482</v>
      </c>
      <c r="D521" s="357" t="s">
        <v>870</v>
      </c>
      <c r="E521" s="357" t="s">
        <v>1564</v>
      </c>
      <c r="F521" s="358">
        <v>92000</v>
      </c>
      <c r="G521" s="149" t="str">
        <f t="shared" si="8"/>
        <v>08010520041000</v>
      </c>
    </row>
    <row r="522" spans="1:7" ht="25.5">
      <c r="A522" s="356" t="s">
        <v>1911</v>
      </c>
      <c r="B522" s="357" t="s">
        <v>274</v>
      </c>
      <c r="C522" s="357" t="s">
        <v>482</v>
      </c>
      <c r="D522" s="357" t="s">
        <v>870</v>
      </c>
      <c r="E522" s="357" t="s">
        <v>1912</v>
      </c>
      <c r="F522" s="358">
        <v>92000</v>
      </c>
      <c r="G522" s="149" t="str">
        <f t="shared" si="8"/>
        <v>08010520041000600</v>
      </c>
    </row>
    <row r="523" spans="1:7">
      <c r="A523" s="356" t="s">
        <v>1605</v>
      </c>
      <c r="B523" s="357" t="s">
        <v>274</v>
      </c>
      <c r="C523" s="357" t="s">
        <v>482</v>
      </c>
      <c r="D523" s="357" t="s">
        <v>870</v>
      </c>
      <c r="E523" s="357" t="s">
        <v>1606</v>
      </c>
      <c r="F523" s="358">
        <v>92000</v>
      </c>
      <c r="G523" s="149" t="str">
        <f t="shared" si="8"/>
        <v>08010520041000610</v>
      </c>
    </row>
    <row r="524" spans="1:7" ht="51">
      <c r="A524" s="356" t="s">
        <v>437</v>
      </c>
      <c r="B524" s="357" t="s">
        <v>274</v>
      </c>
      <c r="C524" s="357" t="s">
        <v>482</v>
      </c>
      <c r="D524" s="357" t="s">
        <v>870</v>
      </c>
      <c r="E524" s="357" t="s">
        <v>438</v>
      </c>
      <c r="F524" s="358">
        <v>92000</v>
      </c>
      <c r="G524" s="149" t="str">
        <f t="shared" si="8"/>
        <v>08010520041000611</v>
      </c>
    </row>
    <row r="525" spans="1:7" ht="89.25">
      <c r="A525" s="356" t="s">
        <v>616</v>
      </c>
      <c r="B525" s="357" t="s">
        <v>274</v>
      </c>
      <c r="C525" s="357" t="s">
        <v>482</v>
      </c>
      <c r="D525" s="357" t="s">
        <v>871</v>
      </c>
      <c r="E525" s="357" t="s">
        <v>1564</v>
      </c>
      <c r="F525" s="358">
        <v>150000</v>
      </c>
      <c r="G525" s="149" t="str">
        <f t="shared" si="8"/>
        <v>08010520045000</v>
      </c>
    </row>
    <row r="526" spans="1:7" ht="25.5">
      <c r="A526" s="356" t="s">
        <v>1911</v>
      </c>
      <c r="B526" s="357" t="s">
        <v>274</v>
      </c>
      <c r="C526" s="357" t="s">
        <v>482</v>
      </c>
      <c r="D526" s="357" t="s">
        <v>871</v>
      </c>
      <c r="E526" s="357" t="s">
        <v>1912</v>
      </c>
      <c r="F526" s="358">
        <v>150000</v>
      </c>
      <c r="G526" s="149" t="str">
        <f t="shared" si="8"/>
        <v>08010520045000600</v>
      </c>
    </row>
    <row r="527" spans="1:7">
      <c r="A527" s="356" t="s">
        <v>1605</v>
      </c>
      <c r="B527" s="357" t="s">
        <v>274</v>
      </c>
      <c r="C527" s="357" t="s">
        <v>482</v>
      </c>
      <c r="D527" s="357" t="s">
        <v>871</v>
      </c>
      <c r="E527" s="357" t="s">
        <v>1606</v>
      </c>
      <c r="F527" s="358">
        <v>150000</v>
      </c>
      <c r="G527" s="149" t="str">
        <f t="shared" si="8"/>
        <v>08010520045000610</v>
      </c>
    </row>
    <row r="528" spans="1:7" ht="51">
      <c r="A528" s="356" t="s">
        <v>437</v>
      </c>
      <c r="B528" s="357" t="s">
        <v>274</v>
      </c>
      <c r="C528" s="357" t="s">
        <v>482</v>
      </c>
      <c r="D528" s="357" t="s">
        <v>871</v>
      </c>
      <c r="E528" s="357" t="s">
        <v>438</v>
      </c>
      <c r="F528" s="358">
        <v>150000</v>
      </c>
      <c r="G528" s="149" t="str">
        <f t="shared" si="8"/>
        <v>08010520045000611</v>
      </c>
    </row>
    <row r="529" spans="1:7" ht="76.5">
      <c r="A529" s="356" t="s">
        <v>617</v>
      </c>
      <c r="B529" s="357" t="s">
        <v>274</v>
      </c>
      <c r="C529" s="357" t="s">
        <v>482</v>
      </c>
      <c r="D529" s="357" t="s">
        <v>872</v>
      </c>
      <c r="E529" s="357" t="s">
        <v>1564</v>
      </c>
      <c r="F529" s="358">
        <v>332771</v>
      </c>
      <c r="G529" s="149" t="str">
        <f t="shared" si="8"/>
        <v>08010520047000</v>
      </c>
    </row>
    <row r="530" spans="1:7" ht="25.5">
      <c r="A530" s="356" t="s">
        <v>1911</v>
      </c>
      <c r="B530" s="357" t="s">
        <v>274</v>
      </c>
      <c r="C530" s="357" t="s">
        <v>482</v>
      </c>
      <c r="D530" s="357" t="s">
        <v>872</v>
      </c>
      <c r="E530" s="357" t="s">
        <v>1912</v>
      </c>
      <c r="F530" s="358">
        <v>332771</v>
      </c>
      <c r="G530" s="149" t="str">
        <f t="shared" si="8"/>
        <v>08010520047000600</v>
      </c>
    </row>
    <row r="531" spans="1:7">
      <c r="A531" s="356" t="s">
        <v>1605</v>
      </c>
      <c r="B531" s="357" t="s">
        <v>274</v>
      </c>
      <c r="C531" s="357" t="s">
        <v>482</v>
      </c>
      <c r="D531" s="357" t="s">
        <v>872</v>
      </c>
      <c r="E531" s="357" t="s">
        <v>1606</v>
      </c>
      <c r="F531" s="358">
        <v>332771</v>
      </c>
      <c r="G531" s="149" t="str">
        <f t="shared" si="8"/>
        <v>08010520047000610</v>
      </c>
    </row>
    <row r="532" spans="1:7">
      <c r="A532" s="356" t="s">
        <v>456</v>
      </c>
      <c r="B532" s="357" t="s">
        <v>274</v>
      </c>
      <c r="C532" s="357" t="s">
        <v>482</v>
      </c>
      <c r="D532" s="357" t="s">
        <v>872</v>
      </c>
      <c r="E532" s="357" t="s">
        <v>457</v>
      </c>
      <c r="F532" s="358">
        <v>332771</v>
      </c>
      <c r="G532" s="149" t="str">
        <f t="shared" si="8"/>
        <v>08010520047000612</v>
      </c>
    </row>
    <row r="533" spans="1:7" ht="89.25">
      <c r="A533" s="356" t="s">
        <v>692</v>
      </c>
      <c r="B533" s="357" t="s">
        <v>274</v>
      </c>
      <c r="C533" s="357" t="s">
        <v>482</v>
      </c>
      <c r="D533" s="357" t="s">
        <v>873</v>
      </c>
      <c r="E533" s="357" t="s">
        <v>1564</v>
      </c>
      <c r="F533" s="358">
        <v>21000000</v>
      </c>
      <c r="G533" s="149" t="str">
        <f t="shared" si="8"/>
        <v>0801052004Г000</v>
      </c>
    </row>
    <row r="534" spans="1:7" ht="25.5">
      <c r="A534" s="356" t="s">
        <v>1911</v>
      </c>
      <c r="B534" s="357" t="s">
        <v>274</v>
      </c>
      <c r="C534" s="357" t="s">
        <v>482</v>
      </c>
      <c r="D534" s="357" t="s">
        <v>873</v>
      </c>
      <c r="E534" s="357" t="s">
        <v>1912</v>
      </c>
      <c r="F534" s="358">
        <v>21000000</v>
      </c>
      <c r="G534" s="149" t="str">
        <f t="shared" si="8"/>
        <v>0801052004Г000600</v>
      </c>
    </row>
    <row r="535" spans="1:7">
      <c r="A535" s="356" t="s">
        <v>1605</v>
      </c>
      <c r="B535" s="357" t="s">
        <v>274</v>
      </c>
      <c r="C535" s="357" t="s">
        <v>482</v>
      </c>
      <c r="D535" s="357" t="s">
        <v>873</v>
      </c>
      <c r="E535" s="357" t="s">
        <v>1606</v>
      </c>
      <c r="F535" s="358">
        <v>21000000</v>
      </c>
      <c r="G535" s="149" t="str">
        <f t="shared" si="8"/>
        <v>0801052004Г000610</v>
      </c>
    </row>
    <row r="536" spans="1:7" ht="51">
      <c r="A536" s="356" t="s">
        <v>437</v>
      </c>
      <c r="B536" s="357" t="s">
        <v>274</v>
      </c>
      <c r="C536" s="357" t="s">
        <v>482</v>
      </c>
      <c r="D536" s="357" t="s">
        <v>873</v>
      </c>
      <c r="E536" s="357" t="s">
        <v>438</v>
      </c>
      <c r="F536" s="358">
        <v>21000000</v>
      </c>
      <c r="G536" s="149" t="str">
        <f t="shared" si="8"/>
        <v>0801052004Г000611</v>
      </c>
    </row>
    <row r="537" spans="1:7" ht="76.5">
      <c r="A537" s="356" t="s">
        <v>1112</v>
      </c>
      <c r="B537" s="357" t="s">
        <v>274</v>
      </c>
      <c r="C537" s="357" t="s">
        <v>482</v>
      </c>
      <c r="D537" s="357" t="s">
        <v>1113</v>
      </c>
      <c r="E537" s="357" t="s">
        <v>1564</v>
      </c>
      <c r="F537" s="358">
        <v>3200000</v>
      </c>
      <c r="G537" s="149" t="str">
        <f t="shared" si="8"/>
        <v>0801052004Э000</v>
      </c>
    </row>
    <row r="538" spans="1:7" ht="25.5">
      <c r="A538" s="356" t="s">
        <v>1911</v>
      </c>
      <c r="B538" s="357" t="s">
        <v>274</v>
      </c>
      <c r="C538" s="357" t="s">
        <v>482</v>
      </c>
      <c r="D538" s="357" t="s">
        <v>1113</v>
      </c>
      <c r="E538" s="357" t="s">
        <v>1912</v>
      </c>
      <c r="F538" s="358">
        <v>3200000</v>
      </c>
      <c r="G538" s="149" t="str">
        <f t="shared" si="8"/>
        <v>0801052004Э000600</v>
      </c>
    </row>
    <row r="539" spans="1:7">
      <c r="A539" s="356" t="s">
        <v>1605</v>
      </c>
      <c r="B539" s="357" t="s">
        <v>274</v>
      </c>
      <c r="C539" s="357" t="s">
        <v>482</v>
      </c>
      <c r="D539" s="357" t="s">
        <v>1113</v>
      </c>
      <c r="E539" s="357" t="s">
        <v>1606</v>
      </c>
      <c r="F539" s="358">
        <v>3200000</v>
      </c>
      <c r="G539" s="149" t="str">
        <f t="shared" si="8"/>
        <v>0801052004Э000610</v>
      </c>
    </row>
    <row r="540" spans="1:7" ht="51">
      <c r="A540" s="356" t="s">
        <v>437</v>
      </c>
      <c r="B540" s="357" t="s">
        <v>274</v>
      </c>
      <c r="C540" s="357" t="s">
        <v>482</v>
      </c>
      <c r="D540" s="357" t="s">
        <v>1113</v>
      </c>
      <c r="E540" s="357" t="s">
        <v>438</v>
      </c>
      <c r="F540" s="358">
        <v>3200000</v>
      </c>
      <c r="G540" s="149" t="str">
        <f t="shared" si="8"/>
        <v>0801052004Э000611</v>
      </c>
    </row>
    <row r="541" spans="1:7" ht="51">
      <c r="A541" s="356" t="s">
        <v>606</v>
      </c>
      <c r="B541" s="357" t="s">
        <v>274</v>
      </c>
      <c r="C541" s="357" t="s">
        <v>482</v>
      </c>
      <c r="D541" s="357" t="s">
        <v>851</v>
      </c>
      <c r="E541" s="357" t="s">
        <v>1564</v>
      </c>
      <c r="F541" s="358">
        <v>2548436</v>
      </c>
      <c r="G541" s="149" t="str">
        <f t="shared" si="8"/>
        <v>08010520080520</v>
      </c>
    </row>
    <row r="542" spans="1:7" ht="25.5">
      <c r="A542" s="356" t="s">
        <v>1911</v>
      </c>
      <c r="B542" s="357" t="s">
        <v>274</v>
      </c>
      <c r="C542" s="357" t="s">
        <v>482</v>
      </c>
      <c r="D542" s="357" t="s">
        <v>851</v>
      </c>
      <c r="E542" s="357" t="s">
        <v>1912</v>
      </c>
      <c r="F542" s="358">
        <v>2548436</v>
      </c>
      <c r="G542" s="149" t="str">
        <f t="shared" si="8"/>
        <v>08010520080520600</v>
      </c>
    </row>
    <row r="543" spans="1:7">
      <c r="A543" s="356" t="s">
        <v>1605</v>
      </c>
      <c r="B543" s="357" t="s">
        <v>274</v>
      </c>
      <c r="C543" s="357" t="s">
        <v>482</v>
      </c>
      <c r="D543" s="357" t="s">
        <v>851</v>
      </c>
      <c r="E543" s="357" t="s">
        <v>1606</v>
      </c>
      <c r="F543" s="358">
        <v>2548436</v>
      </c>
      <c r="G543" s="149" t="str">
        <f t="shared" si="8"/>
        <v>08010520080520610</v>
      </c>
    </row>
    <row r="544" spans="1:7">
      <c r="A544" s="356" t="s">
        <v>456</v>
      </c>
      <c r="B544" s="357" t="s">
        <v>274</v>
      </c>
      <c r="C544" s="357" t="s">
        <v>482</v>
      </c>
      <c r="D544" s="357" t="s">
        <v>851</v>
      </c>
      <c r="E544" s="357" t="s">
        <v>457</v>
      </c>
      <c r="F544" s="358">
        <v>2548436</v>
      </c>
      <c r="G544" s="149" t="str">
        <f t="shared" si="8"/>
        <v>08010520080520612</v>
      </c>
    </row>
    <row r="545" spans="1:7">
      <c r="A545" s="356" t="s">
        <v>0</v>
      </c>
      <c r="B545" s="357" t="s">
        <v>274</v>
      </c>
      <c r="C545" s="357" t="s">
        <v>493</v>
      </c>
      <c r="D545" s="357" t="s">
        <v>1564</v>
      </c>
      <c r="E545" s="357" t="s">
        <v>1564</v>
      </c>
      <c r="F545" s="358">
        <v>61847064</v>
      </c>
      <c r="G545" s="149" t="str">
        <f t="shared" si="8"/>
        <v>0804</v>
      </c>
    </row>
    <row r="546" spans="1:7" ht="25.5">
      <c r="A546" s="356" t="s">
        <v>558</v>
      </c>
      <c r="B546" s="357" t="s">
        <v>274</v>
      </c>
      <c r="C546" s="357" t="s">
        <v>493</v>
      </c>
      <c r="D546" s="357" t="s">
        <v>1141</v>
      </c>
      <c r="E546" s="357" t="s">
        <v>1564</v>
      </c>
      <c r="F546" s="358">
        <v>61847064</v>
      </c>
      <c r="G546" s="149" t="str">
        <f t="shared" si="8"/>
        <v>08040500000000</v>
      </c>
    </row>
    <row r="547" spans="1:7" ht="25.5">
      <c r="A547" s="356" t="s">
        <v>717</v>
      </c>
      <c r="B547" s="357" t="s">
        <v>274</v>
      </c>
      <c r="C547" s="357" t="s">
        <v>493</v>
      </c>
      <c r="D547" s="357" t="s">
        <v>1144</v>
      </c>
      <c r="E547" s="357" t="s">
        <v>1564</v>
      </c>
      <c r="F547" s="358">
        <v>61847064</v>
      </c>
      <c r="G547" s="149" t="str">
        <f t="shared" si="8"/>
        <v>08040530000000</v>
      </c>
    </row>
    <row r="548" spans="1:7" ht="102">
      <c r="A548" s="356" t="s">
        <v>607</v>
      </c>
      <c r="B548" s="357" t="s">
        <v>274</v>
      </c>
      <c r="C548" s="357" t="s">
        <v>493</v>
      </c>
      <c r="D548" s="357" t="s">
        <v>852</v>
      </c>
      <c r="E548" s="357" t="s">
        <v>1564</v>
      </c>
      <c r="F548" s="358">
        <v>38217842</v>
      </c>
      <c r="G548" s="149" t="str">
        <f t="shared" si="8"/>
        <v>08040530040000</v>
      </c>
    </row>
    <row r="549" spans="1:7" ht="51">
      <c r="A549" s="356" t="s">
        <v>1902</v>
      </c>
      <c r="B549" s="357" t="s">
        <v>274</v>
      </c>
      <c r="C549" s="357" t="s">
        <v>493</v>
      </c>
      <c r="D549" s="357" t="s">
        <v>852</v>
      </c>
      <c r="E549" s="357" t="s">
        <v>324</v>
      </c>
      <c r="F549" s="358">
        <v>36150842</v>
      </c>
      <c r="G549" s="149" t="str">
        <f t="shared" si="8"/>
        <v>08040530040000100</v>
      </c>
    </row>
    <row r="550" spans="1:7">
      <c r="A550" s="356" t="s">
        <v>1584</v>
      </c>
      <c r="B550" s="357" t="s">
        <v>274</v>
      </c>
      <c r="C550" s="357" t="s">
        <v>493</v>
      </c>
      <c r="D550" s="357" t="s">
        <v>852</v>
      </c>
      <c r="E550" s="357" t="s">
        <v>165</v>
      </c>
      <c r="F550" s="358">
        <v>36150842</v>
      </c>
      <c r="G550" s="149" t="str">
        <f t="shared" si="8"/>
        <v>08040530040000110</v>
      </c>
    </row>
    <row r="551" spans="1:7">
      <c r="A551" s="356" t="s">
        <v>1426</v>
      </c>
      <c r="B551" s="357" t="s">
        <v>274</v>
      </c>
      <c r="C551" s="357" t="s">
        <v>493</v>
      </c>
      <c r="D551" s="357" t="s">
        <v>852</v>
      </c>
      <c r="E551" s="357" t="s">
        <v>432</v>
      </c>
      <c r="F551" s="358">
        <v>27692275</v>
      </c>
      <c r="G551" s="149" t="str">
        <f t="shared" si="8"/>
        <v>08040530040000111</v>
      </c>
    </row>
    <row r="552" spans="1:7" ht="25.5">
      <c r="A552" s="356" t="s">
        <v>1435</v>
      </c>
      <c r="B552" s="357" t="s">
        <v>274</v>
      </c>
      <c r="C552" s="357" t="s">
        <v>493</v>
      </c>
      <c r="D552" s="357" t="s">
        <v>852</v>
      </c>
      <c r="E552" s="357" t="s">
        <v>481</v>
      </c>
      <c r="F552" s="358">
        <v>95500</v>
      </c>
      <c r="G552" s="149" t="str">
        <f t="shared" si="8"/>
        <v>08040530040000112</v>
      </c>
    </row>
    <row r="553" spans="1:7" ht="38.25">
      <c r="A553" s="356" t="s">
        <v>1427</v>
      </c>
      <c r="B553" s="357" t="s">
        <v>274</v>
      </c>
      <c r="C553" s="357" t="s">
        <v>493</v>
      </c>
      <c r="D553" s="357" t="s">
        <v>852</v>
      </c>
      <c r="E553" s="357" t="s">
        <v>1218</v>
      </c>
      <c r="F553" s="358">
        <v>8363067</v>
      </c>
      <c r="G553" s="149" t="str">
        <f t="shared" si="8"/>
        <v>08040530040000119</v>
      </c>
    </row>
    <row r="554" spans="1:7" ht="25.5">
      <c r="A554" s="356" t="s">
        <v>1903</v>
      </c>
      <c r="B554" s="357" t="s">
        <v>274</v>
      </c>
      <c r="C554" s="357" t="s">
        <v>493</v>
      </c>
      <c r="D554" s="357" t="s">
        <v>852</v>
      </c>
      <c r="E554" s="357" t="s">
        <v>1904</v>
      </c>
      <c r="F554" s="358">
        <v>2067000</v>
      </c>
      <c r="G554" s="149" t="str">
        <f t="shared" si="8"/>
        <v>08040530040000200</v>
      </c>
    </row>
    <row r="555" spans="1:7" ht="25.5">
      <c r="A555" s="356" t="s">
        <v>1603</v>
      </c>
      <c r="B555" s="357" t="s">
        <v>274</v>
      </c>
      <c r="C555" s="357" t="s">
        <v>493</v>
      </c>
      <c r="D555" s="357" t="s">
        <v>852</v>
      </c>
      <c r="E555" s="357" t="s">
        <v>1604</v>
      </c>
      <c r="F555" s="358">
        <v>2067000</v>
      </c>
      <c r="G555" s="149" t="str">
        <f t="shared" si="8"/>
        <v>08040530040000240</v>
      </c>
    </row>
    <row r="556" spans="1:7">
      <c r="A556" s="356" t="s">
        <v>1692</v>
      </c>
      <c r="B556" s="357" t="s">
        <v>274</v>
      </c>
      <c r="C556" s="357" t="s">
        <v>493</v>
      </c>
      <c r="D556" s="357" t="s">
        <v>852</v>
      </c>
      <c r="E556" s="357" t="s">
        <v>418</v>
      </c>
      <c r="F556" s="358">
        <v>2067000</v>
      </c>
      <c r="G556" s="149" t="str">
        <f t="shared" si="8"/>
        <v>08040530040000244</v>
      </c>
    </row>
    <row r="557" spans="1:7" ht="127.5">
      <c r="A557" s="356" t="s">
        <v>608</v>
      </c>
      <c r="B557" s="357" t="s">
        <v>274</v>
      </c>
      <c r="C557" s="357" t="s">
        <v>493</v>
      </c>
      <c r="D557" s="357" t="s">
        <v>853</v>
      </c>
      <c r="E557" s="357" t="s">
        <v>1564</v>
      </c>
      <c r="F557" s="358">
        <v>21878174</v>
      </c>
      <c r="G557" s="149" t="str">
        <f t="shared" si="8"/>
        <v>08040530041000</v>
      </c>
    </row>
    <row r="558" spans="1:7" ht="51">
      <c r="A558" s="356" t="s">
        <v>1902</v>
      </c>
      <c r="B558" s="357" t="s">
        <v>274</v>
      </c>
      <c r="C558" s="357" t="s">
        <v>493</v>
      </c>
      <c r="D558" s="357" t="s">
        <v>853</v>
      </c>
      <c r="E558" s="357" t="s">
        <v>324</v>
      </c>
      <c r="F558" s="358">
        <v>21878174</v>
      </c>
      <c r="G558" s="149" t="str">
        <f t="shared" si="8"/>
        <v>08040530041000100</v>
      </c>
    </row>
    <row r="559" spans="1:7">
      <c r="A559" s="356" t="s">
        <v>1584</v>
      </c>
      <c r="B559" s="357" t="s">
        <v>274</v>
      </c>
      <c r="C559" s="357" t="s">
        <v>493</v>
      </c>
      <c r="D559" s="357" t="s">
        <v>853</v>
      </c>
      <c r="E559" s="357" t="s">
        <v>165</v>
      </c>
      <c r="F559" s="358">
        <v>21878174</v>
      </c>
      <c r="G559" s="149" t="str">
        <f t="shared" si="8"/>
        <v>08040530041000110</v>
      </c>
    </row>
    <row r="560" spans="1:7">
      <c r="A560" s="356" t="s">
        <v>1426</v>
      </c>
      <c r="B560" s="357" t="s">
        <v>274</v>
      </c>
      <c r="C560" s="357" t="s">
        <v>493</v>
      </c>
      <c r="D560" s="357" t="s">
        <v>853</v>
      </c>
      <c r="E560" s="357" t="s">
        <v>432</v>
      </c>
      <c r="F560" s="358">
        <v>16803513</v>
      </c>
      <c r="G560" s="149" t="str">
        <f t="shared" ref="G560:G575" si="9">CONCATENATE(C560,D560,E560)</f>
        <v>08040530041000111</v>
      </c>
    </row>
    <row r="561" spans="1:7" ht="38.25">
      <c r="A561" s="356" t="s">
        <v>1427</v>
      </c>
      <c r="B561" s="357" t="s">
        <v>274</v>
      </c>
      <c r="C561" s="357" t="s">
        <v>493</v>
      </c>
      <c r="D561" s="357" t="s">
        <v>853</v>
      </c>
      <c r="E561" s="357" t="s">
        <v>1218</v>
      </c>
      <c r="F561" s="358">
        <v>5074661</v>
      </c>
      <c r="G561" s="149" t="str">
        <f t="shared" si="9"/>
        <v>08040530041000119</v>
      </c>
    </row>
    <row r="562" spans="1:7" ht="89.25">
      <c r="A562" s="356" t="s">
        <v>609</v>
      </c>
      <c r="B562" s="357" t="s">
        <v>274</v>
      </c>
      <c r="C562" s="357" t="s">
        <v>493</v>
      </c>
      <c r="D562" s="357" t="s">
        <v>855</v>
      </c>
      <c r="E562" s="357" t="s">
        <v>1564</v>
      </c>
      <c r="F562" s="358">
        <v>1064548</v>
      </c>
      <c r="G562" s="149" t="str">
        <f t="shared" si="9"/>
        <v>08040530047000</v>
      </c>
    </row>
    <row r="563" spans="1:7" ht="51">
      <c r="A563" s="356" t="s">
        <v>1902</v>
      </c>
      <c r="B563" s="357" t="s">
        <v>274</v>
      </c>
      <c r="C563" s="357" t="s">
        <v>493</v>
      </c>
      <c r="D563" s="357" t="s">
        <v>855</v>
      </c>
      <c r="E563" s="357" t="s">
        <v>324</v>
      </c>
      <c r="F563" s="358">
        <v>1064548</v>
      </c>
      <c r="G563" s="149" t="str">
        <f t="shared" si="9"/>
        <v>08040530047000100</v>
      </c>
    </row>
    <row r="564" spans="1:7">
      <c r="A564" s="356" t="s">
        <v>1584</v>
      </c>
      <c r="B564" s="357" t="s">
        <v>274</v>
      </c>
      <c r="C564" s="357" t="s">
        <v>493</v>
      </c>
      <c r="D564" s="357" t="s">
        <v>855</v>
      </c>
      <c r="E564" s="357" t="s">
        <v>165</v>
      </c>
      <c r="F564" s="358">
        <v>1064548</v>
      </c>
      <c r="G564" s="149" t="str">
        <f t="shared" si="9"/>
        <v>08040530047000110</v>
      </c>
    </row>
    <row r="565" spans="1:7" ht="25.5">
      <c r="A565" s="356" t="s">
        <v>1435</v>
      </c>
      <c r="B565" s="357" t="s">
        <v>274</v>
      </c>
      <c r="C565" s="357" t="s">
        <v>493</v>
      </c>
      <c r="D565" s="357" t="s">
        <v>855</v>
      </c>
      <c r="E565" s="357" t="s">
        <v>481</v>
      </c>
      <c r="F565" s="358">
        <v>1064548</v>
      </c>
      <c r="G565" s="149" t="str">
        <f t="shared" si="9"/>
        <v>08040530047000112</v>
      </c>
    </row>
    <row r="566" spans="1:7" ht="89.25">
      <c r="A566" s="356" t="s">
        <v>689</v>
      </c>
      <c r="B566" s="357" t="s">
        <v>274</v>
      </c>
      <c r="C566" s="357" t="s">
        <v>493</v>
      </c>
      <c r="D566" s="357" t="s">
        <v>856</v>
      </c>
      <c r="E566" s="357" t="s">
        <v>1564</v>
      </c>
      <c r="F566" s="358">
        <v>356000</v>
      </c>
      <c r="G566" s="149" t="str">
        <f t="shared" si="9"/>
        <v>0804053004Г000</v>
      </c>
    </row>
    <row r="567" spans="1:7" ht="25.5">
      <c r="A567" s="356" t="s">
        <v>1903</v>
      </c>
      <c r="B567" s="357" t="s">
        <v>274</v>
      </c>
      <c r="C567" s="357" t="s">
        <v>493</v>
      </c>
      <c r="D567" s="357" t="s">
        <v>856</v>
      </c>
      <c r="E567" s="357" t="s">
        <v>1904</v>
      </c>
      <c r="F567" s="358">
        <v>356000</v>
      </c>
      <c r="G567" s="149" t="str">
        <f t="shared" si="9"/>
        <v>0804053004Г000200</v>
      </c>
    </row>
    <row r="568" spans="1:7" ht="25.5">
      <c r="A568" s="356" t="s">
        <v>1603</v>
      </c>
      <c r="B568" s="357" t="s">
        <v>274</v>
      </c>
      <c r="C568" s="357" t="s">
        <v>493</v>
      </c>
      <c r="D568" s="357" t="s">
        <v>856</v>
      </c>
      <c r="E568" s="357" t="s">
        <v>1604</v>
      </c>
      <c r="F568" s="358">
        <v>356000</v>
      </c>
      <c r="G568" s="149" t="str">
        <f t="shared" si="9"/>
        <v>0804053004Г000240</v>
      </c>
    </row>
    <row r="569" spans="1:7">
      <c r="A569" s="356" t="s">
        <v>1692</v>
      </c>
      <c r="B569" s="357" t="s">
        <v>274</v>
      </c>
      <c r="C569" s="357" t="s">
        <v>493</v>
      </c>
      <c r="D569" s="357" t="s">
        <v>856</v>
      </c>
      <c r="E569" s="357" t="s">
        <v>418</v>
      </c>
      <c r="F569" s="358">
        <v>356000</v>
      </c>
      <c r="G569" s="149" t="str">
        <f t="shared" si="9"/>
        <v>0804053004Г000244</v>
      </c>
    </row>
    <row r="570" spans="1:7" ht="63.75">
      <c r="A570" s="356" t="s">
        <v>1114</v>
      </c>
      <c r="B570" s="357" t="s">
        <v>274</v>
      </c>
      <c r="C570" s="357" t="s">
        <v>493</v>
      </c>
      <c r="D570" s="357" t="s">
        <v>1115</v>
      </c>
      <c r="E570" s="357" t="s">
        <v>1564</v>
      </c>
      <c r="F570" s="358">
        <v>120000</v>
      </c>
      <c r="G570" s="149" t="str">
        <f t="shared" si="9"/>
        <v>0804053004Ф000</v>
      </c>
    </row>
    <row r="571" spans="1:7" ht="25.5">
      <c r="A571" s="356" t="s">
        <v>1903</v>
      </c>
      <c r="B571" s="357" t="s">
        <v>274</v>
      </c>
      <c r="C571" s="357" t="s">
        <v>493</v>
      </c>
      <c r="D571" s="357" t="s">
        <v>1115</v>
      </c>
      <c r="E571" s="357" t="s">
        <v>1904</v>
      </c>
      <c r="F571" s="358">
        <v>120000</v>
      </c>
      <c r="G571" s="149" t="str">
        <f t="shared" si="9"/>
        <v>0804053004Ф000200</v>
      </c>
    </row>
    <row r="572" spans="1:7" ht="25.5">
      <c r="A572" s="356" t="s">
        <v>1603</v>
      </c>
      <c r="B572" s="357" t="s">
        <v>274</v>
      </c>
      <c r="C572" s="357" t="s">
        <v>493</v>
      </c>
      <c r="D572" s="357" t="s">
        <v>1115</v>
      </c>
      <c r="E572" s="357" t="s">
        <v>1604</v>
      </c>
      <c r="F572" s="358">
        <v>120000</v>
      </c>
      <c r="G572" s="149" t="str">
        <f t="shared" si="9"/>
        <v>0804053004Ф000240</v>
      </c>
    </row>
    <row r="573" spans="1:7">
      <c r="A573" s="356" t="s">
        <v>1692</v>
      </c>
      <c r="B573" s="357" t="s">
        <v>274</v>
      </c>
      <c r="C573" s="357" t="s">
        <v>493</v>
      </c>
      <c r="D573" s="357" t="s">
        <v>1115</v>
      </c>
      <c r="E573" s="357" t="s">
        <v>418</v>
      </c>
      <c r="F573" s="358">
        <v>120000</v>
      </c>
      <c r="G573" s="149" t="str">
        <f t="shared" si="9"/>
        <v>0804053004Ф000244</v>
      </c>
    </row>
    <row r="574" spans="1:7" ht="89.25">
      <c r="A574" s="356" t="s">
        <v>1108</v>
      </c>
      <c r="B574" s="357" t="s">
        <v>274</v>
      </c>
      <c r="C574" s="357" t="s">
        <v>493</v>
      </c>
      <c r="D574" s="357" t="s">
        <v>1109</v>
      </c>
      <c r="E574" s="357" t="s">
        <v>1564</v>
      </c>
      <c r="F574" s="358">
        <v>210500</v>
      </c>
      <c r="G574" s="149" t="str">
        <f t="shared" si="9"/>
        <v>0804053004Э000</v>
      </c>
    </row>
    <row r="575" spans="1:7" ht="25.5">
      <c r="A575" s="356" t="s">
        <v>1903</v>
      </c>
      <c r="B575" s="357" t="s">
        <v>274</v>
      </c>
      <c r="C575" s="357" t="s">
        <v>493</v>
      </c>
      <c r="D575" s="357" t="s">
        <v>1109</v>
      </c>
      <c r="E575" s="357" t="s">
        <v>1904</v>
      </c>
      <c r="F575" s="358">
        <v>210500</v>
      </c>
      <c r="G575" s="149" t="str">
        <f t="shared" si="9"/>
        <v>0804053004Э000200</v>
      </c>
    </row>
    <row r="576" spans="1:7" ht="25.5">
      <c r="A576" s="356" t="s">
        <v>1603</v>
      </c>
      <c r="B576" s="357" t="s">
        <v>274</v>
      </c>
      <c r="C576" s="357" t="s">
        <v>493</v>
      </c>
      <c r="D576" s="357" t="s">
        <v>1109</v>
      </c>
      <c r="E576" s="357" t="s">
        <v>1604</v>
      </c>
      <c r="F576" s="358">
        <v>210500</v>
      </c>
      <c r="G576" s="149" t="str">
        <f t="shared" ref="G576:G616" si="10">CONCATENATE(C576,D576,E576)</f>
        <v>0804053004Э000240</v>
      </c>
    </row>
    <row r="577" spans="1:7">
      <c r="A577" s="356" t="s">
        <v>1692</v>
      </c>
      <c r="B577" s="357" t="s">
        <v>274</v>
      </c>
      <c r="C577" s="357" t="s">
        <v>493</v>
      </c>
      <c r="D577" s="357" t="s">
        <v>1109</v>
      </c>
      <c r="E577" s="357" t="s">
        <v>418</v>
      </c>
      <c r="F577" s="358">
        <v>210500</v>
      </c>
      <c r="G577" s="149" t="str">
        <f t="shared" si="10"/>
        <v>0804053004Э000244</v>
      </c>
    </row>
    <row r="578" spans="1:7">
      <c r="A578" s="356" t="s">
        <v>293</v>
      </c>
      <c r="B578" s="357" t="s">
        <v>274</v>
      </c>
      <c r="C578" s="357" t="s">
        <v>1432</v>
      </c>
      <c r="D578" s="357" t="s">
        <v>1564</v>
      </c>
      <c r="E578" s="357" t="s">
        <v>1564</v>
      </c>
      <c r="F578" s="358">
        <v>7611700</v>
      </c>
      <c r="G578" s="149" t="str">
        <f t="shared" si="10"/>
        <v>1100</v>
      </c>
    </row>
    <row r="579" spans="1:7">
      <c r="A579" s="356" t="s">
        <v>1703</v>
      </c>
      <c r="B579" s="357" t="s">
        <v>274</v>
      </c>
      <c r="C579" s="357" t="s">
        <v>1704</v>
      </c>
      <c r="D579" s="357" t="s">
        <v>1564</v>
      </c>
      <c r="E579" s="357" t="s">
        <v>1564</v>
      </c>
      <c r="F579" s="358">
        <v>5964674</v>
      </c>
      <c r="G579" s="149" t="str">
        <f t="shared" si="10"/>
        <v>1101</v>
      </c>
    </row>
    <row r="580" spans="1:7" ht="25.5">
      <c r="A580" s="356" t="s">
        <v>571</v>
      </c>
      <c r="B580" s="357" t="s">
        <v>274</v>
      </c>
      <c r="C580" s="357" t="s">
        <v>1704</v>
      </c>
      <c r="D580" s="357" t="s">
        <v>1149</v>
      </c>
      <c r="E580" s="357" t="s">
        <v>1564</v>
      </c>
      <c r="F580" s="358">
        <v>5964674</v>
      </c>
      <c r="G580" s="149" t="str">
        <f t="shared" si="10"/>
        <v>11010700000000</v>
      </c>
    </row>
    <row r="581" spans="1:7" ht="25.5">
      <c r="A581" s="356" t="s">
        <v>572</v>
      </c>
      <c r="B581" s="357" t="s">
        <v>274</v>
      </c>
      <c r="C581" s="357" t="s">
        <v>1704</v>
      </c>
      <c r="D581" s="357" t="s">
        <v>1150</v>
      </c>
      <c r="E581" s="357" t="s">
        <v>1564</v>
      </c>
      <c r="F581" s="358">
        <v>5964674</v>
      </c>
      <c r="G581" s="149" t="str">
        <f t="shared" si="10"/>
        <v>11010710000000</v>
      </c>
    </row>
    <row r="582" spans="1:7" ht="102">
      <c r="A582" s="356" t="s">
        <v>1567</v>
      </c>
      <c r="B582" s="357" t="s">
        <v>274</v>
      </c>
      <c r="C582" s="357" t="s">
        <v>1704</v>
      </c>
      <c r="D582" s="357" t="s">
        <v>1568</v>
      </c>
      <c r="E582" s="357" t="s">
        <v>1564</v>
      </c>
      <c r="F582" s="358">
        <v>4060274</v>
      </c>
      <c r="G582" s="149" t="str">
        <f t="shared" si="10"/>
        <v>11010710040000</v>
      </c>
    </row>
    <row r="583" spans="1:7" ht="25.5">
      <c r="A583" s="356" t="s">
        <v>1911</v>
      </c>
      <c r="B583" s="357" t="s">
        <v>274</v>
      </c>
      <c r="C583" s="357" t="s">
        <v>1704</v>
      </c>
      <c r="D583" s="357" t="s">
        <v>1568</v>
      </c>
      <c r="E583" s="357" t="s">
        <v>1912</v>
      </c>
      <c r="F583" s="358">
        <v>4060274</v>
      </c>
      <c r="G583" s="149" t="str">
        <f t="shared" si="10"/>
        <v>11010710040000600</v>
      </c>
    </row>
    <row r="584" spans="1:7">
      <c r="A584" s="356" t="s">
        <v>1605</v>
      </c>
      <c r="B584" s="357" t="s">
        <v>274</v>
      </c>
      <c r="C584" s="357" t="s">
        <v>1704</v>
      </c>
      <c r="D584" s="357" t="s">
        <v>1568</v>
      </c>
      <c r="E584" s="357" t="s">
        <v>1606</v>
      </c>
      <c r="F584" s="358">
        <v>4060274</v>
      </c>
      <c r="G584" s="149" t="str">
        <f t="shared" si="10"/>
        <v>11010710040000610</v>
      </c>
    </row>
    <row r="585" spans="1:7" ht="51">
      <c r="A585" s="356" t="s">
        <v>437</v>
      </c>
      <c r="B585" s="357" t="s">
        <v>274</v>
      </c>
      <c r="C585" s="357" t="s">
        <v>1704</v>
      </c>
      <c r="D585" s="357" t="s">
        <v>1568</v>
      </c>
      <c r="E585" s="357" t="s">
        <v>438</v>
      </c>
      <c r="F585" s="358">
        <v>4060274</v>
      </c>
      <c r="G585" s="149" t="str">
        <f t="shared" si="10"/>
        <v>11010710040000611</v>
      </c>
    </row>
    <row r="586" spans="1:7" ht="127.5">
      <c r="A586" s="356" t="s">
        <v>1569</v>
      </c>
      <c r="B586" s="357" t="s">
        <v>274</v>
      </c>
      <c r="C586" s="357" t="s">
        <v>1704</v>
      </c>
      <c r="D586" s="357" t="s">
        <v>1570</v>
      </c>
      <c r="E586" s="357" t="s">
        <v>1564</v>
      </c>
      <c r="F586" s="358">
        <v>280000</v>
      </c>
      <c r="G586" s="149" t="str">
        <f t="shared" si="10"/>
        <v>11010710041000</v>
      </c>
    </row>
    <row r="587" spans="1:7" ht="25.5">
      <c r="A587" s="356" t="s">
        <v>1911</v>
      </c>
      <c r="B587" s="357" t="s">
        <v>274</v>
      </c>
      <c r="C587" s="357" t="s">
        <v>1704</v>
      </c>
      <c r="D587" s="357" t="s">
        <v>1570</v>
      </c>
      <c r="E587" s="357" t="s">
        <v>1912</v>
      </c>
      <c r="F587" s="358">
        <v>280000</v>
      </c>
      <c r="G587" s="149" t="str">
        <f t="shared" si="10"/>
        <v>11010710041000600</v>
      </c>
    </row>
    <row r="588" spans="1:7">
      <c r="A588" s="356" t="s">
        <v>1605</v>
      </c>
      <c r="B588" s="357" t="s">
        <v>274</v>
      </c>
      <c r="C588" s="357" t="s">
        <v>1704</v>
      </c>
      <c r="D588" s="357" t="s">
        <v>1570</v>
      </c>
      <c r="E588" s="357" t="s">
        <v>1606</v>
      </c>
      <c r="F588" s="358">
        <v>280000</v>
      </c>
      <c r="G588" s="149" t="str">
        <f t="shared" si="10"/>
        <v>11010710041000610</v>
      </c>
    </row>
    <row r="589" spans="1:7" ht="51">
      <c r="A589" s="356" t="s">
        <v>437</v>
      </c>
      <c r="B589" s="357" t="s">
        <v>274</v>
      </c>
      <c r="C589" s="357" t="s">
        <v>1704</v>
      </c>
      <c r="D589" s="357" t="s">
        <v>1570</v>
      </c>
      <c r="E589" s="357" t="s">
        <v>438</v>
      </c>
      <c r="F589" s="358">
        <v>280000</v>
      </c>
      <c r="G589" s="149" t="str">
        <f t="shared" si="10"/>
        <v>11010710041000611</v>
      </c>
    </row>
    <row r="590" spans="1:7" ht="89.25">
      <c r="A590" s="356" t="s">
        <v>1571</v>
      </c>
      <c r="B590" s="357" t="s">
        <v>274</v>
      </c>
      <c r="C590" s="357" t="s">
        <v>1704</v>
      </c>
      <c r="D590" s="357" t="s">
        <v>1572</v>
      </c>
      <c r="E590" s="357" t="s">
        <v>1564</v>
      </c>
      <c r="F590" s="358">
        <v>30000</v>
      </c>
      <c r="G590" s="149" t="str">
        <f t="shared" si="10"/>
        <v>11010710047000</v>
      </c>
    </row>
    <row r="591" spans="1:7" ht="25.5">
      <c r="A591" s="356" t="s">
        <v>1911</v>
      </c>
      <c r="B591" s="357" t="s">
        <v>274</v>
      </c>
      <c r="C591" s="357" t="s">
        <v>1704</v>
      </c>
      <c r="D591" s="357" t="s">
        <v>1572</v>
      </c>
      <c r="E591" s="357" t="s">
        <v>1912</v>
      </c>
      <c r="F591" s="358">
        <v>30000</v>
      </c>
      <c r="G591" s="149" t="str">
        <f t="shared" si="10"/>
        <v>11010710047000600</v>
      </c>
    </row>
    <row r="592" spans="1:7">
      <c r="A592" s="356" t="s">
        <v>1605</v>
      </c>
      <c r="B592" s="357" t="s">
        <v>274</v>
      </c>
      <c r="C592" s="357" t="s">
        <v>1704</v>
      </c>
      <c r="D592" s="357" t="s">
        <v>1572</v>
      </c>
      <c r="E592" s="357" t="s">
        <v>1606</v>
      </c>
      <c r="F592" s="358">
        <v>30000</v>
      </c>
      <c r="G592" s="149" t="str">
        <f t="shared" si="10"/>
        <v>11010710047000610</v>
      </c>
    </row>
    <row r="593" spans="1:7">
      <c r="A593" s="356" t="s">
        <v>456</v>
      </c>
      <c r="B593" s="357" t="s">
        <v>274</v>
      </c>
      <c r="C593" s="357" t="s">
        <v>1704</v>
      </c>
      <c r="D593" s="357" t="s">
        <v>1572</v>
      </c>
      <c r="E593" s="357" t="s">
        <v>457</v>
      </c>
      <c r="F593" s="358">
        <v>30000</v>
      </c>
      <c r="G593" s="149" t="str">
        <f t="shared" si="10"/>
        <v>11010710047000612</v>
      </c>
    </row>
    <row r="594" spans="1:7" ht="89.25">
      <c r="A594" s="356" t="s">
        <v>1573</v>
      </c>
      <c r="B594" s="357" t="s">
        <v>274</v>
      </c>
      <c r="C594" s="357" t="s">
        <v>1704</v>
      </c>
      <c r="D594" s="357" t="s">
        <v>1574</v>
      </c>
      <c r="E594" s="357" t="s">
        <v>1564</v>
      </c>
      <c r="F594" s="358">
        <v>706400</v>
      </c>
      <c r="G594" s="149" t="str">
        <f t="shared" si="10"/>
        <v>1101071004Г000</v>
      </c>
    </row>
    <row r="595" spans="1:7" ht="25.5">
      <c r="A595" s="356" t="s">
        <v>1911</v>
      </c>
      <c r="B595" s="357" t="s">
        <v>274</v>
      </c>
      <c r="C595" s="357" t="s">
        <v>1704</v>
      </c>
      <c r="D595" s="357" t="s">
        <v>1574</v>
      </c>
      <c r="E595" s="357" t="s">
        <v>1912</v>
      </c>
      <c r="F595" s="358">
        <v>706400</v>
      </c>
      <c r="G595" s="149" t="str">
        <f t="shared" si="10"/>
        <v>1101071004Г000600</v>
      </c>
    </row>
    <row r="596" spans="1:7">
      <c r="A596" s="356" t="s">
        <v>1605</v>
      </c>
      <c r="B596" s="357" t="s">
        <v>274</v>
      </c>
      <c r="C596" s="357" t="s">
        <v>1704</v>
      </c>
      <c r="D596" s="357" t="s">
        <v>1574</v>
      </c>
      <c r="E596" s="357" t="s">
        <v>1606</v>
      </c>
      <c r="F596" s="358">
        <v>706400</v>
      </c>
      <c r="G596" s="149" t="str">
        <f t="shared" si="10"/>
        <v>1101071004Г000610</v>
      </c>
    </row>
    <row r="597" spans="1:7" ht="51">
      <c r="A597" s="356" t="s">
        <v>437</v>
      </c>
      <c r="B597" s="357" t="s">
        <v>274</v>
      </c>
      <c r="C597" s="357" t="s">
        <v>1704</v>
      </c>
      <c r="D597" s="357" t="s">
        <v>1574</v>
      </c>
      <c r="E597" s="357" t="s">
        <v>438</v>
      </c>
      <c r="F597" s="358">
        <v>706400</v>
      </c>
      <c r="G597" s="149" t="str">
        <f t="shared" si="10"/>
        <v>1101071004Г000611</v>
      </c>
    </row>
    <row r="598" spans="1:7" ht="89.25">
      <c r="A598" s="356" t="s">
        <v>1575</v>
      </c>
      <c r="B598" s="357" t="s">
        <v>274</v>
      </c>
      <c r="C598" s="357" t="s">
        <v>1704</v>
      </c>
      <c r="D598" s="357" t="s">
        <v>1576</v>
      </c>
      <c r="E598" s="357" t="s">
        <v>1564</v>
      </c>
      <c r="F598" s="358">
        <v>200000</v>
      </c>
      <c r="G598" s="149" t="str">
        <f t="shared" si="10"/>
        <v>1101071004Э000</v>
      </c>
    </row>
    <row r="599" spans="1:7" ht="25.5">
      <c r="A599" s="356" t="s">
        <v>1911</v>
      </c>
      <c r="B599" s="357" t="s">
        <v>274</v>
      </c>
      <c r="C599" s="357" t="s">
        <v>1704</v>
      </c>
      <c r="D599" s="357" t="s">
        <v>1576</v>
      </c>
      <c r="E599" s="357" t="s">
        <v>1912</v>
      </c>
      <c r="F599" s="358">
        <v>200000</v>
      </c>
      <c r="G599" s="149" t="str">
        <f t="shared" si="10"/>
        <v>1101071004Э000600</v>
      </c>
    </row>
    <row r="600" spans="1:7">
      <c r="A600" s="356" t="s">
        <v>1605</v>
      </c>
      <c r="B600" s="357" t="s">
        <v>274</v>
      </c>
      <c r="C600" s="357" t="s">
        <v>1704</v>
      </c>
      <c r="D600" s="357" t="s">
        <v>1576</v>
      </c>
      <c r="E600" s="357" t="s">
        <v>1606</v>
      </c>
      <c r="F600" s="358">
        <v>200000</v>
      </c>
      <c r="G600" s="149" t="str">
        <f t="shared" si="10"/>
        <v>1101071004Э000610</v>
      </c>
    </row>
    <row r="601" spans="1:7" ht="51">
      <c r="A601" s="356" t="s">
        <v>437</v>
      </c>
      <c r="B601" s="357" t="s">
        <v>274</v>
      </c>
      <c r="C601" s="357" t="s">
        <v>1704</v>
      </c>
      <c r="D601" s="357" t="s">
        <v>1576</v>
      </c>
      <c r="E601" s="357" t="s">
        <v>438</v>
      </c>
      <c r="F601" s="358">
        <v>200000</v>
      </c>
      <c r="G601" s="149" t="str">
        <f t="shared" si="10"/>
        <v>1101071004Э000611</v>
      </c>
    </row>
    <row r="602" spans="1:7" ht="63.75">
      <c r="A602" s="356" t="s">
        <v>1577</v>
      </c>
      <c r="B602" s="357" t="s">
        <v>274</v>
      </c>
      <c r="C602" s="357" t="s">
        <v>1704</v>
      </c>
      <c r="D602" s="357" t="s">
        <v>1578</v>
      </c>
      <c r="E602" s="357" t="s">
        <v>1564</v>
      </c>
      <c r="F602" s="358">
        <v>688000</v>
      </c>
      <c r="G602" s="149" t="str">
        <f t="shared" si="10"/>
        <v>110107100Ч0020</v>
      </c>
    </row>
    <row r="603" spans="1:7" ht="25.5">
      <c r="A603" s="356" t="s">
        <v>1911</v>
      </c>
      <c r="B603" s="357" t="s">
        <v>274</v>
      </c>
      <c r="C603" s="357" t="s">
        <v>1704</v>
      </c>
      <c r="D603" s="357" t="s">
        <v>1578</v>
      </c>
      <c r="E603" s="357" t="s">
        <v>1912</v>
      </c>
      <c r="F603" s="358">
        <v>688000</v>
      </c>
      <c r="G603" s="149" t="str">
        <f t="shared" si="10"/>
        <v>110107100Ч0020600</v>
      </c>
    </row>
    <row r="604" spans="1:7">
      <c r="A604" s="356" t="s">
        <v>1605</v>
      </c>
      <c r="B604" s="357" t="s">
        <v>274</v>
      </c>
      <c r="C604" s="357" t="s">
        <v>1704</v>
      </c>
      <c r="D604" s="357" t="s">
        <v>1578</v>
      </c>
      <c r="E604" s="357" t="s">
        <v>1606</v>
      </c>
      <c r="F604" s="358">
        <v>688000</v>
      </c>
      <c r="G604" s="149" t="str">
        <f t="shared" si="10"/>
        <v>110107100Ч0020610</v>
      </c>
    </row>
    <row r="605" spans="1:7" ht="51">
      <c r="A605" s="356" t="s">
        <v>437</v>
      </c>
      <c r="B605" s="357" t="s">
        <v>274</v>
      </c>
      <c r="C605" s="357" t="s">
        <v>1704</v>
      </c>
      <c r="D605" s="357" t="s">
        <v>1578</v>
      </c>
      <c r="E605" s="357" t="s">
        <v>438</v>
      </c>
      <c r="F605" s="358">
        <v>688000</v>
      </c>
      <c r="G605" s="149" t="str">
        <f t="shared" si="10"/>
        <v>110107100Ч0020611</v>
      </c>
    </row>
    <row r="606" spans="1:7">
      <c r="A606" s="356" t="s">
        <v>254</v>
      </c>
      <c r="B606" s="357" t="s">
        <v>274</v>
      </c>
      <c r="C606" s="357" t="s">
        <v>471</v>
      </c>
      <c r="D606" s="357" t="s">
        <v>1564</v>
      </c>
      <c r="E606" s="357" t="s">
        <v>1564</v>
      </c>
      <c r="F606" s="358">
        <v>1647026</v>
      </c>
      <c r="G606" s="149" t="str">
        <f t="shared" si="10"/>
        <v>1102</v>
      </c>
    </row>
    <row r="607" spans="1:7" ht="25.5">
      <c r="A607" s="356" t="s">
        <v>571</v>
      </c>
      <c r="B607" s="357" t="s">
        <v>274</v>
      </c>
      <c r="C607" s="357" t="s">
        <v>471</v>
      </c>
      <c r="D607" s="357" t="s">
        <v>1149</v>
      </c>
      <c r="E607" s="357" t="s">
        <v>1564</v>
      </c>
      <c r="F607" s="358">
        <v>1647026</v>
      </c>
      <c r="G607" s="149" t="str">
        <f t="shared" si="10"/>
        <v>11020700000000</v>
      </c>
    </row>
    <row r="608" spans="1:7" ht="25.5">
      <c r="A608" s="356" t="s">
        <v>572</v>
      </c>
      <c r="B608" s="357" t="s">
        <v>274</v>
      </c>
      <c r="C608" s="357" t="s">
        <v>471</v>
      </c>
      <c r="D608" s="357" t="s">
        <v>1150</v>
      </c>
      <c r="E608" s="357" t="s">
        <v>1564</v>
      </c>
      <c r="F608" s="358">
        <v>1447026</v>
      </c>
      <c r="G608" s="149" t="str">
        <f t="shared" si="10"/>
        <v>11020710000000</v>
      </c>
    </row>
    <row r="609" spans="1:7" ht="63.75">
      <c r="A609" s="356" t="s">
        <v>472</v>
      </c>
      <c r="B609" s="357" t="s">
        <v>274</v>
      </c>
      <c r="C609" s="357" t="s">
        <v>471</v>
      </c>
      <c r="D609" s="357" t="s">
        <v>837</v>
      </c>
      <c r="E609" s="357" t="s">
        <v>1564</v>
      </c>
      <c r="F609" s="358">
        <v>600000</v>
      </c>
      <c r="G609" s="149" t="str">
        <f t="shared" si="10"/>
        <v>11020710080010</v>
      </c>
    </row>
    <row r="610" spans="1:7" ht="25.5">
      <c r="A610" s="356" t="s">
        <v>1911</v>
      </c>
      <c r="B610" s="357" t="s">
        <v>274</v>
      </c>
      <c r="C610" s="357" t="s">
        <v>471</v>
      </c>
      <c r="D610" s="357" t="s">
        <v>837</v>
      </c>
      <c r="E610" s="357" t="s">
        <v>1912</v>
      </c>
      <c r="F610" s="358">
        <v>600000</v>
      </c>
      <c r="G610" s="149" t="str">
        <f t="shared" si="10"/>
        <v>11020710080010600</v>
      </c>
    </row>
    <row r="611" spans="1:7">
      <c r="A611" s="356" t="s">
        <v>1605</v>
      </c>
      <c r="B611" s="357" t="s">
        <v>274</v>
      </c>
      <c r="C611" s="357" t="s">
        <v>471</v>
      </c>
      <c r="D611" s="357" t="s">
        <v>837</v>
      </c>
      <c r="E611" s="357" t="s">
        <v>1606</v>
      </c>
      <c r="F611" s="358">
        <v>600000</v>
      </c>
      <c r="G611" s="149" t="str">
        <f t="shared" si="10"/>
        <v>11020710080010610</v>
      </c>
    </row>
    <row r="612" spans="1:7">
      <c r="A612" s="356" t="s">
        <v>456</v>
      </c>
      <c r="B612" s="357" t="s">
        <v>274</v>
      </c>
      <c r="C612" s="357" t="s">
        <v>471</v>
      </c>
      <c r="D612" s="357" t="s">
        <v>837</v>
      </c>
      <c r="E612" s="357" t="s">
        <v>457</v>
      </c>
      <c r="F612" s="358">
        <v>600000</v>
      </c>
      <c r="G612" s="149" t="str">
        <f t="shared" si="10"/>
        <v>11020710080010612</v>
      </c>
    </row>
    <row r="613" spans="1:7" ht="63.75">
      <c r="A613" s="356" t="s">
        <v>473</v>
      </c>
      <c r="B613" s="357" t="s">
        <v>274</v>
      </c>
      <c r="C613" s="357" t="s">
        <v>471</v>
      </c>
      <c r="D613" s="357" t="s">
        <v>838</v>
      </c>
      <c r="E613" s="357" t="s">
        <v>1564</v>
      </c>
      <c r="F613" s="358">
        <v>800000</v>
      </c>
      <c r="G613" s="149" t="str">
        <f t="shared" si="10"/>
        <v>11020710080020</v>
      </c>
    </row>
    <row r="614" spans="1:7" ht="25.5">
      <c r="A614" s="356" t="s">
        <v>1911</v>
      </c>
      <c r="B614" s="357" t="s">
        <v>274</v>
      </c>
      <c r="C614" s="357" t="s">
        <v>471</v>
      </c>
      <c r="D614" s="357" t="s">
        <v>838</v>
      </c>
      <c r="E614" s="357" t="s">
        <v>1912</v>
      </c>
      <c r="F614" s="358">
        <v>800000</v>
      </c>
      <c r="G614" s="149" t="str">
        <f t="shared" si="10"/>
        <v>11020710080020600</v>
      </c>
    </row>
    <row r="615" spans="1:7">
      <c r="A615" s="356" t="s">
        <v>1605</v>
      </c>
      <c r="B615" s="357" t="s">
        <v>274</v>
      </c>
      <c r="C615" s="357" t="s">
        <v>471</v>
      </c>
      <c r="D615" s="357" t="s">
        <v>838</v>
      </c>
      <c r="E615" s="357" t="s">
        <v>1606</v>
      </c>
      <c r="F615" s="358">
        <v>800000</v>
      </c>
      <c r="G615" s="149" t="str">
        <f t="shared" si="10"/>
        <v>11020710080020610</v>
      </c>
    </row>
    <row r="616" spans="1:7">
      <c r="A616" s="356" t="s">
        <v>456</v>
      </c>
      <c r="B616" s="357" t="s">
        <v>274</v>
      </c>
      <c r="C616" s="357" t="s">
        <v>471</v>
      </c>
      <c r="D616" s="357" t="s">
        <v>838</v>
      </c>
      <c r="E616" s="357" t="s">
        <v>457</v>
      </c>
      <c r="F616" s="358">
        <v>800000</v>
      </c>
      <c r="G616" s="149" t="str">
        <f t="shared" si="10"/>
        <v>11020710080020612</v>
      </c>
    </row>
    <row r="617" spans="1:7" ht="51">
      <c r="A617" s="356" t="s">
        <v>1668</v>
      </c>
      <c r="B617" s="357" t="s">
        <v>274</v>
      </c>
      <c r="C617" s="357" t="s">
        <v>471</v>
      </c>
      <c r="D617" s="357" t="s">
        <v>1669</v>
      </c>
      <c r="E617" s="357" t="s">
        <v>1564</v>
      </c>
      <c r="F617" s="358">
        <v>47026</v>
      </c>
      <c r="G617" s="149" t="str">
        <f t="shared" ref="G617:G680" si="11">CONCATENATE(C617,D617,E617)</f>
        <v>1102071008Ф020</v>
      </c>
    </row>
    <row r="618" spans="1:7" ht="25.5">
      <c r="A618" s="356" t="s">
        <v>1911</v>
      </c>
      <c r="B618" s="357" t="s">
        <v>274</v>
      </c>
      <c r="C618" s="357" t="s">
        <v>471</v>
      </c>
      <c r="D618" s="357" t="s">
        <v>1669</v>
      </c>
      <c r="E618" s="357" t="s">
        <v>1912</v>
      </c>
      <c r="F618" s="358">
        <v>47026</v>
      </c>
      <c r="G618" s="149" t="str">
        <f t="shared" si="11"/>
        <v>1102071008Ф020600</v>
      </c>
    </row>
    <row r="619" spans="1:7">
      <c r="A619" s="356" t="s">
        <v>1605</v>
      </c>
      <c r="B619" s="357" t="s">
        <v>274</v>
      </c>
      <c r="C619" s="357" t="s">
        <v>471</v>
      </c>
      <c r="D619" s="357" t="s">
        <v>1669</v>
      </c>
      <c r="E619" s="357" t="s">
        <v>1606</v>
      </c>
      <c r="F619" s="358">
        <v>47026</v>
      </c>
      <c r="G619" s="149" t="str">
        <f t="shared" si="11"/>
        <v>1102071008Ф020610</v>
      </c>
    </row>
    <row r="620" spans="1:7">
      <c r="A620" s="356" t="s">
        <v>456</v>
      </c>
      <c r="B620" s="357" t="s">
        <v>274</v>
      </c>
      <c r="C620" s="357" t="s">
        <v>471</v>
      </c>
      <c r="D620" s="357" t="s">
        <v>1669</v>
      </c>
      <c r="E620" s="357" t="s">
        <v>457</v>
      </c>
      <c r="F620" s="358">
        <v>47026</v>
      </c>
      <c r="G620" s="149" t="str">
        <f t="shared" si="11"/>
        <v>1102071008Ф020612</v>
      </c>
    </row>
    <row r="621" spans="1:7" ht="25.5">
      <c r="A621" s="356" t="s">
        <v>574</v>
      </c>
      <c r="B621" s="357" t="s">
        <v>274</v>
      </c>
      <c r="C621" s="357" t="s">
        <v>471</v>
      </c>
      <c r="D621" s="357" t="s">
        <v>1151</v>
      </c>
      <c r="E621" s="357" t="s">
        <v>1564</v>
      </c>
      <c r="F621" s="358">
        <v>200000</v>
      </c>
      <c r="G621" s="149" t="str">
        <f t="shared" si="11"/>
        <v>11020720000000</v>
      </c>
    </row>
    <row r="622" spans="1:7" ht="76.5">
      <c r="A622" s="356" t="s">
        <v>602</v>
      </c>
      <c r="B622" s="357" t="s">
        <v>274</v>
      </c>
      <c r="C622" s="357" t="s">
        <v>471</v>
      </c>
      <c r="D622" s="357" t="s">
        <v>839</v>
      </c>
      <c r="E622" s="357" t="s">
        <v>1564</v>
      </c>
      <c r="F622" s="358">
        <v>16900</v>
      </c>
      <c r="G622" s="149" t="str">
        <f t="shared" si="11"/>
        <v>11020720080010</v>
      </c>
    </row>
    <row r="623" spans="1:7" ht="25.5">
      <c r="A623" s="356" t="s">
        <v>1911</v>
      </c>
      <c r="B623" s="357" t="s">
        <v>274</v>
      </c>
      <c r="C623" s="357" t="s">
        <v>471</v>
      </c>
      <c r="D623" s="357" t="s">
        <v>839</v>
      </c>
      <c r="E623" s="357" t="s">
        <v>1912</v>
      </c>
      <c r="F623" s="358">
        <v>16900</v>
      </c>
      <c r="G623" s="149" t="str">
        <f t="shared" si="11"/>
        <v>11020720080010600</v>
      </c>
    </row>
    <row r="624" spans="1:7">
      <c r="A624" s="356" t="s">
        <v>1605</v>
      </c>
      <c r="B624" s="357" t="s">
        <v>274</v>
      </c>
      <c r="C624" s="357" t="s">
        <v>471</v>
      </c>
      <c r="D624" s="357" t="s">
        <v>839</v>
      </c>
      <c r="E624" s="357" t="s">
        <v>1606</v>
      </c>
      <c r="F624" s="358">
        <v>16900</v>
      </c>
      <c r="G624" s="149" t="str">
        <f t="shared" si="11"/>
        <v>11020720080010610</v>
      </c>
    </row>
    <row r="625" spans="1:7">
      <c r="A625" s="356" t="s">
        <v>456</v>
      </c>
      <c r="B625" s="357" t="s">
        <v>274</v>
      </c>
      <c r="C625" s="357" t="s">
        <v>471</v>
      </c>
      <c r="D625" s="357" t="s">
        <v>839</v>
      </c>
      <c r="E625" s="357" t="s">
        <v>457</v>
      </c>
      <c r="F625" s="358">
        <v>16900</v>
      </c>
      <c r="G625" s="149" t="str">
        <f t="shared" si="11"/>
        <v>11020720080010612</v>
      </c>
    </row>
    <row r="626" spans="1:7" ht="63.75">
      <c r="A626" s="356" t="s">
        <v>474</v>
      </c>
      <c r="B626" s="357" t="s">
        <v>274</v>
      </c>
      <c r="C626" s="357" t="s">
        <v>471</v>
      </c>
      <c r="D626" s="357" t="s">
        <v>840</v>
      </c>
      <c r="E626" s="357" t="s">
        <v>1564</v>
      </c>
      <c r="F626" s="358">
        <v>176400</v>
      </c>
      <c r="G626" s="149" t="str">
        <f t="shared" si="11"/>
        <v>11020720080020</v>
      </c>
    </row>
    <row r="627" spans="1:7" ht="25.5">
      <c r="A627" s="356" t="s">
        <v>1911</v>
      </c>
      <c r="B627" s="357" t="s">
        <v>274</v>
      </c>
      <c r="C627" s="357" t="s">
        <v>471</v>
      </c>
      <c r="D627" s="357" t="s">
        <v>840</v>
      </c>
      <c r="E627" s="357" t="s">
        <v>1912</v>
      </c>
      <c r="F627" s="358">
        <v>176400</v>
      </c>
      <c r="G627" s="149" t="str">
        <f t="shared" si="11"/>
        <v>11020720080020600</v>
      </c>
    </row>
    <row r="628" spans="1:7">
      <c r="A628" s="356" t="s">
        <v>1605</v>
      </c>
      <c r="B628" s="357" t="s">
        <v>274</v>
      </c>
      <c r="C628" s="357" t="s">
        <v>471</v>
      </c>
      <c r="D628" s="357" t="s">
        <v>840</v>
      </c>
      <c r="E628" s="357" t="s">
        <v>1606</v>
      </c>
      <c r="F628" s="358">
        <v>176400</v>
      </c>
      <c r="G628" s="149" t="str">
        <f t="shared" si="11"/>
        <v>11020720080020610</v>
      </c>
    </row>
    <row r="629" spans="1:7">
      <c r="A629" s="356" t="s">
        <v>456</v>
      </c>
      <c r="B629" s="357" t="s">
        <v>274</v>
      </c>
      <c r="C629" s="357" t="s">
        <v>471</v>
      </c>
      <c r="D629" s="357" t="s">
        <v>840</v>
      </c>
      <c r="E629" s="357" t="s">
        <v>457</v>
      </c>
      <c r="F629" s="358">
        <v>176400</v>
      </c>
      <c r="G629" s="149" t="str">
        <f t="shared" si="11"/>
        <v>11020720080020612</v>
      </c>
    </row>
    <row r="630" spans="1:7" ht="89.25">
      <c r="A630" s="356" t="s">
        <v>475</v>
      </c>
      <c r="B630" s="357" t="s">
        <v>274</v>
      </c>
      <c r="C630" s="357" t="s">
        <v>471</v>
      </c>
      <c r="D630" s="357" t="s">
        <v>841</v>
      </c>
      <c r="E630" s="357" t="s">
        <v>1564</v>
      </c>
      <c r="F630" s="358">
        <v>6700</v>
      </c>
      <c r="G630" s="149" t="str">
        <f t="shared" si="11"/>
        <v>11020720080030</v>
      </c>
    </row>
    <row r="631" spans="1:7" ht="25.5">
      <c r="A631" s="356" t="s">
        <v>1911</v>
      </c>
      <c r="B631" s="357" t="s">
        <v>274</v>
      </c>
      <c r="C631" s="357" t="s">
        <v>471</v>
      </c>
      <c r="D631" s="357" t="s">
        <v>841</v>
      </c>
      <c r="E631" s="357" t="s">
        <v>1912</v>
      </c>
      <c r="F631" s="358">
        <v>6700</v>
      </c>
      <c r="G631" s="149" t="str">
        <f t="shared" si="11"/>
        <v>11020720080030600</v>
      </c>
    </row>
    <row r="632" spans="1:7">
      <c r="A632" s="356" t="s">
        <v>1605</v>
      </c>
      <c r="B632" s="357" t="s">
        <v>274</v>
      </c>
      <c r="C632" s="357" t="s">
        <v>471</v>
      </c>
      <c r="D632" s="357" t="s">
        <v>841</v>
      </c>
      <c r="E632" s="357" t="s">
        <v>1606</v>
      </c>
      <c r="F632" s="358">
        <v>6700</v>
      </c>
      <c r="G632" s="149" t="str">
        <f t="shared" si="11"/>
        <v>11020720080030610</v>
      </c>
    </row>
    <row r="633" spans="1:7">
      <c r="A633" s="356" t="s">
        <v>456</v>
      </c>
      <c r="B633" s="357" t="s">
        <v>274</v>
      </c>
      <c r="C633" s="357" t="s">
        <v>471</v>
      </c>
      <c r="D633" s="357" t="s">
        <v>841</v>
      </c>
      <c r="E633" s="357" t="s">
        <v>457</v>
      </c>
      <c r="F633" s="358">
        <v>6700</v>
      </c>
      <c r="G633" s="149" t="str">
        <f t="shared" si="11"/>
        <v>11020720080030612</v>
      </c>
    </row>
    <row r="634" spans="1:7" ht="25.5">
      <c r="A634" s="356" t="s">
        <v>227</v>
      </c>
      <c r="B634" s="357" t="s">
        <v>89</v>
      </c>
      <c r="C634" s="357" t="s">
        <v>1564</v>
      </c>
      <c r="D634" s="357" t="s">
        <v>1564</v>
      </c>
      <c r="E634" s="357" t="s">
        <v>1564</v>
      </c>
      <c r="F634" s="358">
        <v>9399500</v>
      </c>
      <c r="G634" s="149" t="str">
        <f t="shared" si="11"/>
        <v/>
      </c>
    </row>
    <row r="635" spans="1:7">
      <c r="A635" s="356" t="s">
        <v>278</v>
      </c>
      <c r="B635" s="357" t="s">
        <v>89</v>
      </c>
      <c r="C635" s="357" t="s">
        <v>1422</v>
      </c>
      <c r="D635" s="357" t="s">
        <v>1564</v>
      </c>
      <c r="E635" s="357" t="s">
        <v>1564</v>
      </c>
      <c r="F635" s="358">
        <v>1000000</v>
      </c>
      <c r="G635" s="149" t="str">
        <f t="shared" si="11"/>
        <v>0100</v>
      </c>
    </row>
    <row r="636" spans="1:7">
      <c r="A636" s="356" t="s">
        <v>261</v>
      </c>
      <c r="B636" s="357" t="s">
        <v>89</v>
      </c>
      <c r="C636" s="357" t="s">
        <v>426</v>
      </c>
      <c r="D636" s="357" t="s">
        <v>1564</v>
      </c>
      <c r="E636" s="357" t="s">
        <v>1564</v>
      </c>
      <c r="F636" s="358">
        <v>1000000</v>
      </c>
      <c r="G636" s="149" t="str">
        <f t="shared" si="11"/>
        <v>0113</v>
      </c>
    </row>
    <row r="637" spans="1:7" ht="25.5">
      <c r="A637" s="356" t="s">
        <v>723</v>
      </c>
      <c r="B637" s="357" t="s">
        <v>89</v>
      </c>
      <c r="C637" s="357" t="s">
        <v>426</v>
      </c>
      <c r="D637" s="357" t="s">
        <v>1172</v>
      </c>
      <c r="E637" s="357" t="s">
        <v>1564</v>
      </c>
      <c r="F637" s="358">
        <v>1000000</v>
      </c>
      <c r="G637" s="149" t="str">
        <f t="shared" si="11"/>
        <v>01139000000000</v>
      </c>
    </row>
    <row r="638" spans="1:7" ht="25.5">
      <c r="A638" s="356" t="s">
        <v>522</v>
      </c>
      <c r="B638" s="357" t="s">
        <v>89</v>
      </c>
      <c r="C638" s="357" t="s">
        <v>426</v>
      </c>
      <c r="D638" s="357" t="s">
        <v>1176</v>
      </c>
      <c r="E638" s="357" t="s">
        <v>1564</v>
      </c>
      <c r="F638" s="358">
        <v>1000000</v>
      </c>
      <c r="G638" s="149" t="str">
        <f t="shared" si="11"/>
        <v>01139090000000</v>
      </c>
    </row>
    <row r="639" spans="1:7" ht="51">
      <c r="A639" s="356" t="s">
        <v>625</v>
      </c>
      <c r="B639" s="357" t="s">
        <v>89</v>
      </c>
      <c r="C639" s="357" t="s">
        <v>426</v>
      </c>
      <c r="D639" s="357" t="s">
        <v>883</v>
      </c>
      <c r="E639" s="357" t="s">
        <v>1564</v>
      </c>
      <c r="F639" s="358">
        <v>1000000</v>
      </c>
      <c r="G639" s="149" t="str">
        <f t="shared" si="11"/>
        <v>011390900Д0000</v>
      </c>
    </row>
    <row r="640" spans="1:7" ht="25.5">
      <c r="A640" s="356" t="s">
        <v>1903</v>
      </c>
      <c r="B640" s="357" t="s">
        <v>89</v>
      </c>
      <c r="C640" s="357" t="s">
        <v>426</v>
      </c>
      <c r="D640" s="357" t="s">
        <v>883</v>
      </c>
      <c r="E640" s="357" t="s">
        <v>1904</v>
      </c>
      <c r="F640" s="358">
        <v>1000000</v>
      </c>
      <c r="G640" s="149" t="str">
        <f t="shared" si="11"/>
        <v>011390900Д0000200</v>
      </c>
    </row>
    <row r="641" spans="1:7" ht="25.5">
      <c r="A641" s="356" t="s">
        <v>1603</v>
      </c>
      <c r="B641" s="357" t="s">
        <v>89</v>
      </c>
      <c r="C641" s="357" t="s">
        <v>426</v>
      </c>
      <c r="D641" s="357" t="s">
        <v>883</v>
      </c>
      <c r="E641" s="357" t="s">
        <v>1604</v>
      </c>
      <c r="F641" s="358">
        <v>1000000</v>
      </c>
      <c r="G641" s="149" t="str">
        <f t="shared" si="11"/>
        <v>011390900Д0000240</v>
      </c>
    </row>
    <row r="642" spans="1:7">
      <c r="A642" s="356" t="s">
        <v>1692</v>
      </c>
      <c r="B642" s="357" t="s">
        <v>89</v>
      </c>
      <c r="C642" s="357" t="s">
        <v>426</v>
      </c>
      <c r="D642" s="357" t="s">
        <v>883</v>
      </c>
      <c r="E642" s="357" t="s">
        <v>418</v>
      </c>
      <c r="F642" s="358">
        <v>1000000</v>
      </c>
      <c r="G642" s="149" t="str">
        <f t="shared" si="11"/>
        <v>011390900Д0000244</v>
      </c>
    </row>
    <row r="643" spans="1:7">
      <c r="A643" s="356" t="s">
        <v>218</v>
      </c>
      <c r="B643" s="357" t="s">
        <v>89</v>
      </c>
      <c r="C643" s="357" t="s">
        <v>1428</v>
      </c>
      <c r="D643" s="357" t="s">
        <v>1564</v>
      </c>
      <c r="E643" s="357" t="s">
        <v>1564</v>
      </c>
      <c r="F643" s="358">
        <v>1200000</v>
      </c>
      <c r="G643" s="149" t="str">
        <f t="shared" si="11"/>
        <v>0400</v>
      </c>
    </row>
    <row r="644" spans="1:7">
      <c r="A644" s="356" t="s">
        <v>179</v>
      </c>
      <c r="B644" s="357" t="s">
        <v>89</v>
      </c>
      <c r="C644" s="357" t="s">
        <v>450</v>
      </c>
      <c r="D644" s="357" t="s">
        <v>1564</v>
      </c>
      <c r="E644" s="357" t="s">
        <v>1564</v>
      </c>
      <c r="F644" s="358">
        <v>1200000</v>
      </c>
      <c r="G644" s="149" t="str">
        <f t="shared" si="11"/>
        <v>0412</v>
      </c>
    </row>
    <row r="645" spans="1:7" ht="25.5">
      <c r="A645" s="356" t="s">
        <v>723</v>
      </c>
      <c r="B645" s="357" t="s">
        <v>89</v>
      </c>
      <c r="C645" s="357" t="s">
        <v>450</v>
      </c>
      <c r="D645" s="357" t="s">
        <v>1172</v>
      </c>
      <c r="E645" s="357" t="s">
        <v>1564</v>
      </c>
      <c r="F645" s="358">
        <v>1200000</v>
      </c>
      <c r="G645" s="149" t="str">
        <f t="shared" si="11"/>
        <v>04129000000000</v>
      </c>
    </row>
    <row r="646" spans="1:7" ht="25.5">
      <c r="A646" s="356" t="s">
        <v>522</v>
      </c>
      <c r="B646" s="357" t="s">
        <v>89</v>
      </c>
      <c r="C646" s="357" t="s">
        <v>450</v>
      </c>
      <c r="D646" s="357" t="s">
        <v>1176</v>
      </c>
      <c r="E646" s="357" t="s">
        <v>1564</v>
      </c>
      <c r="F646" s="358">
        <v>1200000</v>
      </c>
      <c r="G646" s="149" t="str">
        <f t="shared" si="11"/>
        <v>04129090000000</v>
      </c>
    </row>
    <row r="647" spans="1:7" ht="38.25">
      <c r="A647" s="356" t="s">
        <v>494</v>
      </c>
      <c r="B647" s="357" t="s">
        <v>89</v>
      </c>
      <c r="C647" s="357" t="s">
        <v>450</v>
      </c>
      <c r="D647" s="357" t="s">
        <v>884</v>
      </c>
      <c r="E647" s="357" t="s">
        <v>1564</v>
      </c>
      <c r="F647" s="358">
        <v>1200000</v>
      </c>
      <c r="G647" s="149" t="str">
        <f t="shared" si="11"/>
        <v>041290900Ж0000</v>
      </c>
    </row>
    <row r="648" spans="1:7" ht="25.5">
      <c r="A648" s="356" t="s">
        <v>1903</v>
      </c>
      <c r="B648" s="357" t="s">
        <v>89</v>
      </c>
      <c r="C648" s="357" t="s">
        <v>450</v>
      </c>
      <c r="D648" s="357" t="s">
        <v>884</v>
      </c>
      <c r="E648" s="357" t="s">
        <v>1904</v>
      </c>
      <c r="F648" s="358">
        <v>1200000</v>
      </c>
      <c r="G648" s="149" t="str">
        <f t="shared" si="11"/>
        <v>041290900Ж0000200</v>
      </c>
    </row>
    <row r="649" spans="1:7" ht="25.5">
      <c r="A649" s="356" t="s">
        <v>1603</v>
      </c>
      <c r="B649" s="357" t="s">
        <v>89</v>
      </c>
      <c r="C649" s="357" t="s">
        <v>450</v>
      </c>
      <c r="D649" s="357" t="s">
        <v>884</v>
      </c>
      <c r="E649" s="357" t="s">
        <v>1604</v>
      </c>
      <c r="F649" s="358">
        <v>1200000</v>
      </c>
      <c r="G649" s="149" t="str">
        <f t="shared" si="11"/>
        <v>041290900Ж0000240</v>
      </c>
    </row>
    <row r="650" spans="1:7">
      <c r="A650" s="356" t="s">
        <v>1692</v>
      </c>
      <c r="B650" s="357" t="s">
        <v>89</v>
      </c>
      <c r="C650" s="357" t="s">
        <v>450</v>
      </c>
      <c r="D650" s="357" t="s">
        <v>884</v>
      </c>
      <c r="E650" s="357" t="s">
        <v>418</v>
      </c>
      <c r="F650" s="358">
        <v>1200000</v>
      </c>
      <c r="G650" s="149" t="str">
        <f t="shared" si="11"/>
        <v>041290900Ж0000244</v>
      </c>
    </row>
    <row r="651" spans="1:7">
      <c r="A651" s="356" t="s">
        <v>283</v>
      </c>
      <c r="B651" s="357" t="s">
        <v>89</v>
      </c>
      <c r="C651" s="357" t="s">
        <v>1429</v>
      </c>
      <c r="D651" s="357" t="s">
        <v>1564</v>
      </c>
      <c r="E651" s="357" t="s">
        <v>1564</v>
      </c>
      <c r="F651" s="358">
        <v>325000</v>
      </c>
      <c r="G651" s="149" t="str">
        <f t="shared" si="11"/>
        <v>0500</v>
      </c>
    </row>
    <row r="652" spans="1:7">
      <c r="A652" s="356" t="s">
        <v>3</v>
      </c>
      <c r="B652" s="357" t="s">
        <v>89</v>
      </c>
      <c r="C652" s="357" t="s">
        <v>476</v>
      </c>
      <c r="D652" s="357" t="s">
        <v>1564</v>
      </c>
      <c r="E652" s="357" t="s">
        <v>1564</v>
      </c>
      <c r="F652" s="358">
        <v>325000</v>
      </c>
      <c r="G652" s="149" t="str">
        <f t="shared" si="11"/>
        <v>0501</v>
      </c>
    </row>
    <row r="653" spans="1:7" ht="38.25">
      <c r="A653" s="356" t="s">
        <v>549</v>
      </c>
      <c r="B653" s="357" t="s">
        <v>89</v>
      </c>
      <c r="C653" s="357" t="s">
        <v>476</v>
      </c>
      <c r="D653" s="357" t="s">
        <v>1134</v>
      </c>
      <c r="E653" s="357" t="s">
        <v>1564</v>
      </c>
      <c r="F653" s="358">
        <v>185000</v>
      </c>
      <c r="G653" s="149" t="str">
        <f t="shared" si="11"/>
        <v>05010300000000</v>
      </c>
    </row>
    <row r="654" spans="1:7" ht="38.25">
      <c r="A654" s="356" t="s">
        <v>714</v>
      </c>
      <c r="B654" s="357" t="s">
        <v>89</v>
      </c>
      <c r="C654" s="357" t="s">
        <v>476</v>
      </c>
      <c r="D654" s="357" t="s">
        <v>1136</v>
      </c>
      <c r="E654" s="357" t="s">
        <v>1564</v>
      </c>
      <c r="F654" s="358">
        <v>185000</v>
      </c>
      <c r="G654" s="149" t="str">
        <f t="shared" si="11"/>
        <v>05010330000000</v>
      </c>
    </row>
    <row r="655" spans="1:7" ht="89.25">
      <c r="A655" s="356" t="s">
        <v>627</v>
      </c>
      <c r="B655" s="357" t="s">
        <v>89</v>
      </c>
      <c r="C655" s="357" t="s">
        <v>476</v>
      </c>
      <c r="D655" s="357" t="s">
        <v>886</v>
      </c>
      <c r="E655" s="357" t="s">
        <v>1564</v>
      </c>
      <c r="F655" s="358">
        <v>185000</v>
      </c>
      <c r="G655" s="149" t="str">
        <f t="shared" si="11"/>
        <v>05010330080000</v>
      </c>
    </row>
    <row r="656" spans="1:7" ht="25.5">
      <c r="A656" s="356" t="s">
        <v>1903</v>
      </c>
      <c r="B656" s="357" t="s">
        <v>89</v>
      </c>
      <c r="C656" s="357" t="s">
        <v>476</v>
      </c>
      <c r="D656" s="357" t="s">
        <v>886</v>
      </c>
      <c r="E656" s="357" t="s">
        <v>1904</v>
      </c>
      <c r="F656" s="358">
        <v>185000</v>
      </c>
      <c r="G656" s="149" t="str">
        <f t="shared" si="11"/>
        <v>05010330080000200</v>
      </c>
    </row>
    <row r="657" spans="1:7" ht="25.5">
      <c r="A657" s="356" t="s">
        <v>1603</v>
      </c>
      <c r="B657" s="357" t="s">
        <v>89</v>
      </c>
      <c r="C657" s="357" t="s">
        <v>476</v>
      </c>
      <c r="D657" s="357" t="s">
        <v>886</v>
      </c>
      <c r="E657" s="357" t="s">
        <v>1604</v>
      </c>
      <c r="F657" s="358">
        <v>185000</v>
      </c>
      <c r="G657" s="149" t="str">
        <f t="shared" si="11"/>
        <v>05010330080000240</v>
      </c>
    </row>
    <row r="658" spans="1:7">
      <c r="A658" s="356" t="s">
        <v>1692</v>
      </c>
      <c r="B658" s="357" t="s">
        <v>89</v>
      </c>
      <c r="C658" s="357" t="s">
        <v>476</v>
      </c>
      <c r="D658" s="357" t="s">
        <v>886</v>
      </c>
      <c r="E658" s="357" t="s">
        <v>418</v>
      </c>
      <c r="F658" s="358">
        <v>185000</v>
      </c>
      <c r="G658" s="149" t="str">
        <f t="shared" si="11"/>
        <v>05010330080000244</v>
      </c>
    </row>
    <row r="659" spans="1:7" ht="25.5">
      <c r="A659" s="356" t="s">
        <v>718</v>
      </c>
      <c r="B659" s="357" t="s">
        <v>89</v>
      </c>
      <c r="C659" s="357" t="s">
        <v>476</v>
      </c>
      <c r="D659" s="357" t="s">
        <v>1158</v>
      </c>
      <c r="E659" s="357" t="s">
        <v>1564</v>
      </c>
      <c r="F659" s="358">
        <v>140000</v>
      </c>
      <c r="G659" s="149" t="str">
        <f t="shared" si="11"/>
        <v>05011000000000</v>
      </c>
    </row>
    <row r="660" spans="1:7" ht="25.5">
      <c r="A660" s="356" t="s">
        <v>719</v>
      </c>
      <c r="B660" s="357" t="s">
        <v>89</v>
      </c>
      <c r="C660" s="357" t="s">
        <v>476</v>
      </c>
      <c r="D660" s="357" t="s">
        <v>1159</v>
      </c>
      <c r="E660" s="357" t="s">
        <v>1564</v>
      </c>
      <c r="F660" s="358">
        <v>140000</v>
      </c>
      <c r="G660" s="149" t="str">
        <f t="shared" si="11"/>
        <v>05011050000000</v>
      </c>
    </row>
    <row r="661" spans="1:7" ht="63.75">
      <c r="A661" s="356" t="s">
        <v>626</v>
      </c>
      <c r="B661" s="357" t="s">
        <v>89</v>
      </c>
      <c r="C661" s="357" t="s">
        <v>476</v>
      </c>
      <c r="D661" s="357" t="s">
        <v>885</v>
      </c>
      <c r="E661" s="357" t="s">
        <v>1564</v>
      </c>
      <c r="F661" s="358">
        <v>140000</v>
      </c>
      <c r="G661" s="149" t="str">
        <f t="shared" si="11"/>
        <v>05011050080000</v>
      </c>
    </row>
    <row r="662" spans="1:7">
      <c r="A662" s="356" t="s">
        <v>1907</v>
      </c>
      <c r="B662" s="357" t="s">
        <v>89</v>
      </c>
      <c r="C662" s="357" t="s">
        <v>476</v>
      </c>
      <c r="D662" s="357" t="s">
        <v>885</v>
      </c>
      <c r="E662" s="357" t="s">
        <v>1908</v>
      </c>
      <c r="F662" s="358">
        <v>140000</v>
      </c>
      <c r="G662" s="149" t="str">
        <f t="shared" si="11"/>
        <v>05011050080000300</v>
      </c>
    </row>
    <row r="663" spans="1:7">
      <c r="A663" s="356" t="s">
        <v>629</v>
      </c>
      <c r="B663" s="357" t="s">
        <v>89</v>
      </c>
      <c r="C663" s="357" t="s">
        <v>476</v>
      </c>
      <c r="D663" s="357" t="s">
        <v>885</v>
      </c>
      <c r="E663" s="357" t="s">
        <v>630</v>
      </c>
      <c r="F663" s="358">
        <v>140000</v>
      </c>
      <c r="G663" s="149" t="str">
        <f t="shared" si="11"/>
        <v>05011050080000360</v>
      </c>
    </row>
    <row r="664" spans="1:7">
      <c r="A664" s="356" t="s">
        <v>174</v>
      </c>
      <c r="B664" s="357" t="s">
        <v>89</v>
      </c>
      <c r="C664" s="357" t="s">
        <v>1431</v>
      </c>
      <c r="D664" s="357" t="s">
        <v>1564</v>
      </c>
      <c r="E664" s="357" t="s">
        <v>1564</v>
      </c>
      <c r="F664" s="358">
        <v>6874500</v>
      </c>
      <c r="G664" s="149" t="str">
        <f t="shared" si="11"/>
        <v>1000</v>
      </c>
    </row>
    <row r="665" spans="1:7">
      <c r="A665" s="356" t="s">
        <v>127</v>
      </c>
      <c r="B665" s="357" t="s">
        <v>89</v>
      </c>
      <c r="C665" s="357" t="s">
        <v>468</v>
      </c>
      <c r="D665" s="357" t="s">
        <v>1564</v>
      </c>
      <c r="E665" s="357" t="s">
        <v>1564</v>
      </c>
      <c r="F665" s="358">
        <v>1205000</v>
      </c>
      <c r="G665" s="149" t="str">
        <f t="shared" si="11"/>
        <v>1003</v>
      </c>
    </row>
    <row r="666" spans="1:7">
      <c r="A666" s="356" t="s">
        <v>563</v>
      </c>
      <c r="B666" s="357" t="s">
        <v>89</v>
      </c>
      <c r="C666" s="357" t="s">
        <v>468</v>
      </c>
      <c r="D666" s="357" t="s">
        <v>1145</v>
      </c>
      <c r="E666" s="357" t="s">
        <v>1564</v>
      </c>
      <c r="F666" s="358">
        <v>1000000</v>
      </c>
      <c r="G666" s="149" t="str">
        <f t="shared" si="11"/>
        <v>10030600000000</v>
      </c>
    </row>
    <row r="667" spans="1:7" ht="25.5">
      <c r="A667" s="356" t="s">
        <v>568</v>
      </c>
      <c r="B667" s="357" t="s">
        <v>89</v>
      </c>
      <c r="C667" s="357" t="s">
        <v>468</v>
      </c>
      <c r="D667" s="357" t="s">
        <v>1147</v>
      </c>
      <c r="E667" s="357" t="s">
        <v>1564</v>
      </c>
      <c r="F667" s="358">
        <v>1000000</v>
      </c>
      <c r="G667" s="149" t="str">
        <f t="shared" si="11"/>
        <v>10030630000000</v>
      </c>
    </row>
    <row r="668" spans="1:7" ht="76.5">
      <c r="A668" s="356" t="s">
        <v>497</v>
      </c>
      <c r="B668" s="357" t="s">
        <v>89</v>
      </c>
      <c r="C668" s="357" t="s">
        <v>468</v>
      </c>
      <c r="D668" s="357" t="s">
        <v>1726</v>
      </c>
      <c r="E668" s="357" t="s">
        <v>1564</v>
      </c>
      <c r="F668" s="358">
        <v>1000000</v>
      </c>
      <c r="G668" s="149" t="str">
        <f t="shared" si="11"/>
        <v>100306300L4970</v>
      </c>
    </row>
    <row r="669" spans="1:7">
      <c r="A669" s="356" t="s">
        <v>1907</v>
      </c>
      <c r="B669" s="357" t="s">
        <v>89</v>
      </c>
      <c r="C669" s="357" t="s">
        <v>468</v>
      </c>
      <c r="D669" s="357" t="s">
        <v>1726</v>
      </c>
      <c r="E669" s="357" t="s">
        <v>1908</v>
      </c>
      <c r="F669" s="358">
        <v>1000000</v>
      </c>
      <c r="G669" s="149" t="str">
        <f t="shared" si="11"/>
        <v>100306300L4970300</v>
      </c>
    </row>
    <row r="670" spans="1:7" ht="25.5">
      <c r="A670" s="356" t="s">
        <v>1607</v>
      </c>
      <c r="B670" s="357" t="s">
        <v>89</v>
      </c>
      <c r="C670" s="357" t="s">
        <v>468</v>
      </c>
      <c r="D670" s="357" t="s">
        <v>1726</v>
      </c>
      <c r="E670" s="357" t="s">
        <v>679</v>
      </c>
      <c r="F670" s="358">
        <v>1000000</v>
      </c>
      <c r="G670" s="149" t="str">
        <f t="shared" si="11"/>
        <v>100306300L4970320</v>
      </c>
    </row>
    <row r="671" spans="1:7">
      <c r="A671" s="356" t="s">
        <v>725</v>
      </c>
      <c r="B671" s="357" t="s">
        <v>89</v>
      </c>
      <c r="C671" s="357" t="s">
        <v>468</v>
      </c>
      <c r="D671" s="357" t="s">
        <v>1726</v>
      </c>
      <c r="E671" s="357" t="s">
        <v>724</v>
      </c>
      <c r="F671" s="358">
        <v>1000000</v>
      </c>
      <c r="G671" s="149" t="str">
        <f t="shared" si="11"/>
        <v>100306300L4970322</v>
      </c>
    </row>
    <row r="672" spans="1:7" ht="25.5">
      <c r="A672" s="356" t="s">
        <v>590</v>
      </c>
      <c r="B672" s="357" t="s">
        <v>89</v>
      </c>
      <c r="C672" s="357" t="s">
        <v>468</v>
      </c>
      <c r="D672" s="357" t="s">
        <v>1163</v>
      </c>
      <c r="E672" s="357" t="s">
        <v>1564</v>
      </c>
      <c r="F672" s="358">
        <v>205000</v>
      </c>
      <c r="G672" s="149" t="str">
        <f t="shared" si="11"/>
        <v>10031200000000</v>
      </c>
    </row>
    <row r="673" spans="1:7">
      <c r="A673" s="356" t="s">
        <v>592</v>
      </c>
      <c r="B673" s="357" t="s">
        <v>89</v>
      </c>
      <c r="C673" s="357" t="s">
        <v>468</v>
      </c>
      <c r="D673" s="357" t="s">
        <v>1165</v>
      </c>
      <c r="E673" s="357" t="s">
        <v>1564</v>
      </c>
      <c r="F673" s="358">
        <v>205000</v>
      </c>
      <c r="G673" s="149" t="str">
        <f t="shared" si="11"/>
        <v>10031220000000</v>
      </c>
    </row>
    <row r="674" spans="1:7" ht="89.25">
      <c r="A674" s="356" t="s">
        <v>1579</v>
      </c>
      <c r="B674" s="357" t="s">
        <v>89</v>
      </c>
      <c r="C674" s="357" t="s">
        <v>468</v>
      </c>
      <c r="D674" s="357" t="s">
        <v>1883</v>
      </c>
      <c r="E674" s="357" t="s">
        <v>1564</v>
      </c>
      <c r="F674" s="358">
        <v>205000</v>
      </c>
      <c r="G674" s="149" t="str">
        <f t="shared" si="11"/>
        <v>100312200L0183</v>
      </c>
    </row>
    <row r="675" spans="1:7">
      <c r="A675" s="356" t="s">
        <v>1907</v>
      </c>
      <c r="B675" s="357" t="s">
        <v>89</v>
      </c>
      <c r="C675" s="357" t="s">
        <v>468</v>
      </c>
      <c r="D675" s="357" t="s">
        <v>1883</v>
      </c>
      <c r="E675" s="357" t="s">
        <v>1908</v>
      </c>
      <c r="F675" s="358">
        <v>205000</v>
      </c>
      <c r="G675" s="149" t="str">
        <f t="shared" si="11"/>
        <v>100312200L0183300</v>
      </c>
    </row>
    <row r="676" spans="1:7" ht="25.5">
      <c r="A676" s="356" t="s">
        <v>1607</v>
      </c>
      <c r="B676" s="357" t="s">
        <v>89</v>
      </c>
      <c r="C676" s="357" t="s">
        <v>468</v>
      </c>
      <c r="D676" s="357" t="s">
        <v>1883</v>
      </c>
      <c r="E676" s="357" t="s">
        <v>679</v>
      </c>
      <c r="F676" s="358">
        <v>205000</v>
      </c>
      <c r="G676" s="149" t="str">
        <f t="shared" si="11"/>
        <v>100312200L0183320</v>
      </c>
    </row>
    <row r="677" spans="1:7">
      <c r="A677" s="356" t="s">
        <v>725</v>
      </c>
      <c r="B677" s="357" t="s">
        <v>89</v>
      </c>
      <c r="C677" s="357" t="s">
        <v>468</v>
      </c>
      <c r="D677" s="357" t="s">
        <v>1883</v>
      </c>
      <c r="E677" s="357" t="s">
        <v>724</v>
      </c>
      <c r="F677" s="358">
        <v>205000</v>
      </c>
      <c r="G677" s="149" t="str">
        <f t="shared" si="11"/>
        <v>100312200L0183322</v>
      </c>
    </row>
    <row r="678" spans="1:7">
      <c r="A678" s="356" t="s">
        <v>26</v>
      </c>
      <c r="B678" s="357" t="s">
        <v>89</v>
      </c>
      <c r="C678" s="357" t="s">
        <v>514</v>
      </c>
      <c r="D678" s="357" t="s">
        <v>1564</v>
      </c>
      <c r="E678" s="357" t="s">
        <v>1564</v>
      </c>
      <c r="F678" s="358">
        <v>5669500</v>
      </c>
      <c r="G678" s="149" t="str">
        <f t="shared" si="11"/>
        <v>1004</v>
      </c>
    </row>
    <row r="679" spans="1:7" ht="25.5">
      <c r="A679" s="356" t="s">
        <v>539</v>
      </c>
      <c r="B679" s="357" t="s">
        <v>89</v>
      </c>
      <c r="C679" s="357" t="s">
        <v>514</v>
      </c>
      <c r="D679" s="357" t="s">
        <v>1126</v>
      </c>
      <c r="E679" s="357" t="s">
        <v>1564</v>
      </c>
      <c r="F679" s="358">
        <v>5669500</v>
      </c>
      <c r="G679" s="149" t="str">
        <f t="shared" si="11"/>
        <v>10040100000000</v>
      </c>
    </row>
    <row r="680" spans="1:7" ht="38.25">
      <c r="A680" s="356" t="s">
        <v>542</v>
      </c>
      <c r="B680" s="357" t="s">
        <v>89</v>
      </c>
      <c r="C680" s="357" t="s">
        <v>514</v>
      </c>
      <c r="D680" s="357" t="s">
        <v>1421</v>
      </c>
      <c r="E680" s="357" t="s">
        <v>1564</v>
      </c>
      <c r="F680" s="358">
        <v>5669500</v>
      </c>
      <c r="G680" s="149" t="str">
        <f t="shared" si="11"/>
        <v>10040120000000</v>
      </c>
    </row>
    <row r="681" spans="1:7" ht="89.25">
      <c r="A681" s="356" t="s">
        <v>1580</v>
      </c>
      <c r="B681" s="357" t="s">
        <v>89</v>
      </c>
      <c r="C681" s="357" t="s">
        <v>514</v>
      </c>
      <c r="D681" s="357" t="s">
        <v>1581</v>
      </c>
      <c r="E681" s="357" t="s">
        <v>1564</v>
      </c>
      <c r="F681" s="358">
        <v>5669500</v>
      </c>
      <c r="G681" s="149" t="str">
        <f t="shared" ref="G681:G744" si="12">CONCATENATE(C681,D681,E681)</f>
        <v>100401200R0820</v>
      </c>
    </row>
    <row r="682" spans="1:7" ht="25.5">
      <c r="A682" s="356" t="s">
        <v>1909</v>
      </c>
      <c r="B682" s="357" t="s">
        <v>89</v>
      </c>
      <c r="C682" s="357" t="s">
        <v>514</v>
      </c>
      <c r="D682" s="357" t="s">
        <v>1581</v>
      </c>
      <c r="E682" s="357" t="s">
        <v>1910</v>
      </c>
      <c r="F682" s="358">
        <v>5669500</v>
      </c>
      <c r="G682" s="149" t="str">
        <f t="shared" si="12"/>
        <v>100401200R0820400</v>
      </c>
    </row>
    <row r="683" spans="1:7">
      <c r="A683" s="356" t="s">
        <v>1614</v>
      </c>
      <c r="B683" s="357" t="s">
        <v>89</v>
      </c>
      <c r="C683" s="357" t="s">
        <v>514</v>
      </c>
      <c r="D683" s="357" t="s">
        <v>1581</v>
      </c>
      <c r="E683" s="357" t="s">
        <v>101</v>
      </c>
      <c r="F683" s="358">
        <v>5669500</v>
      </c>
      <c r="G683" s="149" t="str">
        <f t="shared" si="12"/>
        <v>100401200R0820410</v>
      </c>
    </row>
    <row r="684" spans="1:7" ht="38.25">
      <c r="A684" s="356" t="s">
        <v>495</v>
      </c>
      <c r="B684" s="357" t="s">
        <v>89</v>
      </c>
      <c r="C684" s="357" t="s">
        <v>514</v>
      </c>
      <c r="D684" s="357" t="s">
        <v>1581</v>
      </c>
      <c r="E684" s="357" t="s">
        <v>496</v>
      </c>
      <c r="F684" s="358">
        <v>5669500</v>
      </c>
      <c r="G684" s="149" t="str">
        <f t="shared" si="12"/>
        <v>100401200R0820412</v>
      </c>
    </row>
    <row r="685" spans="1:7" ht="25.5">
      <c r="A685" s="356" t="s">
        <v>302</v>
      </c>
      <c r="B685" s="357" t="s">
        <v>248</v>
      </c>
      <c r="C685" s="357" t="s">
        <v>1564</v>
      </c>
      <c r="D685" s="357" t="s">
        <v>1564</v>
      </c>
      <c r="E685" s="357" t="s">
        <v>1564</v>
      </c>
      <c r="F685" s="358">
        <v>1217384453</v>
      </c>
      <c r="G685" s="149" t="str">
        <f t="shared" si="12"/>
        <v/>
      </c>
    </row>
    <row r="686" spans="1:7">
      <c r="A686" s="356" t="s">
        <v>173</v>
      </c>
      <c r="B686" s="357" t="s">
        <v>248</v>
      </c>
      <c r="C686" s="357" t="s">
        <v>1430</v>
      </c>
      <c r="D686" s="357" t="s">
        <v>1564</v>
      </c>
      <c r="E686" s="357" t="s">
        <v>1564</v>
      </c>
      <c r="F686" s="358">
        <v>1177109453</v>
      </c>
      <c r="G686" s="149" t="str">
        <f t="shared" si="12"/>
        <v>0700</v>
      </c>
    </row>
    <row r="687" spans="1:7">
      <c r="A687" s="356" t="s">
        <v>186</v>
      </c>
      <c r="B687" s="357" t="s">
        <v>248</v>
      </c>
      <c r="C687" s="357" t="s">
        <v>499</v>
      </c>
      <c r="D687" s="357" t="s">
        <v>1564</v>
      </c>
      <c r="E687" s="357" t="s">
        <v>1564</v>
      </c>
      <c r="F687" s="358">
        <v>405536091</v>
      </c>
      <c r="G687" s="149" t="str">
        <f t="shared" si="12"/>
        <v>0701</v>
      </c>
    </row>
    <row r="688" spans="1:7" ht="25.5">
      <c r="A688" s="356" t="s">
        <v>539</v>
      </c>
      <c r="B688" s="357" t="s">
        <v>248</v>
      </c>
      <c r="C688" s="357" t="s">
        <v>499</v>
      </c>
      <c r="D688" s="357" t="s">
        <v>1126</v>
      </c>
      <c r="E688" s="357" t="s">
        <v>1564</v>
      </c>
      <c r="F688" s="358">
        <v>405086091</v>
      </c>
      <c r="G688" s="149" t="str">
        <f t="shared" si="12"/>
        <v>07010100000000</v>
      </c>
    </row>
    <row r="689" spans="1:7" ht="25.5">
      <c r="A689" s="356" t="s">
        <v>540</v>
      </c>
      <c r="B689" s="357" t="s">
        <v>248</v>
      </c>
      <c r="C689" s="357" t="s">
        <v>499</v>
      </c>
      <c r="D689" s="357" t="s">
        <v>1127</v>
      </c>
      <c r="E689" s="357" t="s">
        <v>1564</v>
      </c>
      <c r="F689" s="358">
        <v>405086091</v>
      </c>
      <c r="G689" s="149" t="str">
        <f t="shared" si="12"/>
        <v>07010110000000</v>
      </c>
    </row>
    <row r="690" spans="1:7" ht="102">
      <c r="A690" s="356" t="s">
        <v>501</v>
      </c>
      <c r="B690" s="357" t="s">
        <v>248</v>
      </c>
      <c r="C690" s="357" t="s">
        <v>499</v>
      </c>
      <c r="D690" s="357" t="s">
        <v>891</v>
      </c>
      <c r="E690" s="357" t="s">
        <v>1564</v>
      </c>
      <c r="F690" s="358">
        <v>93758087</v>
      </c>
      <c r="G690" s="149" t="str">
        <f t="shared" si="12"/>
        <v>07010110040010</v>
      </c>
    </row>
    <row r="691" spans="1:7" ht="51">
      <c r="A691" s="356" t="s">
        <v>1902</v>
      </c>
      <c r="B691" s="357" t="s">
        <v>248</v>
      </c>
      <c r="C691" s="357" t="s">
        <v>499</v>
      </c>
      <c r="D691" s="357" t="s">
        <v>891</v>
      </c>
      <c r="E691" s="357" t="s">
        <v>324</v>
      </c>
      <c r="F691" s="358">
        <v>29231917</v>
      </c>
      <c r="G691" s="149" t="str">
        <f t="shared" si="12"/>
        <v>07010110040010100</v>
      </c>
    </row>
    <row r="692" spans="1:7">
      <c r="A692" s="356" t="s">
        <v>1584</v>
      </c>
      <c r="B692" s="357" t="s">
        <v>248</v>
      </c>
      <c r="C692" s="357" t="s">
        <v>499</v>
      </c>
      <c r="D692" s="357" t="s">
        <v>891</v>
      </c>
      <c r="E692" s="357" t="s">
        <v>165</v>
      </c>
      <c r="F692" s="358">
        <v>29231917</v>
      </c>
      <c r="G692" s="149" t="str">
        <f t="shared" si="12"/>
        <v>07010110040010110</v>
      </c>
    </row>
    <row r="693" spans="1:7">
      <c r="A693" s="356" t="s">
        <v>1426</v>
      </c>
      <c r="B693" s="357" t="s">
        <v>248</v>
      </c>
      <c r="C693" s="357" t="s">
        <v>499</v>
      </c>
      <c r="D693" s="357" t="s">
        <v>891</v>
      </c>
      <c r="E693" s="357" t="s">
        <v>432</v>
      </c>
      <c r="F693" s="358">
        <v>22451548</v>
      </c>
      <c r="G693" s="149" t="str">
        <f t="shared" si="12"/>
        <v>07010110040010111</v>
      </c>
    </row>
    <row r="694" spans="1:7" ht="38.25">
      <c r="A694" s="356" t="s">
        <v>1427</v>
      </c>
      <c r="B694" s="357" t="s">
        <v>248</v>
      </c>
      <c r="C694" s="357" t="s">
        <v>499</v>
      </c>
      <c r="D694" s="357" t="s">
        <v>891</v>
      </c>
      <c r="E694" s="357" t="s">
        <v>1218</v>
      </c>
      <c r="F694" s="358">
        <v>6780369</v>
      </c>
      <c r="G694" s="149" t="str">
        <f t="shared" si="12"/>
        <v>07010110040010119</v>
      </c>
    </row>
    <row r="695" spans="1:7" ht="25.5">
      <c r="A695" s="356" t="s">
        <v>1903</v>
      </c>
      <c r="B695" s="357" t="s">
        <v>248</v>
      </c>
      <c r="C695" s="357" t="s">
        <v>499</v>
      </c>
      <c r="D695" s="357" t="s">
        <v>891</v>
      </c>
      <c r="E695" s="357" t="s">
        <v>1904</v>
      </c>
      <c r="F695" s="358">
        <v>64526170</v>
      </c>
      <c r="G695" s="149" t="str">
        <f t="shared" si="12"/>
        <v>07010110040010200</v>
      </c>
    </row>
    <row r="696" spans="1:7" ht="25.5">
      <c r="A696" s="356" t="s">
        <v>1603</v>
      </c>
      <c r="B696" s="357" t="s">
        <v>248</v>
      </c>
      <c r="C696" s="357" t="s">
        <v>499</v>
      </c>
      <c r="D696" s="357" t="s">
        <v>891</v>
      </c>
      <c r="E696" s="357" t="s">
        <v>1604</v>
      </c>
      <c r="F696" s="358">
        <v>64526170</v>
      </c>
      <c r="G696" s="149" t="str">
        <f t="shared" si="12"/>
        <v>07010110040010240</v>
      </c>
    </row>
    <row r="697" spans="1:7">
      <c r="A697" s="356" t="s">
        <v>1692</v>
      </c>
      <c r="B697" s="357" t="s">
        <v>248</v>
      </c>
      <c r="C697" s="357" t="s">
        <v>499</v>
      </c>
      <c r="D697" s="357" t="s">
        <v>891</v>
      </c>
      <c r="E697" s="357" t="s">
        <v>418</v>
      </c>
      <c r="F697" s="358">
        <v>64526170</v>
      </c>
      <c r="G697" s="149" t="str">
        <f t="shared" si="12"/>
        <v>07010110040010244</v>
      </c>
    </row>
    <row r="698" spans="1:7" ht="140.25">
      <c r="A698" s="356" t="s">
        <v>694</v>
      </c>
      <c r="B698" s="357" t="s">
        <v>248</v>
      </c>
      <c r="C698" s="357" t="s">
        <v>499</v>
      </c>
      <c r="D698" s="357" t="s">
        <v>892</v>
      </c>
      <c r="E698" s="357" t="s">
        <v>1564</v>
      </c>
      <c r="F698" s="358">
        <v>30384500</v>
      </c>
      <c r="G698" s="149" t="str">
        <f t="shared" si="12"/>
        <v>07010110041010</v>
      </c>
    </row>
    <row r="699" spans="1:7" ht="51">
      <c r="A699" s="356" t="s">
        <v>1902</v>
      </c>
      <c r="B699" s="357" t="s">
        <v>248</v>
      </c>
      <c r="C699" s="357" t="s">
        <v>499</v>
      </c>
      <c r="D699" s="357" t="s">
        <v>892</v>
      </c>
      <c r="E699" s="357" t="s">
        <v>324</v>
      </c>
      <c r="F699" s="358">
        <v>30384500</v>
      </c>
      <c r="G699" s="149" t="str">
        <f t="shared" si="12"/>
        <v>07010110041010100</v>
      </c>
    </row>
    <row r="700" spans="1:7">
      <c r="A700" s="356" t="s">
        <v>1584</v>
      </c>
      <c r="B700" s="357" t="s">
        <v>248</v>
      </c>
      <c r="C700" s="357" t="s">
        <v>499</v>
      </c>
      <c r="D700" s="357" t="s">
        <v>892</v>
      </c>
      <c r="E700" s="357" t="s">
        <v>165</v>
      </c>
      <c r="F700" s="358">
        <v>30384500</v>
      </c>
      <c r="G700" s="149" t="str">
        <f t="shared" si="12"/>
        <v>07010110041010110</v>
      </c>
    </row>
    <row r="701" spans="1:7">
      <c r="A701" s="356" t="s">
        <v>1426</v>
      </c>
      <c r="B701" s="357" t="s">
        <v>248</v>
      </c>
      <c r="C701" s="357" t="s">
        <v>499</v>
      </c>
      <c r="D701" s="357" t="s">
        <v>892</v>
      </c>
      <c r="E701" s="357" t="s">
        <v>432</v>
      </c>
      <c r="F701" s="358">
        <v>23336800</v>
      </c>
      <c r="G701" s="149" t="str">
        <f t="shared" si="12"/>
        <v>07010110041010111</v>
      </c>
    </row>
    <row r="702" spans="1:7" ht="38.25">
      <c r="A702" s="356" t="s">
        <v>1427</v>
      </c>
      <c r="B702" s="357" t="s">
        <v>248</v>
      </c>
      <c r="C702" s="357" t="s">
        <v>499</v>
      </c>
      <c r="D702" s="357" t="s">
        <v>892</v>
      </c>
      <c r="E702" s="357" t="s">
        <v>1218</v>
      </c>
      <c r="F702" s="358">
        <v>7047700</v>
      </c>
      <c r="G702" s="149" t="str">
        <f t="shared" si="12"/>
        <v>07010110041010119</v>
      </c>
    </row>
    <row r="703" spans="1:7" ht="102">
      <c r="A703" s="356" t="s">
        <v>695</v>
      </c>
      <c r="B703" s="357" t="s">
        <v>248</v>
      </c>
      <c r="C703" s="357" t="s">
        <v>499</v>
      </c>
      <c r="D703" s="357" t="s">
        <v>893</v>
      </c>
      <c r="E703" s="357" t="s">
        <v>1564</v>
      </c>
      <c r="F703" s="358">
        <v>989000</v>
      </c>
      <c r="G703" s="149" t="str">
        <f t="shared" si="12"/>
        <v>07010110047010</v>
      </c>
    </row>
    <row r="704" spans="1:7" ht="25.5">
      <c r="A704" s="356" t="s">
        <v>1903</v>
      </c>
      <c r="B704" s="357" t="s">
        <v>248</v>
      </c>
      <c r="C704" s="357" t="s">
        <v>499</v>
      </c>
      <c r="D704" s="357" t="s">
        <v>893</v>
      </c>
      <c r="E704" s="357" t="s">
        <v>1904</v>
      </c>
      <c r="F704" s="358">
        <v>989000</v>
      </c>
      <c r="G704" s="149" t="str">
        <f t="shared" si="12"/>
        <v>07010110047010200</v>
      </c>
    </row>
    <row r="705" spans="1:7" ht="25.5">
      <c r="A705" s="356" t="s">
        <v>1603</v>
      </c>
      <c r="B705" s="357" t="s">
        <v>248</v>
      </c>
      <c r="C705" s="357" t="s">
        <v>499</v>
      </c>
      <c r="D705" s="357" t="s">
        <v>893</v>
      </c>
      <c r="E705" s="357" t="s">
        <v>1604</v>
      </c>
      <c r="F705" s="358">
        <v>989000</v>
      </c>
      <c r="G705" s="149" t="str">
        <f t="shared" si="12"/>
        <v>07010110047010240</v>
      </c>
    </row>
    <row r="706" spans="1:7">
      <c r="A706" s="356" t="s">
        <v>1692</v>
      </c>
      <c r="B706" s="357" t="s">
        <v>248</v>
      </c>
      <c r="C706" s="357" t="s">
        <v>499</v>
      </c>
      <c r="D706" s="357" t="s">
        <v>893</v>
      </c>
      <c r="E706" s="357" t="s">
        <v>418</v>
      </c>
      <c r="F706" s="358">
        <v>989000</v>
      </c>
      <c r="G706" s="149" t="str">
        <f t="shared" si="12"/>
        <v>07010110047010244</v>
      </c>
    </row>
    <row r="707" spans="1:7" ht="102">
      <c r="A707" s="356" t="s">
        <v>696</v>
      </c>
      <c r="B707" s="357" t="s">
        <v>248</v>
      </c>
      <c r="C707" s="357" t="s">
        <v>499</v>
      </c>
      <c r="D707" s="357" t="s">
        <v>894</v>
      </c>
      <c r="E707" s="357" t="s">
        <v>1564</v>
      </c>
      <c r="F707" s="358">
        <v>34289926</v>
      </c>
      <c r="G707" s="149" t="str">
        <f t="shared" si="12"/>
        <v>0701011004Г010</v>
      </c>
    </row>
    <row r="708" spans="1:7" ht="25.5">
      <c r="A708" s="356" t="s">
        <v>1903</v>
      </c>
      <c r="B708" s="357" t="s">
        <v>248</v>
      </c>
      <c r="C708" s="357" t="s">
        <v>499</v>
      </c>
      <c r="D708" s="357" t="s">
        <v>894</v>
      </c>
      <c r="E708" s="357" t="s">
        <v>1904</v>
      </c>
      <c r="F708" s="358">
        <v>34289926</v>
      </c>
      <c r="G708" s="149" t="str">
        <f t="shared" si="12"/>
        <v>0701011004Г010200</v>
      </c>
    </row>
    <row r="709" spans="1:7" ht="25.5">
      <c r="A709" s="356" t="s">
        <v>1603</v>
      </c>
      <c r="B709" s="357" t="s">
        <v>248</v>
      </c>
      <c r="C709" s="357" t="s">
        <v>499</v>
      </c>
      <c r="D709" s="357" t="s">
        <v>894</v>
      </c>
      <c r="E709" s="357" t="s">
        <v>1604</v>
      </c>
      <c r="F709" s="358">
        <v>34289926</v>
      </c>
      <c r="G709" s="149" t="str">
        <f t="shared" si="12"/>
        <v>0701011004Г010240</v>
      </c>
    </row>
    <row r="710" spans="1:7">
      <c r="A710" s="356" t="s">
        <v>1692</v>
      </c>
      <c r="B710" s="357" t="s">
        <v>248</v>
      </c>
      <c r="C710" s="357" t="s">
        <v>499</v>
      </c>
      <c r="D710" s="357" t="s">
        <v>894</v>
      </c>
      <c r="E710" s="357" t="s">
        <v>418</v>
      </c>
      <c r="F710" s="358">
        <v>34289926</v>
      </c>
      <c r="G710" s="149" t="str">
        <f t="shared" si="12"/>
        <v>0701011004Г010244</v>
      </c>
    </row>
    <row r="711" spans="1:7" ht="89.25">
      <c r="A711" s="356" t="s">
        <v>697</v>
      </c>
      <c r="B711" s="357" t="s">
        <v>248</v>
      </c>
      <c r="C711" s="357" t="s">
        <v>499</v>
      </c>
      <c r="D711" s="357" t="s">
        <v>895</v>
      </c>
      <c r="E711" s="357" t="s">
        <v>1564</v>
      </c>
      <c r="F711" s="358">
        <v>40173000</v>
      </c>
      <c r="G711" s="149" t="str">
        <f t="shared" si="12"/>
        <v>0701011004П010</v>
      </c>
    </row>
    <row r="712" spans="1:7" ht="25.5">
      <c r="A712" s="356" t="s">
        <v>1903</v>
      </c>
      <c r="B712" s="357" t="s">
        <v>248</v>
      </c>
      <c r="C712" s="357" t="s">
        <v>499</v>
      </c>
      <c r="D712" s="357" t="s">
        <v>895</v>
      </c>
      <c r="E712" s="357" t="s">
        <v>1904</v>
      </c>
      <c r="F712" s="358">
        <v>40173000</v>
      </c>
      <c r="G712" s="149" t="str">
        <f t="shared" si="12"/>
        <v>0701011004П010200</v>
      </c>
    </row>
    <row r="713" spans="1:7" ht="25.5">
      <c r="A713" s="356" t="s">
        <v>1603</v>
      </c>
      <c r="B713" s="357" t="s">
        <v>248</v>
      </c>
      <c r="C713" s="357" t="s">
        <v>499</v>
      </c>
      <c r="D713" s="357" t="s">
        <v>895</v>
      </c>
      <c r="E713" s="357" t="s">
        <v>1604</v>
      </c>
      <c r="F713" s="358">
        <v>40173000</v>
      </c>
      <c r="G713" s="149" t="str">
        <f t="shared" si="12"/>
        <v>0701011004П010240</v>
      </c>
    </row>
    <row r="714" spans="1:7">
      <c r="A714" s="356" t="s">
        <v>1692</v>
      </c>
      <c r="B714" s="357" t="s">
        <v>248</v>
      </c>
      <c r="C714" s="357" t="s">
        <v>499</v>
      </c>
      <c r="D714" s="357" t="s">
        <v>895</v>
      </c>
      <c r="E714" s="357" t="s">
        <v>418</v>
      </c>
      <c r="F714" s="358">
        <v>40173000</v>
      </c>
      <c r="G714" s="149" t="str">
        <f t="shared" si="12"/>
        <v>0701011004П010244</v>
      </c>
    </row>
    <row r="715" spans="1:7" ht="89.25">
      <c r="A715" s="356" t="s">
        <v>1116</v>
      </c>
      <c r="B715" s="357" t="s">
        <v>248</v>
      </c>
      <c r="C715" s="357" t="s">
        <v>499</v>
      </c>
      <c r="D715" s="357" t="s">
        <v>1117</v>
      </c>
      <c r="E715" s="357" t="s">
        <v>1564</v>
      </c>
      <c r="F715" s="358">
        <v>8535278</v>
      </c>
      <c r="G715" s="149" t="str">
        <f t="shared" si="12"/>
        <v>0701011004Э010</v>
      </c>
    </row>
    <row r="716" spans="1:7" ht="25.5">
      <c r="A716" s="356" t="s">
        <v>1903</v>
      </c>
      <c r="B716" s="357" t="s">
        <v>248</v>
      </c>
      <c r="C716" s="357" t="s">
        <v>499</v>
      </c>
      <c r="D716" s="357" t="s">
        <v>1117</v>
      </c>
      <c r="E716" s="357" t="s">
        <v>1904</v>
      </c>
      <c r="F716" s="358">
        <v>8535278</v>
      </c>
      <c r="G716" s="149" t="str">
        <f t="shared" si="12"/>
        <v>0701011004Э010200</v>
      </c>
    </row>
    <row r="717" spans="1:7" ht="25.5">
      <c r="A717" s="356" t="s">
        <v>1603</v>
      </c>
      <c r="B717" s="357" t="s">
        <v>248</v>
      </c>
      <c r="C717" s="357" t="s">
        <v>499</v>
      </c>
      <c r="D717" s="357" t="s">
        <v>1117</v>
      </c>
      <c r="E717" s="357" t="s">
        <v>1604</v>
      </c>
      <c r="F717" s="358">
        <v>8535278</v>
      </c>
      <c r="G717" s="149" t="str">
        <f t="shared" si="12"/>
        <v>0701011004Э010240</v>
      </c>
    </row>
    <row r="718" spans="1:7">
      <c r="A718" s="356" t="s">
        <v>1692</v>
      </c>
      <c r="B718" s="357" t="s">
        <v>248</v>
      </c>
      <c r="C718" s="357" t="s">
        <v>499</v>
      </c>
      <c r="D718" s="357" t="s">
        <v>1117</v>
      </c>
      <c r="E718" s="357" t="s">
        <v>418</v>
      </c>
      <c r="F718" s="358">
        <v>8535278</v>
      </c>
      <c r="G718" s="149" t="str">
        <f t="shared" si="12"/>
        <v>0701011004Э010244</v>
      </c>
    </row>
    <row r="719" spans="1:7" ht="165.75">
      <c r="A719" s="356" t="s">
        <v>889</v>
      </c>
      <c r="B719" s="357" t="s">
        <v>248</v>
      </c>
      <c r="C719" s="357" t="s">
        <v>499</v>
      </c>
      <c r="D719" s="357" t="s">
        <v>890</v>
      </c>
      <c r="E719" s="357" t="s">
        <v>1564</v>
      </c>
      <c r="F719" s="358">
        <v>69732400</v>
      </c>
      <c r="G719" s="149" t="str">
        <f t="shared" si="12"/>
        <v>07010110074080</v>
      </c>
    </row>
    <row r="720" spans="1:7" ht="51">
      <c r="A720" s="356" t="s">
        <v>1902</v>
      </c>
      <c r="B720" s="357" t="s">
        <v>248</v>
      </c>
      <c r="C720" s="357" t="s">
        <v>499</v>
      </c>
      <c r="D720" s="357" t="s">
        <v>890</v>
      </c>
      <c r="E720" s="357" t="s">
        <v>324</v>
      </c>
      <c r="F720" s="358">
        <v>68444802</v>
      </c>
      <c r="G720" s="149" t="str">
        <f t="shared" si="12"/>
        <v>07010110074080100</v>
      </c>
    </row>
    <row r="721" spans="1:7">
      <c r="A721" s="356" t="s">
        <v>1584</v>
      </c>
      <c r="B721" s="357" t="s">
        <v>248</v>
      </c>
      <c r="C721" s="357" t="s">
        <v>499</v>
      </c>
      <c r="D721" s="357" t="s">
        <v>890</v>
      </c>
      <c r="E721" s="357" t="s">
        <v>165</v>
      </c>
      <c r="F721" s="358">
        <v>68444802</v>
      </c>
      <c r="G721" s="149" t="str">
        <f t="shared" si="12"/>
        <v>07010110074080110</v>
      </c>
    </row>
    <row r="722" spans="1:7">
      <c r="A722" s="356" t="s">
        <v>1426</v>
      </c>
      <c r="B722" s="357" t="s">
        <v>248</v>
      </c>
      <c r="C722" s="357" t="s">
        <v>499</v>
      </c>
      <c r="D722" s="357" t="s">
        <v>890</v>
      </c>
      <c r="E722" s="357" t="s">
        <v>432</v>
      </c>
      <c r="F722" s="358">
        <v>51484356</v>
      </c>
      <c r="G722" s="149" t="str">
        <f t="shared" si="12"/>
        <v>07010110074080111</v>
      </c>
    </row>
    <row r="723" spans="1:7" ht="25.5">
      <c r="A723" s="356" t="s">
        <v>1435</v>
      </c>
      <c r="B723" s="357" t="s">
        <v>248</v>
      </c>
      <c r="C723" s="357" t="s">
        <v>499</v>
      </c>
      <c r="D723" s="357" t="s">
        <v>890</v>
      </c>
      <c r="E723" s="357" t="s">
        <v>481</v>
      </c>
      <c r="F723" s="358">
        <v>1412173</v>
      </c>
      <c r="G723" s="149" t="str">
        <f t="shared" si="12"/>
        <v>07010110074080112</v>
      </c>
    </row>
    <row r="724" spans="1:7" ht="38.25">
      <c r="A724" s="356" t="s">
        <v>1427</v>
      </c>
      <c r="B724" s="357" t="s">
        <v>248</v>
      </c>
      <c r="C724" s="357" t="s">
        <v>499</v>
      </c>
      <c r="D724" s="357" t="s">
        <v>890</v>
      </c>
      <c r="E724" s="357" t="s">
        <v>1218</v>
      </c>
      <c r="F724" s="358">
        <v>15548273</v>
      </c>
      <c r="G724" s="149" t="str">
        <f t="shared" si="12"/>
        <v>07010110074080119</v>
      </c>
    </row>
    <row r="725" spans="1:7" ht="25.5">
      <c r="A725" s="356" t="s">
        <v>1903</v>
      </c>
      <c r="B725" s="357" t="s">
        <v>248</v>
      </c>
      <c r="C725" s="357" t="s">
        <v>499</v>
      </c>
      <c r="D725" s="357" t="s">
        <v>890</v>
      </c>
      <c r="E725" s="357" t="s">
        <v>1904</v>
      </c>
      <c r="F725" s="358">
        <v>1287598</v>
      </c>
      <c r="G725" s="149" t="str">
        <f t="shared" si="12"/>
        <v>07010110074080200</v>
      </c>
    </row>
    <row r="726" spans="1:7" ht="25.5">
      <c r="A726" s="356" t="s">
        <v>1603</v>
      </c>
      <c r="B726" s="357" t="s">
        <v>248</v>
      </c>
      <c r="C726" s="357" t="s">
        <v>499</v>
      </c>
      <c r="D726" s="357" t="s">
        <v>890</v>
      </c>
      <c r="E726" s="357" t="s">
        <v>1604</v>
      </c>
      <c r="F726" s="358">
        <v>1287598</v>
      </c>
      <c r="G726" s="149" t="str">
        <f t="shared" si="12"/>
        <v>07010110074080240</v>
      </c>
    </row>
    <row r="727" spans="1:7">
      <c r="A727" s="356" t="s">
        <v>1692</v>
      </c>
      <c r="B727" s="357" t="s">
        <v>248</v>
      </c>
      <c r="C727" s="357" t="s">
        <v>499</v>
      </c>
      <c r="D727" s="357" t="s">
        <v>890</v>
      </c>
      <c r="E727" s="357" t="s">
        <v>418</v>
      </c>
      <c r="F727" s="358">
        <v>1287598</v>
      </c>
      <c r="G727" s="149" t="str">
        <f t="shared" si="12"/>
        <v>07010110074080244</v>
      </c>
    </row>
    <row r="728" spans="1:7" ht="127.5">
      <c r="A728" s="356" t="s">
        <v>500</v>
      </c>
      <c r="B728" s="357" t="s">
        <v>248</v>
      </c>
      <c r="C728" s="357" t="s">
        <v>499</v>
      </c>
      <c r="D728" s="357" t="s">
        <v>888</v>
      </c>
      <c r="E728" s="357" t="s">
        <v>1564</v>
      </c>
      <c r="F728" s="358">
        <v>127223900</v>
      </c>
      <c r="G728" s="149" t="str">
        <f t="shared" si="12"/>
        <v>07010110075880</v>
      </c>
    </row>
    <row r="729" spans="1:7" ht="51">
      <c r="A729" s="356" t="s">
        <v>1902</v>
      </c>
      <c r="B729" s="357" t="s">
        <v>248</v>
      </c>
      <c r="C729" s="357" t="s">
        <v>499</v>
      </c>
      <c r="D729" s="357" t="s">
        <v>888</v>
      </c>
      <c r="E729" s="357" t="s">
        <v>324</v>
      </c>
      <c r="F729" s="358">
        <v>110878066</v>
      </c>
      <c r="G729" s="149" t="str">
        <f t="shared" si="12"/>
        <v>07010110075880100</v>
      </c>
    </row>
    <row r="730" spans="1:7">
      <c r="A730" s="356" t="s">
        <v>1584</v>
      </c>
      <c r="B730" s="357" t="s">
        <v>248</v>
      </c>
      <c r="C730" s="357" t="s">
        <v>499</v>
      </c>
      <c r="D730" s="357" t="s">
        <v>888</v>
      </c>
      <c r="E730" s="357" t="s">
        <v>165</v>
      </c>
      <c r="F730" s="358">
        <v>110878066</v>
      </c>
      <c r="G730" s="149" t="str">
        <f t="shared" si="12"/>
        <v>07010110075880110</v>
      </c>
    </row>
    <row r="731" spans="1:7">
      <c r="A731" s="356" t="s">
        <v>1426</v>
      </c>
      <c r="B731" s="357" t="s">
        <v>248</v>
      </c>
      <c r="C731" s="357" t="s">
        <v>499</v>
      </c>
      <c r="D731" s="357" t="s">
        <v>888</v>
      </c>
      <c r="E731" s="357" t="s">
        <v>432</v>
      </c>
      <c r="F731" s="358">
        <v>83475450</v>
      </c>
      <c r="G731" s="149" t="str">
        <f t="shared" si="12"/>
        <v>07010110075880111</v>
      </c>
    </row>
    <row r="732" spans="1:7" ht="25.5">
      <c r="A732" s="356" t="s">
        <v>1435</v>
      </c>
      <c r="B732" s="357" t="s">
        <v>248</v>
      </c>
      <c r="C732" s="357" t="s">
        <v>499</v>
      </c>
      <c r="D732" s="357" t="s">
        <v>888</v>
      </c>
      <c r="E732" s="357" t="s">
        <v>481</v>
      </c>
      <c r="F732" s="358">
        <v>2193030</v>
      </c>
      <c r="G732" s="149" t="str">
        <f t="shared" si="12"/>
        <v>07010110075880112</v>
      </c>
    </row>
    <row r="733" spans="1:7" ht="38.25">
      <c r="A733" s="356" t="s">
        <v>1427</v>
      </c>
      <c r="B733" s="357" t="s">
        <v>248</v>
      </c>
      <c r="C733" s="357" t="s">
        <v>499</v>
      </c>
      <c r="D733" s="357" t="s">
        <v>888</v>
      </c>
      <c r="E733" s="357" t="s">
        <v>1218</v>
      </c>
      <c r="F733" s="358">
        <v>25209586</v>
      </c>
      <c r="G733" s="149" t="str">
        <f t="shared" si="12"/>
        <v>07010110075880119</v>
      </c>
    </row>
    <row r="734" spans="1:7" ht="25.5">
      <c r="A734" s="356" t="s">
        <v>1903</v>
      </c>
      <c r="B734" s="357" t="s">
        <v>248</v>
      </c>
      <c r="C734" s="357" t="s">
        <v>499</v>
      </c>
      <c r="D734" s="357" t="s">
        <v>888</v>
      </c>
      <c r="E734" s="357" t="s">
        <v>1904</v>
      </c>
      <c r="F734" s="358">
        <v>16345834</v>
      </c>
      <c r="G734" s="149" t="str">
        <f t="shared" si="12"/>
        <v>07010110075880200</v>
      </c>
    </row>
    <row r="735" spans="1:7" ht="25.5">
      <c r="A735" s="356" t="s">
        <v>1603</v>
      </c>
      <c r="B735" s="357" t="s">
        <v>248</v>
      </c>
      <c r="C735" s="357" t="s">
        <v>499</v>
      </c>
      <c r="D735" s="357" t="s">
        <v>888</v>
      </c>
      <c r="E735" s="357" t="s">
        <v>1604</v>
      </c>
      <c r="F735" s="358">
        <v>16345834</v>
      </c>
      <c r="G735" s="149" t="str">
        <f t="shared" si="12"/>
        <v>07010110075880240</v>
      </c>
    </row>
    <row r="736" spans="1:7">
      <c r="A736" s="55" t="s">
        <v>1692</v>
      </c>
      <c r="B736" s="269" t="s">
        <v>248</v>
      </c>
      <c r="C736" s="269" t="s">
        <v>499</v>
      </c>
      <c r="D736" s="269" t="s">
        <v>888</v>
      </c>
      <c r="E736" s="270" t="s">
        <v>418</v>
      </c>
      <c r="F736" s="393">
        <v>16345834</v>
      </c>
      <c r="G736" s="149" t="str">
        <f t="shared" si="12"/>
        <v>07010110075880244</v>
      </c>
    </row>
    <row r="737" spans="1:7" ht="38.25">
      <c r="A737" s="55" t="s">
        <v>549</v>
      </c>
      <c r="B737" s="269" t="s">
        <v>248</v>
      </c>
      <c r="C737" s="269" t="s">
        <v>499</v>
      </c>
      <c r="D737" s="269" t="s">
        <v>1134</v>
      </c>
      <c r="E737" s="270" t="s">
        <v>1564</v>
      </c>
      <c r="F737" s="393">
        <v>450000</v>
      </c>
      <c r="G737" s="149" t="str">
        <f t="shared" si="12"/>
        <v>07010300000000</v>
      </c>
    </row>
    <row r="738" spans="1:7" ht="38.25">
      <c r="A738" s="55" t="s">
        <v>551</v>
      </c>
      <c r="B738" s="269" t="s">
        <v>248</v>
      </c>
      <c r="C738" s="269" t="s">
        <v>499</v>
      </c>
      <c r="D738" s="269" t="s">
        <v>1884</v>
      </c>
      <c r="E738" s="270" t="s">
        <v>1564</v>
      </c>
      <c r="F738" s="393">
        <v>450000</v>
      </c>
      <c r="G738" s="149" t="str">
        <f t="shared" si="12"/>
        <v>07010340000000</v>
      </c>
    </row>
    <row r="739" spans="1:7" ht="76.5">
      <c r="A739" s="55" t="s">
        <v>487</v>
      </c>
      <c r="B739" s="269" t="s">
        <v>248</v>
      </c>
      <c r="C739" s="269" t="s">
        <v>499</v>
      </c>
      <c r="D739" s="269" t="s">
        <v>914</v>
      </c>
      <c r="E739" s="270" t="s">
        <v>1564</v>
      </c>
      <c r="F739" s="393">
        <v>450000</v>
      </c>
      <c r="G739" s="149" t="str">
        <f t="shared" si="12"/>
        <v>07010340080000</v>
      </c>
    </row>
    <row r="740" spans="1:7" ht="25.5">
      <c r="A740" s="55" t="s">
        <v>1903</v>
      </c>
      <c r="B740" s="269" t="s">
        <v>248</v>
      </c>
      <c r="C740" s="269" t="s">
        <v>499</v>
      </c>
      <c r="D740" s="269" t="s">
        <v>914</v>
      </c>
      <c r="E740" s="270" t="s">
        <v>1904</v>
      </c>
      <c r="F740" s="393">
        <v>450000</v>
      </c>
      <c r="G740" s="149" t="str">
        <f t="shared" si="12"/>
        <v>07010340080000200</v>
      </c>
    </row>
    <row r="741" spans="1:7" ht="25.5">
      <c r="A741" s="55" t="s">
        <v>1603</v>
      </c>
      <c r="B741" s="269" t="s">
        <v>248</v>
      </c>
      <c r="C741" s="269" t="s">
        <v>499</v>
      </c>
      <c r="D741" s="269" t="s">
        <v>914</v>
      </c>
      <c r="E741" s="270" t="s">
        <v>1604</v>
      </c>
      <c r="F741" s="393">
        <v>450000</v>
      </c>
      <c r="G741" s="149" t="str">
        <f t="shared" si="12"/>
        <v>07010340080000240</v>
      </c>
    </row>
    <row r="742" spans="1:7">
      <c r="A742" s="55" t="s">
        <v>1692</v>
      </c>
      <c r="B742" s="269" t="s">
        <v>248</v>
      </c>
      <c r="C742" s="269" t="s">
        <v>499</v>
      </c>
      <c r="D742" s="269" t="s">
        <v>914</v>
      </c>
      <c r="E742" s="270" t="s">
        <v>418</v>
      </c>
      <c r="F742" s="393">
        <v>450000</v>
      </c>
      <c r="G742" s="149" t="str">
        <f t="shared" si="12"/>
        <v>07010340080000244</v>
      </c>
    </row>
    <row r="743" spans="1:7">
      <c r="A743" s="55" t="s">
        <v>187</v>
      </c>
      <c r="B743" s="269" t="s">
        <v>248</v>
      </c>
      <c r="C743" s="269" t="s">
        <v>486</v>
      </c>
      <c r="D743" s="269" t="s">
        <v>1564</v>
      </c>
      <c r="E743" s="270" t="s">
        <v>1564</v>
      </c>
      <c r="F743" s="393">
        <v>646783205</v>
      </c>
      <c r="G743" s="149" t="str">
        <f t="shared" si="12"/>
        <v>0702</v>
      </c>
    </row>
    <row r="744" spans="1:7" ht="25.5">
      <c r="A744" s="55" t="s">
        <v>539</v>
      </c>
      <c r="B744" s="269" t="s">
        <v>248</v>
      </c>
      <c r="C744" s="269" t="s">
        <v>486</v>
      </c>
      <c r="D744" s="269" t="s">
        <v>1126</v>
      </c>
      <c r="E744" s="270" t="s">
        <v>1564</v>
      </c>
      <c r="F744" s="393">
        <v>643483205</v>
      </c>
      <c r="G744" s="149" t="str">
        <f t="shared" si="12"/>
        <v>07020100000000</v>
      </c>
    </row>
    <row r="745" spans="1:7" ht="25.5">
      <c r="A745" s="55" t="s">
        <v>540</v>
      </c>
      <c r="B745" s="269" t="s">
        <v>248</v>
      </c>
      <c r="C745" s="269" t="s">
        <v>486</v>
      </c>
      <c r="D745" s="269" t="s">
        <v>1127</v>
      </c>
      <c r="E745" s="270" t="s">
        <v>1564</v>
      </c>
      <c r="F745" s="393">
        <v>643483205</v>
      </c>
      <c r="G745" s="149" t="str">
        <f t="shared" ref="G745:G808" si="13">CONCATENATE(C745,D745,E745)</f>
        <v>07020110000000</v>
      </c>
    </row>
    <row r="746" spans="1:7" ht="102">
      <c r="A746" s="55" t="s">
        <v>504</v>
      </c>
      <c r="B746" s="269" t="s">
        <v>248</v>
      </c>
      <c r="C746" s="269" t="s">
        <v>486</v>
      </c>
      <c r="D746" s="269" t="s">
        <v>899</v>
      </c>
      <c r="E746" s="270" t="s">
        <v>1564</v>
      </c>
      <c r="F746" s="393">
        <v>60881315</v>
      </c>
      <c r="G746" s="149" t="str">
        <f t="shared" si="13"/>
        <v>07020110040020</v>
      </c>
    </row>
    <row r="747" spans="1:7" ht="51">
      <c r="A747" s="55" t="s">
        <v>1902</v>
      </c>
      <c r="B747" s="269" t="s">
        <v>248</v>
      </c>
      <c r="C747" s="269" t="s">
        <v>486</v>
      </c>
      <c r="D747" s="269" t="s">
        <v>899</v>
      </c>
      <c r="E747" s="270" t="s">
        <v>324</v>
      </c>
      <c r="F747" s="393">
        <v>45804887</v>
      </c>
      <c r="G747" s="149" t="str">
        <f t="shared" si="13"/>
        <v>07020110040020100</v>
      </c>
    </row>
    <row r="748" spans="1:7">
      <c r="A748" s="55" t="s">
        <v>1584</v>
      </c>
      <c r="B748" s="269" t="s">
        <v>248</v>
      </c>
      <c r="C748" s="269" t="s">
        <v>486</v>
      </c>
      <c r="D748" s="269" t="s">
        <v>899</v>
      </c>
      <c r="E748" s="270" t="s">
        <v>165</v>
      </c>
      <c r="F748" s="393">
        <v>45804887</v>
      </c>
      <c r="G748" s="149" t="str">
        <f t="shared" si="13"/>
        <v>07020110040020110</v>
      </c>
    </row>
    <row r="749" spans="1:7">
      <c r="A749" s="55" t="s">
        <v>1426</v>
      </c>
      <c r="B749" s="269" t="s">
        <v>248</v>
      </c>
      <c r="C749" s="269" t="s">
        <v>486</v>
      </c>
      <c r="D749" s="269" t="s">
        <v>899</v>
      </c>
      <c r="E749" s="270" t="s">
        <v>432</v>
      </c>
      <c r="F749" s="393">
        <v>35180405</v>
      </c>
      <c r="G749" s="149" t="str">
        <f t="shared" si="13"/>
        <v>07020110040020111</v>
      </c>
    </row>
    <row r="750" spans="1:7" ht="38.25">
      <c r="A750" s="55" t="s">
        <v>1427</v>
      </c>
      <c r="B750" s="269" t="s">
        <v>248</v>
      </c>
      <c r="C750" s="269" t="s">
        <v>486</v>
      </c>
      <c r="D750" s="269" t="s">
        <v>899</v>
      </c>
      <c r="E750" s="270" t="s">
        <v>1218</v>
      </c>
      <c r="F750" s="393">
        <v>10624482</v>
      </c>
      <c r="G750" s="149" t="str">
        <f t="shared" si="13"/>
        <v>07020110040020119</v>
      </c>
    </row>
    <row r="751" spans="1:7" ht="25.5">
      <c r="A751" s="55" t="s">
        <v>1903</v>
      </c>
      <c r="B751" s="269" t="s">
        <v>248</v>
      </c>
      <c r="C751" s="269" t="s">
        <v>486</v>
      </c>
      <c r="D751" s="269" t="s">
        <v>899</v>
      </c>
      <c r="E751" s="270" t="s">
        <v>1904</v>
      </c>
      <c r="F751" s="393">
        <v>15026428</v>
      </c>
      <c r="G751" s="149" t="str">
        <f t="shared" si="13"/>
        <v>07020110040020200</v>
      </c>
    </row>
    <row r="752" spans="1:7" ht="25.5">
      <c r="A752" s="55" t="s">
        <v>1603</v>
      </c>
      <c r="B752" s="269" t="s">
        <v>248</v>
      </c>
      <c r="C752" s="269" t="s">
        <v>486</v>
      </c>
      <c r="D752" s="269" t="s">
        <v>899</v>
      </c>
      <c r="E752" s="270" t="s">
        <v>1604</v>
      </c>
      <c r="F752" s="393">
        <v>15026428</v>
      </c>
      <c r="G752" s="149" t="str">
        <f t="shared" si="13"/>
        <v>07020110040020240</v>
      </c>
    </row>
    <row r="753" spans="1:7">
      <c r="A753" s="55" t="s">
        <v>1692</v>
      </c>
      <c r="B753" s="269" t="s">
        <v>248</v>
      </c>
      <c r="C753" s="269" t="s">
        <v>486</v>
      </c>
      <c r="D753" s="269" t="s">
        <v>899</v>
      </c>
      <c r="E753" s="270" t="s">
        <v>418</v>
      </c>
      <c r="F753" s="393">
        <v>15026428</v>
      </c>
      <c r="G753" s="149" t="str">
        <f t="shared" si="13"/>
        <v>07020110040020244</v>
      </c>
    </row>
    <row r="754" spans="1:7">
      <c r="A754" s="55" t="s">
        <v>1905</v>
      </c>
      <c r="B754" s="269" t="s">
        <v>248</v>
      </c>
      <c r="C754" s="269" t="s">
        <v>486</v>
      </c>
      <c r="D754" s="269" t="s">
        <v>899</v>
      </c>
      <c r="E754" s="270" t="s">
        <v>1906</v>
      </c>
      <c r="F754" s="393">
        <v>50000</v>
      </c>
      <c r="G754" s="149" t="str">
        <f t="shared" si="13"/>
        <v>07020110040020800</v>
      </c>
    </row>
    <row r="755" spans="1:7">
      <c r="A755" s="55" t="s">
        <v>1608</v>
      </c>
      <c r="B755" s="269" t="s">
        <v>248</v>
      </c>
      <c r="C755" s="269" t="s">
        <v>486</v>
      </c>
      <c r="D755" s="269" t="s">
        <v>899</v>
      </c>
      <c r="E755" s="270" t="s">
        <v>1609</v>
      </c>
      <c r="F755" s="393">
        <v>50000</v>
      </c>
      <c r="G755" s="149" t="str">
        <f t="shared" si="13"/>
        <v>07020110040020850</v>
      </c>
    </row>
    <row r="756" spans="1:7">
      <c r="A756" s="55" t="s">
        <v>1219</v>
      </c>
      <c r="B756" s="269" t="s">
        <v>248</v>
      </c>
      <c r="C756" s="269" t="s">
        <v>486</v>
      </c>
      <c r="D756" s="269" t="s">
        <v>899</v>
      </c>
      <c r="E756" s="270" t="s">
        <v>1220</v>
      </c>
      <c r="F756" s="393">
        <v>50000</v>
      </c>
      <c r="G756" s="149" t="str">
        <f t="shared" si="13"/>
        <v>07020110040020853</v>
      </c>
    </row>
    <row r="757" spans="1:7" ht="140.25">
      <c r="A757" s="55" t="s">
        <v>506</v>
      </c>
      <c r="B757" s="269" t="s">
        <v>248</v>
      </c>
      <c r="C757" s="269" t="s">
        <v>486</v>
      </c>
      <c r="D757" s="269" t="s">
        <v>900</v>
      </c>
      <c r="E757" s="270" t="s">
        <v>1564</v>
      </c>
      <c r="F757" s="393">
        <v>39060000</v>
      </c>
      <c r="G757" s="149" t="str">
        <f t="shared" si="13"/>
        <v>07020110041020</v>
      </c>
    </row>
    <row r="758" spans="1:7" ht="51">
      <c r="A758" s="55" t="s">
        <v>1902</v>
      </c>
      <c r="B758" s="269" t="s">
        <v>248</v>
      </c>
      <c r="C758" s="269" t="s">
        <v>486</v>
      </c>
      <c r="D758" s="269" t="s">
        <v>900</v>
      </c>
      <c r="E758" s="270" t="s">
        <v>324</v>
      </c>
      <c r="F758" s="393">
        <v>39060000</v>
      </c>
      <c r="G758" s="149" t="str">
        <f t="shared" si="13"/>
        <v>07020110041020100</v>
      </c>
    </row>
    <row r="759" spans="1:7">
      <c r="A759" s="55" t="s">
        <v>1584</v>
      </c>
      <c r="B759" s="269" t="s">
        <v>248</v>
      </c>
      <c r="C759" s="269" t="s">
        <v>486</v>
      </c>
      <c r="D759" s="269" t="s">
        <v>900</v>
      </c>
      <c r="E759" s="270" t="s">
        <v>165</v>
      </c>
      <c r="F759" s="393">
        <v>39060000</v>
      </c>
      <c r="G759" s="149" t="str">
        <f t="shared" si="13"/>
        <v>07020110041020110</v>
      </c>
    </row>
    <row r="760" spans="1:7">
      <c r="A760" s="55" t="s">
        <v>1426</v>
      </c>
      <c r="B760" s="269" t="s">
        <v>248</v>
      </c>
      <c r="C760" s="269" t="s">
        <v>486</v>
      </c>
      <c r="D760" s="269" t="s">
        <v>900</v>
      </c>
      <c r="E760" s="270" t="s">
        <v>432</v>
      </c>
      <c r="F760" s="393">
        <v>30000000</v>
      </c>
      <c r="G760" s="149" t="str">
        <f t="shared" si="13"/>
        <v>07020110041020111</v>
      </c>
    </row>
    <row r="761" spans="1:7" ht="38.25">
      <c r="A761" s="55" t="s">
        <v>1427</v>
      </c>
      <c r="B761" s="269" t="s">
        <v>248</v>
      </c>
      <c r="C761" s="269" t="s">
        <v>486</v>
      </c>
      <c r="D761" s="269" t="s">
        <v>900</v>
      </c>
      <c r="E761" s="270" t="s">
        <v>1218</v>
      </c>
      <c r="F761" s="393">
        <v>9060000</v>
      </c>
      <c r="G761" s="149" t="str">
        <f t="shared" si="13"/>
        <v>07020110041020119</v>
      </c>
    </row>
    <row r="762" spans="1:7" ht="127.5">
      <c r="A762" s="55" t="s">
        <v>628</v>
      </c>
      <c r="B762" s="269" t="s">
        <v>248</v>
      </c>
      <c r="C762" s="269" t="s">
        <v>486</v>
      </c>
      <c r="D762" s="269" t="s">
        <v>906</v>
      </c>
      <c r="E762" s="270" t="s">
        <v>1564</v>
      </c>
      <c r="F762" s="393">
        <v>1800000</v>
      </c>
      <c r="G762" s="149" t="str">
        <f t="shared" si="13"/>
        <v>07020110043020</v>
      </c>
    </row>
    <row r="763" spans="1:7" ht="51">
      <c r="A763" s="55" t="s">
        <v>1902</v>
      </c>
      <c r="B763" s="269" t="s">
        <v>248</v>
      </c>
      <c r="C763" s="269" t="s">
        <v>486</v>
      </c>
      <c r="D763" s="269" t="s">
        <v>906</v>
      </c>
      <c r="E763" s="270" t="s">
        <v>324</v>
      </c>
      <c r="F763" s="393">
        <v>408000</v>
      </c>
      <c r="G763" s="149" t="str">
        <f t="shared" si="13"/>
        <v>07020110043020100</v>
      </c>
    </row>
    <row r="764" spans="1:7">
      <c r="A764" s="55" t="s">
        <v>1584</v>
      </c>
      <c r="B764" s="269" t="s">
        <v>248</v>
      </c>
      <c r="C764" s="269" t="s">
        <v>486</v>
      </c>
      <c r="D764" s="269" t="s">
        <v>906</v>
      </c>
      <c r="E764" s="270" t="s">
        <v>165</v>
      </c>
      <c r="F764" s="393">
        <v>408000</v>
      </c>
      <c r="G764" s="149" t="str">
        <f t="shared" si="13"/>
        <v>07020110043020110</v>
      </c>
    </row>
    <row r="765" spans="1:7" ht="25.5">
      <c r="A765" s="55" t="s">
        <v>1435</v>
      </c>
      <c r="B765" s="269" t="s">
        <v>248</v>
      </c>
      <c r="C765" s="269" t="s">
        <v>486</v>
      </c>
      <c r="D765" s="269" t="s">
        <v>906</v>
      </c>
      <c r="E765" s="270" t="s">
        <v>481</v>
      </c>
      <c r="F765" s="393">
        <v>408000</v>
      </c>
      <c r="G765" s="149" t="str">
        <f t="shared" si="13"/>
        <v>07020110043020112</v>
      </c>
    </row>
    <row r="766" spans="1:7" ht="25.5">
      <c r="A766" s="55" t="s">
        <v>1903</v>
      </c>
      <c r="B766" s="269" t="s">
        <v>248</v>
      </c>
      <c r="C766" s="269" t="s">
        <v>486</v>
      </c>
      <c r="D766" s="269" t="s">
        <v>906</v>
      </c>
      <c r="E766" s="270" t="s">
        <v>1904</v>
      </c>
      <c r="F766" s="393">
        <v>1392000</v>
      </c>
      <c r="G766" s="149" t="str">
        <f t="shared" si="13"/>
        <v>07020110043020200</v>
      </c>
    </row>
    <row r="767" spans="1:7" ht="25.5">
      <c r="A767" s="55" t="s">
        <v>1603</v>
      </c>
      <c r="B767" s="269" t="s">
        <v>248</v>
      </c>
      <c r="C767" s="269" t="s">
        <v>486</v>
      </c>
      <c r="D767" s="269" t="s">
        <v>906</v>
      </c>
      <c r="E767" s="270" t="s">
        <v>1604</v>
      </c>
      <c r="F767" s="393">
        <v>1392000</v>
      </c>
      <c r="G767" s="149" t="str">
        <f t="shared" si="13"/>
        <v>07020110043020240</v>
      </c>
    </row>
    <row r="768" spans="1:7" ht="25.5">
      <c r="A768" s="55" t="s">
        <v>433</v>
      </c>
      <c r="B768" s="269" t="s">
        <v>248</v>
      </c>
      <c r="C768" s="269" t="s">
        <v>486</v>
      </c>
      <c r="D768" s="269" t="s">
        <v>906</v>
      </c>
      <c r="E768" s="270" t="s">
        <v>434</v>
      </c>
      <c r="F768" s="393">
        <v>750000</v>
      </c>
      <c r="G768" s="149" t="str">
        <f t="shared" si="13"/>
        <v>07020110043020243</v>
      </c>
    </row>
    <row r="769" spans="1:7">
      <c r="A769" s="55" t="s">
        <v>1692</v>
      </c>
      <c r="B769" s="269" t="s">
        <v>248</v>
      </c>
      <c r="C769" s="269" t="s">
        <v>486</v>
      </c>
      <c r="D769" s="269" t="s">
        <v>906</v>
      </c>
      <c r="E769" s="270" t="s">
        <v>418</v>
      </c>
      <c r="F769" s="393">
        <v>642000</v>
      </c>
      <c r="G769" s="149" t="str">
        <f t="shared" si="13"/>
        <v>07020110043020244</v>
      </c>
    </row>
    <row r="770" spans="1:7" ht="102">
      <c r="A770" s="55" t="s">
        <v>700</v>
      </c>
      <c r="B770" s="269" t="s">
        <v>248</v>
      </c>
      <c r="C770" s="269" t="s">
        <v>486</v>
      </c>
      <c r="D770" s="269" t="s">
        <v>901</v>
      </c>
      <c r="E770" s="270" t="s">
        <v>1564</v>
      </c>
      <c r="F770" s="393">
        <v>1273300</v>
      </c>
      <c r="G770" s="149" t="str">
        <f t="shared" si="13"/>
        <v>07020110047020</v>
      </c>
    </row>
    <row r="771" spans="1:7" ht="51">
      <c r="A771" s="55" t="s">
        <v>1902</v>
      </c>
      <c r="B771" s="269" t="s">
        <v>248</v>
      </c>
      <c r="C771" s="269" t="s">
        <v>486</v>
      </c>
      <c r="D771" s="269" t="s">
        <v>901</v>
      </c>
      <c r="E771" s="270" t="s">
        <v>324</v>
      </c>
      <c r="F771" s="393">
        <v>1273300</v>
      </c>
      <c r="G771" s="149" t="str">
        <f t="shared" si="13"/>
        <v>07020110047020100</v>
      </c>
    </row>
    <row r="772" spans="1:7">
      <c r="A772" s="55" t="s">
        <v>1584</v>
      </c>
      <c r="B772" s="269" t="s">
        <v>248</v>
      </c>
      <c r="C772" s="269" t="s">
        <v>486</v>
      </c>
      <c r="D772" s="269" t="s">
        <v>901</v>
      </c>
      <c r="E772" s="270" t="s">
        <v>165</v>
      </c>
      <c r="F772" s="393">
        <v>1273300</v>
      </c>
      <c r="G772" s="149" t="str">
        <f t="shared" si="13"/>
        <v>07020110047020110</v>
      </c>
    </row>
    <row r="773" spans="1:7" ht="25.5">
      <c r="A773" s="55" t="s">
        <v>1435</v>
      </c>
      <c r="B773" s="269" t="s">
        <v>248</v>
      </c>
      <c r="C773" s="269" t="s">
        <v>486</v>
      </c>
      <c r="D773" s="269" t="s">
        <v>901</v>
      </c>
      <c r="E773" s="270" t="s">
        <v>481</v>
      </c>
      <c r="F773" s="393">
        <v>1273300</v>
      </c>
      <c r="G773" s="149" t="str">
        <f t="shared" si="13"/>
        <v>07020110047020112</v>
      </c>
    </row>
    <row r="774" spans="1:7" ht="114.75">
      <c r="A774" s="55" t="s">
        <v>702</v>
      </c>
      <c r="B774" s="269" t="s">
        <v>248</v>
      </c>
      <c r="C774" s="269" t="s">
        <v>486</v>
      </c>
      <c r="D774" s="269" t="s">
        <v>902</v>
      </c>
      <c r="E774" s="270" t="s">
        <v>1564</v>
      </c>
      <c r="F774" s="393">
        <v>81336890</v>
      </c>
      <c r="G774" s="149" t="str">
        <f t="shared" si="13"/>
        <v>0702011004Г020</v>
      </c>
    </row>
    <row r="775" spans="1:7" ht="25.5">
      <c r="A775" s="55" t="s">
        <v>1903</v>
      </c>
      <c r="B775" s="269" t="s">
        <v>248</v>
      </c>
      <c r="C775" s="269" t="s">
        <v>486</v>
      </c>
      <c r="D775" s="269" t="s">
        <v>902</v>
      </c>
      <c r="E775" s="270" t="s">
        <v>1904</v>
      </c>
      <c r="F775" s="393">
        <v>81336890</v>
      </c>
      <c r="G775" s="149" t="str">
        <f t="shared" si="13"/>
        <v>0702011004Г020200</v>
      </c>
    </row>
    <row r="776" spans="1:7" ht="25.5">
      <c r="A776" s="55" t="s">
        <v>1603</v>
      </c>
      <c r="B776" s="269" t="s">
        <v>248</v>
      </c>
      <c r="C776" s="269" t="s">
        <v>486</v>
      </c>
      <c r="D776" s="269" t="s">
        <v>902</v>
      </c>
      <c r="E776" s="270" t="s">
        <v>1604</v>
      </c>
      <c r="F776" s="393">
        <v>81336890</v>
      </c>
      <c r="G776" s="149" t="str">
        <f t="shared" si="13"/>
        <v>0702011004Г020240</v>
      </c>
    </row>
    <row r="777" spans="1:7">
      <c r="A777" s="55" t="s">
        <v>1692</v>
      </c>
      <c r="B777" s="269" t="s">
        <v>248</v>
      </c>
      <c r="C777" s="269" t="s">
        <v>486</v>
      </c>
      <c r="D777" s="269" t="s">
        <v>902</v>
      </c>
      <c r="E777" s="270" t="s">
        <v>418</v>
      </c>
      <c r="F777" s="393">
        <v>81336890</v>
      </c>
      <c r="G777" s="149" t="str">
        <f t="shared" si="13"/>
        <v>0702011004Г020244</v>
      </c>
    </row>
    <row r="778" spans="1:7" ht="102">
      <c r="A778" s="55" t="s">
        <v>704</v>
      </c>
      <c r="B778" s="269" t="s">
        <v>248</v>
      </c>
      <c r="C778" s="269" t="s">
        <v>486</v>
      </c>
      <c r="D778" s="269" t="s">
        <v>907</v>
      </c>
      <c r="E778" s="270" t="s">
        <v>1564</v>
      </c>
      <c r="F778" s="393">
        <v>5819000</v>
      </c>
      <c r="G778" s="149" t="str">
        <f t="shared" si="13"/>
        <v>0702011004П020</v>
      </c>
    </row>
    <row r="779" spans="1:7" ht="25.5">
      <c r="A779" s="55" t="s">
        <v>1903</v>
      </c>
      <c r="B779" s="269" t="s">
        <v>248</v>
      </c>
      <c r="C779" s="269" t="s">
        <v>486</v>
      </c>
      <c r="D779" s="269" t="s">
        <v>907</v>
      </c>
      <c r="E779" s="270" t="s">
        <v>1904</v>
      </c>
      <c r="F779" s="393">
        <v>5819000</v>
      </c>
      <c r="G779" s="149" t="str">
        <f t="shared" si="13"/>
        <v>0702011004П020200</v>
      </c>
    </row>
    <row r="780" spans="1:7" ht="25.5">
      <c r="A780" s="55" t="s">
        <v>1603</v>
      </c>
      <c r="B780" s="269" t="s">
        <v>248</v>
      </c>
      <c r="C780" s="269" t="s">
        <v>486</v>
      </c>
      <c r="D780" s="269" t="s">
        <v>907</v>
      </c>
      <c r="E780" s="270" t="s">
        <v>1604</v>
      </c>
      <c r="F780" s="393">
        <v>5819000</v>
      </c>
      <c r="G780" s="149" t="str">
        <f t="shared" si="13"/>
        <v>0702011004П020240</v>
      </c>
    </row>
    <row r="781" spans="1:7">
      <c r="A781" s="55" t="s">
        <v>1692</v>
      </c>
      <c r="B781" s="269" t="s">
        <v>248</v>
      </c>
      <c r="C781" s="269" t="s">
        <v>486</v>
      </c>
      <c r="D781" s="269" t="s">
        <v>907</v>
      </c>
      <c r="E781" s="270" t="s">
        <v>418</v>
      </c>
      <c r="F781" s="393">
        <v>5819000</v>
      </c>
      <c r="G781" s="149" t="str">
        <f t="shared" si="13"/>
        <v>0702011004П020244</v>
      </c>
    </row>
    <row r="782" spans="1:7" ht="102">
      <c r="A782" s="55" t="s">
        <v>1118</v>
      </c>
      <c r="B782" s="269" t="s">
        <v>248</v>
      </c>
      <c r="C782" s="269" t="s">
        <v>486</v>
      </c>
      <c r="D782" s="269" t="s">
        <v>1119</v>
      </c>
      <c r="E782" s="270" t="s">
        <v>1564</v>
      </c>
      <c r="F782" s="393">
        <v>9764000</v>
      </c>
      <c r="G782" s="149" t="str">
        <f t="shared" si="13"/>
        <v>0702011004Э020</v>
      </c>
    </row>
    <row r="783" spans="1:7" ht="25.5">
      <c r="A783" s="55" t="s">
        <v>1903</v>
      </c>
      <c r="B783" s="269" t="s">
        <v>248</v>
      </c>
      <c r="C783" s="269" t="s">
        <v>486</v>
      </c>
      <c r="D783" s="269" t="s">
        <v>1119</v>
      </c>
      <c r="E783" s="270" t="s">
        <v>1904</v>
      </c>
      <c r="F783" s="393">
        <v>9764000</v>
      </c>
      <c r="G783" s="149" t="str">
        <f t="shared" si="13"/>
        <v>0702011004Э020200</v>
      </c>
    </row>
    <row r="784" spans="1:7" ht="25.5">
      <c r="A784" s="55" t="s">
        <v>1603</v>
      </c>
      <c r="B784" s="269" t="s">
        <v>248</v>
      </c>
      <c r="C784" s="269" t="s">
        <v>486</v>
      </c>
      <c r="D784" s="269" t="s">
        <v>1119</v>
      </c>
      <c r="E784" s="270" t="s">
        <v>1604</v>
      </c>
      <c r="F784" s="393">
        <v>9764000</v>
      </c>
      <c r="G784" s="149" t="str">
        <f t="shared" si="13"/>
        <v>0702011004Э020240</v>
      </c>
    </row>
    <row r="785" spans="1:7">
      <c r="A785" s="55" t="s">
        <v>1692</v>
      </c>
      <c r="B785" s="269" t="s">
        <v>248</v>
      </c>
      <c r="C785" s="269" t="s">
        <v>486</v>
      </c>
      <c r="D785" s="269" t="s">
        <v>1119</v>
      </c>
      <c r="E785" s="270" t="s">
        <v>418</v>
      </c>
      <c r="F785" s="393">
        <v>9764000</v>
      </c>
      <c r="G785" s="149" t="str">
        <f t="shared" si="13"/>
        <v>0702011004Э020244</v>
      </c>
    </row>
    <row r="786" spans="1:7" ht="165.75">
      <c r="A786" s="55" t="s">
        <v>1122</v>
      </c>
      <c r="B786" s="269" t="s">
        <v>248</v>
      </c>
      <c r="C786" s="269" t="s">
        <v>486</v>
      </c>
      <c r="D786" s="269" t="s">
        <v>898</v>
      </c>
      <c r="E786" s="270" t="s">
        <v>1564</v>
      </c>
      <c r="F786" s="393">
        <v>74361300</v>
      </c>
      <c r="G786" s="149" t="str">
        <f t="shared" si="13"/>
        <v>07020110074090</v>
      </c>
    </row>
    <row r="787" spans="1:7" ht="51">
      <c r="A787" s="55" t="s">
        <v>1902</v>
      </c>
      <c r="B787" s="269" t="s">
        <v>248</v>
      </c>
      <c r="C787" s="269" t="s">
        <v>486</v>
      </c>
      <c r="D787" s="269" t="s">
        <v>898</v>
      </c>
      <c r="E787" s="270" t="s">
        <v>324</v>
      </c>
      <c r="F787" s="393">
        <v>70536083</v>
      </c>
      <c r="G787" s="149" t="str">
        <f t="shared" si="13"/>
        <v>07020110074090100</v>
      </c>
    </row>
    <row r="788" spans="1:7">
      <c r="A788" s="55" t="s">
        <v>1584</v>
      </c>
      <c r="B788" s="269" t="s">
        <v>248</v>
      </c>
      <c r="C788" s="269" t="s">
        <v>486</v>
      </c>
      <c r="D788" s="269" t="s">
        <v>898</v>
      </c>
      <c r="E788" s="270" t="s">
        <v>165</v>
      </c>
      <c r="F788" s="393">
        <v>70536083</v>
      </c>
      <c r="G788" s="149" t="str">
        <f t="shared" si="13"/>
        <v>07020110074090110</v>
      </c>
    </row>
    <row r="789" spans="1:7">
      <c r="A789" s="55" t="s">
        <v>1426</v>
      </c>
      <c r="B789" s="269" t="s">
        <v>248</v>
      </c>
      <c r="C789" s="269" t="s">
        <v>486</v>
      </c>
      <c r="D789" s="269" t="s">
        <v>898</v>
      </c>
      <c r="E789" s="270" t="s">
        <v>432</v>
      </c>
      <c r="F789" s="393">
        <v>52709695</v>
      </c>
      <c r="G789" s="149" t="str">
        <f t="shared" si="13"/>
        <v>07020110074090111</v>
      </c>
    </row>
    <row r="790" spans="1:7" ht="25.5">
      <c r="A790" s="55" t="s">
        <v>1435</v>
      </c>
      <c r="B790" s="269" t="s">
        <v>248</v>
      </c>
      <c r="C790" s="269" t="s">
        <v>486</v>
      </c>
      <c r="D790" s="269" t="s">
        <v>898</v>
      </c>
      <c r="E790" s="270" t="s">
        <v>481</v>
      </c>
      <c r="F790" s="393">
        <v>1908060</v>
      </c>
      <c r="G790" s="149" t="str">
        <f t="shared" si="13"/>
        <v>07020110074090112</v>
      </c>
    </row>
    <row r="791" spans="1:7" ht="38.25">
      <c r="A791" s="55" t="s">
        <v>1427</v>
      </c>
      <c r="B791" s="269" t="s">
        <v>248</v>
      </c>
      <c r="C791" s="269" t="s">
        <v>486</v>
      </c>
      <c r="D791" s="269" t="s">
        <v>898</v>
      </c>
      <c r="E791" s="270" t="s">
        <v>1218</v>
      </c>
      <c r="F791" s="393">
        <v>15918328</v>
      </c>
      <c r="G791" s="149" t="str">
        <f t="shared" si="13"/>
        <v>07020110074090119</v>
      </c>
    </row>
    <row r="792" spans="1:7" ht="25.5">
      <c r="A792" s="55" t="s">
        <v>1903</v>
      </c>
      <c r="B792" s="269" t="s">
        <v>248</v>
      </c>
      <c r="C792" s="269" t="s">
        <v>486</v>
      </c>
      <c r="D792" s="269" t="s">
        <v>898</v>
      </c>
      <c r="E792" s="270" t="s">
        <v>1904</v>
      </c>
      <c r="F792" s="393">
        <v>3825217</v>
      </c>
      <c r="G792" s="149" t="str">
        <f t="shared" si="13"/>
        <v>07020110074090200</v>
      </c>
    </row>
    <row r="793" spans="1:7" ht="25.5">
      <c r="A793" s="55" t="s">
        <v>1603</v>
      </c>
      <c r="B793" s="269" t="s">
        <v>248</v>
      </c>
      <c r="C793" s="269" t="s">
        <v>486</v>
      </c>
      <c r="D793" s="269" t="s">
        <v>898</v>
      </c>
      <c r="E793" s="270" t="s">
        <v>1604</v>
      </c>
      <c r="F793" s="393">
        <v>3825217</v>
      </c>
      <c r="G793" s="149" t="str">
        <f t="shared" si="13"/>
        <v>07020110074090240</v>
      </c>
    </row>
    <row r="794" spans="1:7">
      <c r="A794" s="55" t="s">
        <v>1692</v>
      </c>
      <c r="B794" s="269" t="s">
        <v>248</v>
      </c>
      <c r="C794" s="269" t="s">
        <v>486</v>
      </c>
      <c r="D794" s="269" t="s">
        <v>898</v>
      </c>
      <c r="E794" s="270" t="s">
        <v>418</v>
      </c>
      <c r="F794" s="393">
        <v>3825217</v>
      </c>
      <c r="G794" s="149" t="str">
        <f t="shared" si="13"/>
        <v>07020110074090244</v>
      </c>
    </row>
    <row r="795" spans="1:7" ht="127.5">
      <c r="A795" s="55" t="s">
        <v>503</v>
      </c>
      <c r="B795" s="269" t="s">
        <v>248</v>
      </c>
      <c r="C795" s="269" t="s">
        <v>486</v>
      </c>
      <c r="D795" s="269" t="s">
        <v>896</v>
      </c>
      <c r="E795" s="270" t="s">
        <v>1564</v>
      </c>
      <c r="F795" s="393">
        <v>368055200</v>
      </c>
      <c r="G795" s="149" t="str">
        <f t="shared" si="13"/>
        <v>07020110075640</v>
      </c>
    </row>
    <row r="796" spans="1:7" ht="51">
      <c r="A796" s="55" t="s">
        <v>1902</v>
      </c>
      <c r="B796" s="269" t="s">
        <v>248</v>
      </c>
      <c r="C796" s="269" t="s">
        <v>486</v>
      </c>
      <c r="D796" s="269" t="s">
        <v>896</v>
      </c>
      <c r="E796" s="270" t="s">
        <v>324</v>
      </c>
      <c r="F796" s="393">
        <v>339178738</v>
      </c>
      <c r="G796" s="149" t="str">
        <f t="shared" si="13"/>
        <v>07020110075640100</v>
      </c>
    </row>
    <row r="797" spans="1:7">
      <c r="A797" s="55" t="s">
        <v>1584</v>
      </c>
      <c r="B797" s="269" t="s">
        <v>248</v>
      </c>
      <c r="C797" s="269" t="s">
        <v>486</v>
      </c>
      <c r="D797" s="269" t="s">
        <v>896</v>
      </c>
      <c r="E797" s="270" t="s">
        <v>165</v>
      </c>
      <c r="F797" s="393">
        <v>339178738</v>
      </c>
      <c r="G797" s="149" t="str">
        <f t="shared" si="13"/>
        <v>07020110075640110</v>
      </c>
    </row>
    <row r="798" spans="1:7">
      <c r="A798" s="55" t="s">
        <v>1426</v>
      </c>
      <c r="B798" s="269" t="s">
        <v>248</v>
      </c>
      <c r="C798" s="269" t="s">
        <v>486</v>
      </c>
      <c r="D798" s="269" t="s">
        <v>896</v>
      </c>
      <c r="E798" s="270" t="s">
        <v>432</v>
      </c>
      <c r="F798" s="393">
        <v>257352400</v>
      </c>
      <c r="G798" s="149" t="str">
        <f t="shared" si="13"/>
        <v>07020110075640111</v>
      </c>
    </row>
    <row r="799" spans="1:7" ht="25.5">
      <c r="A799" s="55" t="s">
        <v>1435</v>
      </c>
      <c r="B799" s="269" t="s">
        <v>248</v>
      </c>
      <c r="C799" s="269" t="s">
        <v>486</v>
      </c>
      <c r="D799" s="269" t="s">
        <v>896</v>
      </c>
      <c r="E799" s="270" t="s">
        <v>481</v>
      </c>
      <c r="F799" s="393">
        <v>4105913</v>
      </c>
      <c r="G799" s="149" t="str">
        <f t="shared" si="13"/>
        <v>07020110075640112</v>
      </c>
    </row>
    <row r="800" spans="1:7" ht="38.25">
      <c r="A800" s="55" t="s">
        <v>1427</v>
      </c>
      <c r="B800" s="269" t="s">
        <v>248</v>
      </c>
      <c r="C800" s="269" t="s">
        <v>486</v>
      </c>
      <c r="D800" s="269" t="s">
        <v>896</v>
      </c>
      <c r="E800" s="270" t="s">
        <v>1218</v>
      </c>
      <c r="F800" s="393">
        <v>77720425</v>
      </c>
      <c r="G800" s="149" t="str">
        <f t="shared" si="13"/>
        <v>07020110075640119</v>
      </c>
    </row>
    <row r="801" spans="1:7" ht="25.5">
      <c r="A801" s="55" t="s">
        <v>1903</v>
      </c>
      <c r="B801" s="269" t="s">
        <v>248</v>
      </c>
      <c r="C801" s="269" t="s">
        <v>486</v>
      </c>
      <c r="D801" s="269" t="s">
        <v>896</v>
      </c>
      <c r="E801" s="270" t="s">
        <v>1904</v>
      </c>
      <c r="F801" s="393">
        <v>28876462</v>
      </c>
      <c r="G801" s="149" t="str">
        <f t="shared" si="13"/>
        <v>07020110075640200</v>
      </c>
    </row>
    <row r="802" spans="1:7" ht="25.5">
      <c r="A802" s="55" t="s">
        <v>1603</v>
      </c>
      <c r="B802" s="269" t="s">
        <v>248</v>
      </c>
      <c r="C802" s="269" t="s">
        <v>486</v>
      </c>
      <c r="D802" s="269" t="s">
        <v>896</v>
      </c>
      <c r="E802" s="270" t="s">
        <v>1604</v>
      </c>
      <c r="F802" s="393">
        <v>28876462</v>
      </c>
      <c r="G802" s="149" t="str">
        <f t="shared" si="13"/>
        <v>07020110075640240</v>
      </c>
    </row>
    <row r="803" spans="1:7">
      <c r="A803" s="55" t="s">
        <v>1692</v>
      </c>
      <c r="B803" s="269" t="s">
        <v>248</v>
      </c>
      <c r="C803" s="269" t="s">
        <v>486</v>
      </c>
      <c r="D803" s="269" t="s">
        <v>896</v>
      </c>
      <c r="E803" s="270" t="s">
        <v>418</v>
      </c>
      <c r="F803" s="393">
        <v>28876462</v>
      </c>
      <c r="G803" s="149" t="str">
        <f t="shared" si="13"/>
        <v>07020110075640244</v>
      </c>
    </row>
    <row r="804" spans="1:7" ht="63.75">
      <c r="A804" s="55" t="s">
        <v>502</v>
      </c>
      <c r="B804" s="269" t="s">
        <v>248</v>
      </c>
      <c r="C804" s="269" t="s">
        <v>486</v>
      </c>
      <c r="D804" s="269" t="s">
        <v>910</v>
      </c>
      <c r="E804" s="270" t="s">
        <v>1564</v>
      </c>
      <c r="F804" s="393">
        <v>905000</v>
      </c>
      <c r="G804" s="149" t="str">
        <f t="shared" si="13"/>
        <v>07020110080020</v>
      </c>
    </row>
    <row r="805" spans="1:7" ht="25.5">
      <c r="A805" s="55" t="s">
        <v>1903</v>
      </c>
      <c r="B805" s="269" t="s">
        <v>248</v>
      </c>
      <c r="C805" s="269" t="s">
        <v>486</v>
      </c>
      <c r="D805" s="269" t="s">
        <v>910</v>
      </c>
      <c r="E805" s="270" t="s">
        <v>1904</v>
      </c>
      <c r="F805" s="393">
        <v>800000</v>
      </c>
      <c r="G805" s="149" t="str">
        <f t="shared" si="13"/>
        <v>07020110080020200</v>
      </c>
    </row>
    <row r="806" spans="1:7" ht="25.5">
      <c r="A806" s="55" t="s">
        <v>1603</v>
      </c>
      <c r="B806" s="269" t="s">
        <v>248</v>
      </c>
      <c r="C806" s="269" t="s">
        <v>486</v>
      </c>
      <c r="D806" s="269" t="s">
        <v>910</v>
      </c>
      <c r="E806" s="270" t="s">
        <v>1604</v>
      </c>
      <c r="F806" s="393">
        <v>800000</v>
      </c>
      <c r="G806" s="149" t="str">
        <f t="shared" si="13"/>
        <v>07020110080020240</v>
      </c>
    </row>
    <row r="807" spans="1:7">
      <c r="A807" s="55" t="s">
        <v>1692</v>
      </c>
      <c r="B807" s="269" t="s">
        <v>248</v>
      </c>
      <c r="C807" s="269" t="s">
        <v>486</v>
      </c>
      <c r="D807" s="269" t="s">
        <v>910</v>
      </c>
      <c r="E807" s="270" t="s">
        <v>418</v>
      </c>
      <c r="F807" s="393">
        <v>800000</v>
      </c>
      <c r="G807" s="149" t="str">
        <f t="shared" si="13"/>
        <v>07020110080020244</v>
      </c>
    </row>
    <row r="808" spans="1:7">
      <c r="A808" s="55" t="s">
        <v>1907</v>
      </c>
      <c r="B808" s="269" t="s">
        <v>248</v>
      </c>
      <c r="C808" s="269" t="s">
        <v>486</v>
      </c>
      <c r="D808" s="269" t="s">
        <v>910</v>
      </c>
      <c r="E808" s="270" t="s">
        <v>1908</v>
      </c>
      <c r="F808" s="393">
        <v>105000</v>
      </c>
      <c r="G808" s="149" t="str">
        <f t="shared" si="13"/>
        <v>07020110080020300</v>
      </c>
    </row>
    <row r="809" spans="1:7">
      <c r="A809" s="55" t="s">
        <v>629</v>
      </c>
      <c r="B809" s="269" t="s">
        <v>248</v>
      </c>
      <c r="C809" s="269" t="s">
        <v>486</v>
      </c>
      <c r="D809" s="269" t="s">
        <v>910</v>
      </c>
      <c r="E809" s="270" t="s">
        <v>630</v>
      </c>
      <c r="F809" s="393">
        <v>105000</v>
      </c>
      <c r="G809" s="149" t="str">
        <f t="shared" ref="G809:G872" si="14">CONCATENATE(C809,D809,E809)</f>
        <v>07020110080020360</v>
      </c>
    </row>
    <row r="810" spans="1:7" ht="51">
      <c r="A810" s="55" t="s">
        <v>631</v>
      </c>
      <c r="B810" s="269" t="s">
        <v>248</v>
      </c>
      <c r="C810" s="269" t="s">
        <v>486</v>
      </c>
      <c r="D810" s="269" t="s">
        <v>913</v>
      </c>
      <c r="E810" s="270" t="s">
        <v>1564</v>
      </c>
      <c r="F810" s="393">
        <v>187200</v>
      </c>
      <c r="G810" s="149" t="str">
        <f t="shared" si="14"/>
        <v>07020110080040</v>
      </c>
    </row>
    <row r="811" spans="1:7">
      <c r="A811" s="55" t="s">
        <v>1907</v>
      </c>
      <c r="B811" s="269" t="s">
        <v>248</v>
      </c>
      <c r="C811" s="269" t="s">
        <v>486</v>
      </c>
      <c r="D811" s="269" t="s">
        <v>913</v>
      </c>
      <c r="E811" s="270" t="s">
        <v>1908</v>
      </c>
      <c r="F811" s="393">
        <v>187200</v>
      </c>
      <c r="G811" s="149" t="str">
        <f t="shared" si="14"/>
        <v>07020110080040300</v>
      </c>
    </row>
    <row r="812" spans="1:7" ht="25.5">
      <c r="A812" s="55" t="s">
        <v>428</v>
      </c>
      <c r="B812" s="269" t="s">
        <v>248</v>
      </c>
      <c r="C812" s="269" t="s">
        <v>486</v>
      </c>
      <c r="D812" s="269" t="s">
        <v>913</v>
      </c>
      <c r="E812" s="270" t="s">
        <v>429</v>
      </c>
      <c r="F812" s="393">
        <v>187200</v>
      </c>
      <c r="G812" s="149" t="str">
        <f t="shared" si="14"/>
        <v>07020110080040330</v>
      </c>
    </row>
    <row r="813" spans="1:7" ht="51">
      <c r="A813" s="55" t="s">
        <v>706</v>
      </c>
      <c r="B813" s="269" t="s">
        <v>248</v>
      </c>
      <c r="C813" s="269" t="s">
        <v>486</v>
      </c>
      <c r="D813" s="269" t="s">
        <v>912</v>
      </c>
      <c r="E813" s="270" t="s">
        <v>1564</v>
      </c>
      <c r="F813" s="393">
        <v>40000</v>
      </c>
      <c r="G813" s="149" t="str">
        <f t="shared" si="14"/>
        <v>0702011008П020</v>
      </c>
    </row>
    <row r="814" spans="1:7" ht="25.5">
      <c r="A814" s="55" t="s">
        <v>1903</v>
      </c>
      <c r="B814" s="269" t="s">
        <v>248</v>
      </c>
      <c r="C814" s="269" t="s">
        <v>486</v>
      </c>
      <c r="D814" s="269" t="s">
        <v>912</v>
      </c>
      <c r="E814" s="270" t="s">
        <v>1904</v>
      </c>
      <c r="F814" s="393">
        <v>40000</v>
      </c>
      <c r="G814" s="149" t="str">
        <f t="shared" si="14"/>
        <v>0702011008П020200</v>
      </c>
    </row>
    <row r="815" spans="1:7" ht="25.5">
      <c r="A815" s="55" t="s">
        <v>1603</v>
      </c>
      <c r="B815" s="269" t="s">
        <v>248</v>
      </c>
      <c r="C815" s="269" t="s">
        <v>486</v>
      </c>
      <c r="D815" s="269" t="s">
        <v>912</v>
      </c>
      <c r="E815" s="270" t="s">
        <v>1604</v>
      </c>
      <c r="F815" s="393">
        <v>40000</v>
      </c>
      <c r="G815" s="149" t="str">
        <f t="shared" si="14"/>
        <v>0702011008П020240</v>
      </c>
    </row>
    <row r="816" spans="1:7">
      <c r="A816" s="55" t="s">
        <v>1692</v>
      </c>
      <c r="B816" s="269" t="s">
        <v>248</v>
      </c>
      <c r="C816" s="269" t="s">
        <v>486</v>
      </c>
      <c r="D816" s="269" t="s">
        <v>912</v>
      </c>
      <c r="E816" s="270" t="s">
        <v>418</v>
      </c>
      <c r="F816" s="393">
        <v>40000</v>
      </c>
      <c r="G816" s="149" t="str">
        <f t="shared" si="14"/>
        <v>0702011008П020244</v>
      </c>
    </row>
    <row r="817" spans="1:7" ht="38.25">
      <c r="A817" s="55" t="s">
        <v>549</v>
      </c>
      <c r="B817" s="269" t="s">
        <v>248</v>
      </c>
      <c r="C817" s="269" t="s">
        <v>486</v>
      </c>
      <c r="D817" s="269" t="s">
        <v>1134</v>
      </c>
      <c r="E817" s="270" t="s">
        <v>1564</v>
      </c>
      <c r="F817" s="393">
        <v>3300000</v>
      </c>
      <c r="G817" s="149" t="str">
        <f t="shared" si="14"/>
        <v>07020300000000</v>
      </c>
    </row>
    <row r="818" spans="1:7" ht="38.25">
      <c r="A818" s="55" t="s">
        <v>551</v>
      </c>
      <c r="B818" s="269" t="s">
        <v>248</v>
      </c>
      <c r="C818" s="269" t="s">
        <v>486</v>
      </c>
      <c r="D818" s="269" t="s">
        <v>1884</v>
      </c>
      <c r="E818" s="270" t="s">
        <v>1564</v>
      </c>
      <c r="F818" s="393">
        <v>3300000</v>
      </c>
      <c r="G818" s="149" t="str">
        <f t="shared" si="14"/>
        <v>07020340000000</v>
      </c>
    </row>
    <row r="819" spans="1:7" ht="76.5">
      <c r="A819" s="55" t="s">
        <v>487</v>
      </c>
      <c r="B819" s="269" t="s">
        <v>248</v>
      </c>
      <c r="C819" s="269" t="s">
        <v>486</v>
      </c>
      <c r="D819" s="269" t="s">
        <v>914</v>
      </c>
      <c r="E819" s="270" t="s">
        <v>1564</v>
      </c>
      <c r="F819" s="393">
        <v>3300000</v>
      </c>
      <c r="G819" s="149" t="str">
        <f t="shared" si="14"/>
        <v>07020340080000</v>
      </c>
    </row>
    <row r="820" spans="1:7" ht="25.5">
      <c r="A820" s="55" t="s">
        <v>1903</v>
      </c>
      <c r="B820" s="269" t="s">
        <v>248</v>
      </c>
      <c r="C820" s="269" t="s">
        <v>486</v>
      </c>
      <c r="D820" s="269" t="s">
        <v>914</v>
      </c>
      <c r="E820" s="270" t="s">
        <v>1904</v>
      </c>
      <c r="F820" s="393">
        <v>3300000</v>
      </c>
      <c r="G820" s="149" t="str">
        <f t="shared" si="14"/>
        <v>07020340080000200</v>
      </c>
    </row>
    <row r="821" spans="1:7" ht="25.5">
      <c r="A821" s="55" t="s">
        <v>1603</v>
      </c>
      <c r="B821" s="269" t="s">
        <v>248</v>
      </c>
      <c r="C821" s="269" t="s">
        <v>486</v>
      </c>
      <c r="D821" s="269" t="s">
        <v>914</v>
      </c>
      <c r="E821" s="270" t="s">
        <v>1604</v>
      </c>
      <c r="F821" s="393">
        <v>3300000</v>
      </c>
      <c r="G821" s="149" t="str">
        <f t="shared" si="14"/>
        <v>07020340080000240</v>
      </c>
    </row>
    <row r="822" spans="1:7">
      <c r="A822" s="55" t="s">
        <v>1692</v>
      </c>
      <c r="B822" s="269" t="s">
        <v>248</v>
      </c>
      <c r="C822" s="269" t="s">
        <v>486</v>
      </c>
      <c r="D822" s="269" t="s">
        <v>914</v>
      </c>
      <c r="E822" s="270" t="s">
        <v>418</v>
      </c>
      <c r="F822" s="393">
        <v>3300000</v>
      </c>
      <c r="G822" s="149" t="str">
        <f t="shared" si="14"/>
        <v>07020340080000244</v>
      </c>
    </row>
    <row r="823" spans="1:7">
      <c r="A823" s="55" t="s">
        <v>1298</v>
      </c>
      <c r="B823" s="269" t="s">
        <v>248</v>
      </c>
      <c r="C823" s="269" t="s">
        <v>1299</v>
      </c>
      <c r="D823" s="269" t="s">
        <v>1564</v>
      </c>
      <c r="E823" s="270" t="s">
        <v>1564</v>
      </c>
      <c r="F823" s="393">
        <v>38308913</v>
      </c>
      <c r="G823" s="149" t="str">
        <f t="shared" si="14"/>
        <v>0703</v>
      </c>
    </row>
    <row r="824" spans="1:7" ht="25.5">
      <c r="A824" s="55" t="s">
        <v>539</v>
      </c>
      <c r="B824" s="269" t="s">
        <v>248</v>
      </c>
      <c r="C824" s="269" t="s">
        <v>1299</v>
      </c>
      <c r="D824" s="269" t="s">
        <v>1126</v>
      </c>
      <c r="E824" s="270" t="s">
        <v>1564</v>
      </c>
      <c r="F824" s="393">
        <v>38255903</v>
      </c>
      <c r="G824" s="149" t="str">
        <f t="shared" si="14"/>
        <v>07030100000000</v>
      </c>
    </row>
    <row r="825" spans="1:7" ht="25.5">
      <c r="A825" s="55" t="s">
        <v>540</v>
      </c>
      <c r="B825" s="269" t="s">
        <v>248</v>
      </c>
      <c r="C825" s="269" t="s">
        <v>1299</v>
      </c>
      <c r="D825" s="269" t="s">
        <v>1127</v>
      </c>
      <c r="E825" s="270" t="s">
        <v>1564</v>
      </c>
      <c r="F825" s="393">
        <v>38255903</v>
      </c>
      <c r="G825" s="149" t="str">
        <f t="shared" si="14"/>
        <v>07030110000000</v>
      </c>
    </row>
    <row r="826" spans="1:7" ht="102">
      <c r="A826" s="55" t="s">
        <v>505</v>
      </c>
      <c r="B826" s="269" t="s">
        <v>248</v>
      </c>
      <c r="C826" s="269" t="s">
        <v>1299</v>
      </c>
      <c r="D826" s="269" t="s">
        <v>903</v>
      </c>
      <c r="E826" s="270" t="s">
        <v>1564</v>
      </c>
      <c r="F826" s="393">
        <v>30050679</v>
      </c>
      <c r="G826" s="149" t="str">
        <f t="shared" si="14"/>
        <v>07030110040030</v>
      </c>
    </row>
    <row r="827" spans="1:7" ht="51">
      <c r="A827" s="55" t="s">
        <v>1902</v>
      </c>
      <c r="B827" s="269" t="s">
        <v>248</v>
      </c>
      <c r="C827" s="269" t="s">
        <v>1299</v>
      </c>
      <c r="D827" s="269" t="s">
        <v>903</v>
      </c>
      <c r="E827" s="270" t="s">
        <v>324</v>
      </c>
      <c r="F827" s="393">
        <v>17358400</v>
      </c>
      <c r="G827" s="149" t="str">
        <f t="shared" si="14"/>
        <v>07030110040030100</v>
      </c>
    </row>
    <row r="828" spans="1:7">
      <c r="A828" s="55" t="s">
        <v>1584</v>
      </c>
      <c r="B828" s="269" t="s">
        <v>248</v>
      </c>
      <c r="C828" s="269" t="s">
        <v>1299</v>
      </c>
      <c r="D828" s="269" t="s">
        <v>903</v>
      </c>
      <c r="E828" s="270" t="s">
        <v>165</v>
      </c>
      <c r="F828" s="393">
        <v>17358400</v>
      </c>
      <c r="G828" s="149" t="str">
        <f t="shared" si="14"/>
        <v>07030110040030110</v>
      </c>
    </row>
    <row r="829" spans="1:7">
      <c r="A829" s="55" t="s">
        <v>1426</v>
      </c>
      <c r="B829" s="269" t="s">
        <v>248</v>
      </c>
      <c r="C829" s="269" t="s">
        <v>1299</v>
      </c>
      <c r="D829" s="269" t="s">
        <v>903</v>
      </c>
      <c r="E829" s="270" t="s">
        <v>432</v>
      </c>
      <c r="F829" s="393">
        <v>13255300</v>
      </c>
      <c r="G829" s="149" t="str">
        <f t="shared" si="14"/>
        <v>07030110040030111</v>
      </c>
    </row>
    <row r="830" spans="1:7" ht="25.5">
      <c r="A830" s="55" t="s">
        <v>1435</v>
      </c>
      <c r="B830" s="269" t="s">
        <v>248</v>
      </c>
      <c r="C830" s="269" t="s">
        <v>1299</v>
      </c>
      <c r="D830" s="269" t="s">
        <v>903</v>
      </c>
      <c r="E830" s="270" t="s">
        <v>481</v>
      </c>
      <c r="F830" s="393">
        <v>100000</v>
      </c>
      <c r="G830" s="149" t="str">
        <f t="shared" si="14"/>
        <v>07030110040030112</v>
      </c>
    </row>
    <row r="831" spans="1:7" ht="38.25">
      <c r="A831" s="55" t="s">
        <v>1427</v>
      </c>
      <c r="B831" s="269" t="s">
        <v>248</v>
      </c>
      <c r="C831" s="269" t="s">
        <v>1299</v>
      </c>
      <c r="D831" s="269" t="s">
        <v>903</v>
      </c>
      <c r="E831" s="270" t="s">
        <v>1218</v>
      </c>
      <c r="F831" s="393">
        <v>4003100</v>
      </c>
      <c r="G831" s="149" t="str">
        <f t="shared" si="14"/>
        <v>07030110040030119</v>
      </c>
    </row>
    <row r="832" spans="1:7" ht="25.5">
      <c r="A832" s="55" t="s">
        <v>1903</v>
      </c>
      <c r="B832" s="269" t="s">
        <v>248</v>
      </c>
      <c r="C832" s="269" t="s">
        <v>1299</v>
      </c>
      <c r="D832" s="269" t="s">
        <v>903</v>
      </c>
      <c r="E832" s="270" t="s">
        <v>1904</v>
      </c>
      <c r="F832" s="393">
        <v>685000</v>
      </c>
      <c r="G832" s="149" t="str">
        <f t="shared" si="14"/>
        <v>07030110040030200</v>
      </c>
    </row>
    <row r="833" spans="1:7" ht="25.5">
      <c r="A833" s="55" t="s">
        <v>1603</v>
      </c>
      <c r="B833" s="269" t="s">
        <v>248</v>
      </c>
      <c r="C833" s="269" t="s">
        <v>1299</v>
      </c>
      <c r="D833" s="269" t="s">
        <v>903</v>
      </c>
      <c r="E833" s="270" t="s">
        <v>1604</v>
      </c>
      <c r="F833" s="393">
        <v>685000</v>
      </c>
      <c r="G833" s="149" t="str">
        <f t="shared" si="14"/>
        <v>07030110040030240</v>
      </c>
    </row>
    <row r="834" spans="1:7">
      <c r="A834" s="55" t="s">
        <v>1692</v>
      </c>
      <c r="B834" s="269" t="s">
        <v>248</v>
      </c>
      <c r="C834" s="269" t="s">
        <v>1299</v>
      </c>
      <c r="D834" s="269" t="s">
        <v>903</v>
      </c>
      <c r="E834" s="270" t="s">
        <v>418</v>
      </c>
      <c r="F834" s="393">
        <v>685000</v>
      </c>
      <c r="G834" s="149" t="str">
        <f t="shared" si="14"/>
        <v>07030110040030244</v>
      </c>
    </row>
    <row r="835" spans="1:7" ht="25.5">
      <c r="A835" s="55" t="s">
        <v>1911</v>
      </c>
      <c r="B835" s="269" t="s">
        <v>248</v>
      </c>
      <c r="C835" s="269" t="s">
        <v>1299</v>
      </c>
      <c r="D835" s="269" t="s">
        <v>903</v>
      </c>
      <c r="E835" s="270" t="s">
        <v>1912</v>
      </c>
      <c r="F835" s="393">
        <v>12007279</v>
      </c>
      <c r="G835" s="149" t="str">
        <f t="shared" si="14"/>
        <v>07030110040030600</v>
      </c>
    </row>
    <row r="836" spans="1:7">
      <c r="A836" s="55" t="s">
        <v>1605</v>
      </c>
      <c r="B836" s="269" t="s">
        <v>248</v>
      </c>
      <c r="C836" s="269" t="s">
        <v>1299</v>
      </c>
      <c r="D836" s="269" t="s">
        <v>903</v>
      </c>
      <c r="E836" s="270" t="s">
        <v>1606</v>
      </c>
      <c r="F836" s="393">
        <v>12007279</v>
      </c>
      <c r="G836" s="149" t="str">
        <f t="shared" si="14"/>
        <v>07030110040030610</v>
      </c>
    </row>
    <row r="837" spans="1:7" ht="51">
      <c r="A837" s="55" t="s">
        <v>437</v>
      </c>
      <c r="B837" s="269" t="s">
        <v>248</v>
      </c>
      <c r="C837" s="269" t="s">
        <v>1299</v>
      </c>
      <c r="D837" s="269" t="s">
        <v>903</v>
      </c>
      <c r="E837" s="270" t="s">
        <v>438</v>
      </c>
      <c r="F837" s="393">
        <v>12007279</v>
      </c>
      <c r="G837" s="149" t="str">
        <f t="shared" si="14"/>
        <v>07030110040030611</v>
      </c>
    </row>
    <row r="838" spans="1:7" ht="140.25">
      <c r="A838" s="55" t="s">
        <v>698</v>
      </c>
      <c r="B838" s="269" t="s">
        <v>248</v>
      </c>
      <c r="C838" s="269" t="s">
        <v>1299</v>
      </c>
      <c r="D838" s="269" t="s">
        <v>904</v>
      </c>
      <c r="E838" s="270" t="s">
        <v>1564</v>
      </c>
      <c r="F838" s="393">
        <v>3613400</v>
      </c>
      <c r="G838" s="149" t="str">
        <f t="shared" si="14"/>
        <v>07030110041030</v>
      </c>
    </row>
    <row r="839" spans="1:7" ht="51">
      <c r="A839" s="55" t="s">
        <v>1902</v>
      </c>
      <c r="B839" s="269" t="s">
        <v>248</v>
      </c>
      <c r="C839" s="269" t="s">
        <v>1299</v>
      </c>
      <c r="D839" s="269" t="s">
        <v>904</v>
      </c>
      <c r="E839" s="270" t="s">
        <v>324</v>
      </c>
      <c r="F839" s="393">
        <v>2213400</v>
      </c>
      <c r="G839" s="149" t="str">
        <f t="shared" si="14"/>
        <v>07030110041030100</v>
      </c>
    </row>
    <row r="840" spans="1:7">
      <c r="A840" s="55" t="s">
        <v>1584</v>
      </c>
      <c r="B840" s="269" t="s">
        <v>248</v>
      </c>
      <c r="C840" s="269" t="s">
        <v>1299</v>
      </c>
      <c r="D840" s="269" t="s">
        <v>904</v>
      </c>
      <c r="E840" s="270" t="s">
        <v>165</v>
      </c>
      <c r="F840" s="393">
        <v>2213400</v>
      </c>
      <c r="G840" s="149" t="str">
        <f t="shared" si="14"/>
        <v>07030110041030110</v>
      </c>
    </row>
    <row r="841" spans="1:7">
      <c r="A841" s="55" t="s">
        <v>1426</v>
      </c>
      <c r="B841" s="269" t="s">
        <v>248</v>
      </c>
      <c r="C841" s="269" t="s">
        <v>1299</v>
      </c>
      <c r="D841" s="269" t="s">
        <v>904</v>
      </c>
      <c r="E841" s="270" t="s">
        <v>432</v>
      </c>
      <c r="F841" s="393">
        <v>1700000</v>
      </c>
      <c r="G841" s="149" t="str">
        <f t="shared" si="14"/>
        <v>07030110041030111</v>
      </c>
    </row>
    <row r="842" spans="1:7" ht="38.25">
      <c r="A842" s="55" t="s">
        <v>1427</v>
      </c>
      <c r="B842" s="269" t="s">
        <v>248</v>
      </c>
      <c r="C842" s="269" t="s">
        <v>1299</v>
      </c>
      <c r="D842" s="269" t="s">
        <v>904</v>
      </c>
      <c r="E842" s="270" t="s">
        <v>1218</v>
      </c>
      <c r="F842" s="393">
        <v>513400</v>
      </c>
      <c r="G842" s="149" t="str">
        <f t="shared" si="14"/>
        <v>07030110041030119</v>
      </c>
    </row>
    <row r="843" spans="1:7" ht="25.5">
      <c r="A843" s="55" t="s">
        <v>1911</v>
      </c>
      <c r="B843" s="269" t="s">
        <v>248</v>
      </c>
      <c r="C843" s="269" t="s">
        <v>1299</v>
      </c>
      <c r="D843" s="269" t="s">
        <v>904</v>
      </c>
      <c r="E843" s="270" t="s">
        <v>1912</v>
      </c>
      <c r="F843" s="393">
        <v>1400000</v>
      </c>
      <c r="G843" s="149" t="str">
        <f t="shared" si="14"/>
        <v>07030110041030600</v>
      </c>
    </row>
    <row r="844" spans="1:7">
      <c r="A844" s="55" t="s">
        <v>1605</v>
      </c>
      <c r="B844" s="269" t="s">
        <v>248</v>
      </c>
      <c r="C844" s="269" t="s">
        <v>1299</v>
      </c>
      <c r="D844" s="269" t="s">
        <v>904</v>
      </c>
      <c r="E844" s="270" t="s">
        <v>1606</v>
      </c>
      <c r="F844" s="393">
        <v>1400000</v>
      </c>
      <c r="G844" s="149" t="str">
        <f t="shared" si="14"/>
        <v>07030110041030610</v>
      </c>
    </row>
    <row r="845" spans="1:7" ht="51">
      <c r="A845" s="55" t="s">
        <v>437</v>
      </c>
      <c r="B845" s="269" t="s">
        <v>248</v>
      </c>
      <c r="C845" s="269" t="s">
        <v>1299</v>
      </c>
      <c r="D845" s="269" t="s">
        <v>904</v>
      </c>
      <c r="E845" s="270" t="s">
        <v>438</v>
      </c>
      <c r="F845" s="393">
        <v>1400000</v>
      </c>
      <c r="G845" s="149" t="str">
        <f t="shared" si="14"/>
        <v>07030110041030611</v>
      </c>
    </row>
    <row r="846" spans="1:7" ht="114.75">
      <c r="A846" s="55" t="s">
        <v>699</v>
      </c>
      <c r="B846" s="269" t="s">
        <v>248</v>
      </c>
      <c r="C846" s="269" t="s">
        <v>1299</v>
      </c>
      <c r="D846" s="269" t="s">
        <v>905</v>
      </c>
      <c r="E846" s="270" t="s">
        <v>1564</v>
      </c>
      <c r="F846" s="393">
        <v>55200</v>
      </c>
      <c r="G846" s="149" t="str">
        <f t="shared" si="14"/>
        <v>07030110045030</v>
      </c>
    </row>
    <row r="847" spans="1:7" ht="25.5">
      <c r="A847" s="55" t="s">
        <v>1911</v>
      </c>
      <c r="B847" s="269" t="s">
        <v>248</v>
      </c>
      <c r="C847" s="269" t="s">
        <v>1299</v>
      </c>
      <c r="D847" s="269" t="s">
        <v>905</v>
      </c>
      <c r="E847" s="270" t="s">
        <v>1912</v>
      </c>
      <c r="F847" s="393">
        <v>55200</v>
      </c>
      <c r="G847" s="149" t="str">
        <f t="shared" si="14"/>
        <v>07030110045030600</v>
      </c>
    </row>
    <row r="848" spans="1:7">
      <c r="A848" s="55" t="s">
        <v>1605</v>
      </c>
      <c r="B848" s="269" t="s">
        <v>248</v>
      </c>
      <c r="C848" s="269" t="s">
        <v>1299</v>
      </c>
      <c r="D848" s="269" t="s">
        <v>905</v>
      </c>
      <c r="E848" s="270" t="s">
        <v>1606</v>
      </c>
      <c r="F848" s="393">
        <v>55200</v>
      </c>
      <c r="G848" s="149" t="str">
        <f t="shared" si="14"/>
        <v>07030110045030610</v>
      </c>
    </row>
    <row r="849" spans="1:7" ht="51">
      <c r="A849" s="55" t="s">
        <v>437</v>
      </c>
      <c r="B849" s="269" t="s">
        <v>248</v>
      </c>
      <c r="C849" s="269" t="s">
        <v>1299</v>
      </c>
      <c r="D849" s="269" t="s">
        <v>905</v>
      </c>
      <c r="E849" s="270" t="s">
        <v>438</v>
      </c>
      <c r="F849" s="393">
        <v>55200</v>
      </c>
      <c r="G849" s="149" t="str">
        <f t="shared" si="14"/>
        <v>07030110045030611</v>
      </c>
    </row>
    <row r="850" spans="1:7" ht="102">
      <c r="A850" s="55" t="s">
        <v>701</v>
      </c>
      <c r="B850" s="269" t="s">
        <v>248</v>
      </c>
      <c r="C850" s="269" t="s">
        <v>1299</v>
      </c>
      <c r="D850" s="269" t="s">
        <v>908</v>
      </c>
      <c r="E850" s="270" t="s">
        <v>1564</v>
      </c>
      <c r="F850" s="393">
        <v>330000</v>
      </c>
      <c r="G850" s="149" t="str">
        <f t="shared" si="14"/>
        <v>07030110047030</v>
      </c>
    </row>
    <row r="851" spans="1:7" ht="51">
      <c r="A851" s="55" t="s">
        <v>1902</v>
      </c>
      <c r="B851" s="269" t="s">
        <v>248</v>
      </c>
      <c r="C851" s="269" t="s">
        <v>1299</v>
      </c>
      <c r="D851" s="269" t="s">
        <v>908</v>
      </c>
      <c r="E851" s="270" t="s">
        <v>324</v>
      </c>
      <c r="F851" s="393">
        <v>250000</v>
      </c>
      <c r="G851" s="149" t="str">
        <f t="shared" si="14"/>
        <v>07030110047030100</v>
      </c>
    </row>
    <row r="852" spans="1:7">
      <c r="A852" s="55" t="s">
        <v>1584</v>
      </c>
      <c r="B852" s="269" t="s">
        <v>248</v>
      </c>
      <c r="C852" s="269" t="s">
        <v>1299</v>
      </c>
      <c r="D852" s="269" t="s">
        <v>908</v>
      </c>
      <c r="E852" s="270" t="s">
        <v>165</v>
      </c>
      <c r="F852" s="393">
        <v>250000</v>
      </c>
      <c r="G852" s="149" t="str">
        <f t="shared" si="14"/>
        <v>07030110047030110</v>
      </c>
    </row>
    <row r="853" spans="1:7" ht="25.5">
      <c r="A853" s="55" t="s">
        <v>1435</v>
      </c>
      <c r="B853" s="269" t="s">
        <v>248</v>
      </c>
      <c r="C853" s="269" t="s">
        <v>1299</v>
      </c>
      <c r="D853" s="269" t="s">
        <v>908</v>
      </c>
      <c r="E853" s="270" t="s">
        <v>481</v>
      </c>
      <c r="F853" s="393">
        <v>250000</v>
      </c>
      <c r="G853" s="149" t="str">
        <f t="shared" si="14"/>
        <v>07030110047030112</v>
      </c>
    </row>
    <row r="854" spans="1:7" ht="25.5">
      <c r="A854" s="55" t="s">
        <v>1911</v>
      </c>
      <c r="B854" s="269" t="s">
        <v>248</v>
      </c>
      <c r="C854" s="269" t="s">
        <v>1299</v>
      </c>
      <c r="D854" s="269" t="s">
        <v>908</v>
      </c>
      <c r="E854" s="270" t="s">
        <v>1912</v>
      </c>
      <c r="F854" s="393">
        <v>80000</v>
      </c>
      <c r="G854" s="149" t="str">
        <f t="shared" si="14"/>
        <v>07030110047030600</v>
      </c>
    </row>
    <row r="855" spans="1:7">
      <c r="A855" s="55" t="s">
        <v>1605</v>
      </c>
      <c r="B855" s="269" t="s">
        <v>248</v>
      </c>
      <c r="C855" s="269" t="s">
        <v>1299</v>
      </c>
      <c r="D855" s="269" t="s">
        <v>908</v>
      </c>
      <c r="E855" s="270" t="s">
        <v>1606</v>
      </c>
      <c r="F855" s="393">
        <v>80000</v>
      </c>
      <c r="G855" s="149" t="str">
        <f t="shared" si="14"/>
        <v>07030110047030610</v>
      </c>
    </row>
    <row r="856" spans="1:7">
      <c r="A856" s="55" t="s">
        <v>456</v>
      </c>
      <c r="B856" s="269" t="s">
        <v>248</v>
      </c>
      <c r="C856" s="269" t="s">
        <v>1299</v>
      </c>
      <c r="D856" s="269" t="s">
        <v>908</v>
      </c>
      <c r="E856" s="270" t="s">
        <v>457</v>
      </c>
      <c r="F856" s="393">
        <v>80000</v>
      </c>
      <c r="G856" s="149" t="str">
        <f t="shared" si="14"/>
        <v>07030110047030612</v>
      </c>
    </row>
    <row r="857" spans="1:7" ht="102">
      <c r="A857" s="55" t="s">
        <v>703</v>
      </c>
      <c r="B857" s="269" t="s">
        <v>248</v>
      </c>
      <c r="C857" s="269" t="s">
        <v>1299</v>
      </c>
      <c r="D857" s="269" t="s">
        <v>909</v>
      </c>
      <c r="E857" s="270" t="s">
        <v>1564</v>
      </c>
      <c r="F857" s="393">
        <v>2768144</v>
      </c>
      <c r="G857" s="149" t="str">
        <f t="shared" si="14"/>
        <v>0703011004Г030</v>
      </c>
    </row>
    <row r="858" spans="1:7" ht="25.5">
      <c r="A858" s="55" t="s">
        <v>1903</v>
      </c>
      <c r="B858" s="269" t="s">
        <v>248</v>
      </c>
      <c r="C858" s="269" t="s">
        <v>1299</v>
      </c>
      <c r="D858" s="269" t="s">
        <v>909</v>
      </c>
      <c r="E858" s="270" t="s">
        <v>1904</v>
      </c>
      <c r="F858" s="393">
        <v>1577009</v>
      </c>
      <c r="G858" s="149" t="str">
        <f t="shared" si="14"/>
        <v>0703011004Г030200</v>
      </c>
    </row>
    <row r="859" spans="1:7" ht="25.5">
      <c r="A859" s="55" t="s">
        <v>1603</v>
      </c>
      <c r="B859" s="269" t="s">
        <v>248</v>
      </c>
      <c r="C859" s="269" t="s">
        <v>1299</v>
      </c>
      <c r="D859" s="269" t="s">
        <v>909</v>
      </c>
      <c r="E859" s="270" t="s">
        <v>1604</v>
      </c>
      <c r="F859" s="393">
        <v>1577009</v>
      </c>
      <c r="G859" s="149" t="str">
        <f t="shared" si="14"/>
        <v>0703011004Г030240</v>
      </c>
    </row>
    <row r="860" spans="1:7">
      <c r="A860" s="55" t="s">
        <v>1692</v>
      </c>
      <c r="B860" s="269" t="s">
        <v>248</v>
      </c>
      <c r="C860" s="269" t="s">
        <v>1299</v>
      </c>
      <c r="D860" s="269" t="s">
        <v>909</v>
      </c>
      <c r="E860" s="270" t="s">
        <v>418</v>
      </c>
      <c r="F860" s="393">
        <v>1577009</v>
      </c>
      <c r="G860" s="149" t="str">
        <f t="shared" si="14"/>
        <v>0703011004Г030244</v>
      </c>
    </row>
    <row r="861" spans="1:7" ht="25.5">
      <c r="A861" s="55" t="s">
        <v>1911</v>
      </c>
      <c r="B861" s="269" t="s">
        <v>248</v>
      </c>
      <c r="C861" s="269" t="s">
        <v>1299</v>
      </c>
      <c r="D861" s="269" t="s">
        <v>909</v>
      </c>
      <c r="E861" s="270" t="s">
        <v>1912</v>
      </c>
      <c r="F861" s="393">
        <v>1191135</v>
      </c>
      <c r="G861" s="149" t="str">
        <f t="shared" si="14"/>
        <v>0703011004Г030600</v>
      </c>
    </row>
    <row r="862" spans="1:7">
      <c r="A862" s="55" t="s">
        <v>1605</v>
      </c>
      <c r="B862" s="269" t="s">
        <v>248</v>
      </c>
      <c r="C862" s="269" t="s">
        <v>1299</v>
      </c>
      <c r="D862" s="269" t="s">
        <v>909</v>
      </c>
      <c r="E862" s="270" t="s">
        <v>1606</v>
      </c>
      <c r="F862" s="393">
        <v>1191135</v>
      </c>
      <c r="G862" s="149" t="str">
        <f t="shared" si="14"/>
        <v>0703011004Г030610</v>
      </c>
    </row>
    <row r="863" spans="1:7" ht="51">
      <c r="A863" s="55" t="s">
        <v>437</v>
      </c>
      <c r="B863" s="269" t="s">
        <v>248</v>
      </c>
      <c r="C863" s="269" t="s">
        <v>1299</v>
      </c>
      <c r="D863" s="269" t="s">
        <v>909</v>
      </c>
      <c r="E863" s="270" t="s">
        <v>438</v>
      </c>
      <c r="F863" s="393">
        <v>1191135</v>
      </c>
      <c r="G863" s="149" t="str">
        <f t="shared" si="14"/>
        <v>0703011004Г030611</v>
      </c>
    </row>
    <row r="864" spans="1:7" ht="89.25">
      <c r="A864" s="55" t="s">
        <v>1120</v>
      </c>
      <c r="B864" s="269" t="s">
        <v>248</v>
      </c>
      <c r="C864" s="269" t="s">
        <v>1299</v>
      </c>
      <c r="D864" s="269" t="s">
        <v>1121</v>
      </c>
      <c r="E864" s="270" t="s">
        <v>1564</v>
      </c>
      <c r="F864" s="393">
        <v>396480</v>
      </c>
      <c r="G864" s="149" t="str">
        <f t="shared" si="14"/>
        <v>0703011004Э030</v>
      </c>
    </row>
    <row r="865" spans="1:7" ht="25.5">
      <c r="A865" s="55" t="s">
        <v>1903</v>
      </c>
      <c r="B865" s="269" t="s">
        <v>248</v>
      </c>
      <c r="C865" s="269" t="s">
        <v>1299</v>
      </c>
      <c r="D865" s="269" t="s">
        <v>1121</v>
      </c>
      <c r="E865" s="270" t="s">
        <v>1904</v>
      </c>
      <c r="F865" s="393">
        <v>253743</v>
      </c>
      <c r="G865" s="149" t="str">
        <f t="shared" si="14"/>
        <v>0703011004Э030200</v>
      </c>
    </row>
    <row r="866" spans="1:7" ht="25.5">
      <c r="A866" s="55" t="s">
        <v>1603</v>
      </c>
      <c r="B866" s="269" t="s">
        <v>248</v>
      </c>
      <c r="C866" s="269" t="s">
        <v>1299</v>
      </c>
      <c r="D866" s="269" t="s">
        <v>1121</v>
      </c>
      <c r="E866" s="270" t="s">
        <v>1604</v>
      </c>
      <c r="F866" s="393">
        <v>253743</v>
      </c>
      <c r="G866" s="149" t="str">
        <f t="shared" si="14"/>
        <v>0703011004Э030240</v>
      </c>
    </row>
    <row r="867" spans="1:7">
      <c r="A867" s="55" t="s">
        <v>1692</v>
      </c>
      <c r="B867" s="269" t="s">
        <v>248</v>
      </c>
      <c r="C867" s="269" t="s">
        <v>1299</v>
      </c>
      <c r="D867" s="269" t="s">
        <v>1121</v>
      </c>
      <c r="E867" s="270" t="s">
        <v>418</v>
      </c>
      <c r="F867" s="393">
        <v>253743</v>
      </c>
      <c r="G867" s="149" t="str">
        <f t="shared" si="14"/>
        <v>0703011004Э030244</v>
      </c>
    </row>
    <row r="868" spans="1:7" ht="25.5">
      <c r="A868" s="55" t="s">
        <v>1911</v>
      </c>
      <c r="B868" s="269" t="s">
        <v>248</v>
      </c>
      <c r="C868" s="269" t="s">
        <v>1299</v>
      </c>
      <c r="D868" s="269" t="s">
        <v>1121</v>
      </c>
      <c r="E868" s="270" t="s">
        <v>1912</v>
      </c>
      <c r="F868" s="393">
        <v>142737</v>
      </c>
      <c r="G868" s="149" t="str">
        <f t="shared" si="14"/>
        <v>0703011004Э030600</v>
      </c>
    </row>
    <row r="869" spans="1:7">
      <c r="A869" s="55" t="s">
        <v>1605</v>
      </c>
      <c r="B869" s="269" t="s">
        <v>248</v>
      </c>
      <c r="C869" s="269" t="s">
        <v>1299</v>
      </c>
      <c r="D869" s="269" t="s">
        <v>1121</v>
      </c>
      <c r="E869" s="270" t="s">
        <v>1606</v>
      </c>
      <c r="F869" s="393">
        <v>142737</v>
      </c>
      <c r="G869" s="149" t="str">
        <f t="shared" si="14"/>
        <v>0703011004Э030610</v>
      </c>
    </row>
    <row r="870" spans="1:7" ht="51">
      <c r="A870" s="55" t="s">
        <v>437</v>
      </c>
      <c r="B870" s="269" t="s">
        <v>248</v>
      </c>
      <c r="C870" s="269" t="s">
        <v>1299</v>
      </c>
      <c r="D870" s="269" t="s">
        <v>1121</v>
      </c>
      <c r="E870" s="270" t="s">
        <v>438</v>
      </c>
      <c r="F870" s="393">
        <v>142737</v>
      </c>
      <c r="G870" s="149" t="str">
        <f t="shared" si="14"/>
        <v>0703011004Э030611</v>
      </c>
    </row>
    <row r="871" spans="1:7" ht="63.75">
      <c r="A871" s="55" t="s">
        <v>502</v>
      </c>
      <c r="B871" s="269" t="s">
        <v>248</v>
      </c>
      <c r="C871" s="269" t="s">
        <v>1299</v>
      </c>
      <c r="D871" s="269" t="s">
        <v>910</v>
      </c>
      <c r="E871" s="270" t="s">
        <v>1564</v>
      </c>
      <c r="F871" s="393">
        <v>1042000</v>
      </c>
      <c r="G871" s="149" t="str">
        <f t="shared" si="14"/>
        <v>07030110080020</v>
      </c>
    </row>
    <row r="872" spans="1:7" ht="25.5">
      <c r="A872" s="55" t="s">
        <v>1903</v>
      </c>
      <c r="B872" s="269" t="s">
        <v>248</v>
      </c>
      <c r="C872" s="269" t="s">
        <v>1299</v>
      </c>
      <c r="D872" s="269" t="s">
        <v>910</v>
      </c>
      <c r="E872" s="270" t="s">
        <v>1904</v>
      </c>
      <c r="F872" s="393">
        <v>580000</v>
      </c>
      <c r="G872" s="149" t="str">
        <f t="shared" si="14"/>
        <v>07030110080020200</v>
      </c>
    </row>
    <row r="873" spans="1:7" ht="25.5">
      <c r="A873" s="55" t="s">
        <v>1603</v>
      </c>
      <c r="B873" s="269" t="s">
        <v>248</v>
      </c>
      <c r="C873" s="269" t="s">
        <v>1299</v>
      </c>
      <c r="D873" s="269" t="s">
        <v>910</v>
      </c>
      <c r="E873" s="270" t="s">
        <v>1604</v>
      </c>
      <c r="F873" s="393">
        <v>580000</v>
      </c>
      <c r="G873" s="149" t="str">
        <f t="shared" ref="G873:G936" si="15">CONCATENATE(C873,D873,E873)</f>
        <v>07030110080020240</v>
      </c>
    </row>
    <row r="874" spans="1:7">
      <c r="A874" s="55" t="s">
        <v>1692</v>
      </c>
      <c r="B874" s="269" t="s">
        <v>248</v>
      </c>
      <c r="C874" s="269" t="s">
        <v>1299</v>
      </c>
      <c r="D874" s="269" t="s">
        <v>910</v>
      </c>
      <c r="E874" s="270" t="s">
        <v>418</v>
      </c>
      <c r="F874" s="393">
        <v>580000</v>
      </c>
      <c r="G874" s="149" t="str">
        <f t="shared" si="15"/>
        <v>07030110080020244</v>
      </c>
    </row>
    <row r="875" spans="1:7" ht="25.5">
      <c r="A875" s="55" t="s">
        <v>1911</v>
      </c>
      <c r="B875" s="269" t="s">
        <v>248</v>
      </c>
      <c r="C875" s="269" t="s">
        <v>1299</v>
      </c>
      <c r="D875" s="269" t="s">
        <v>910</v>
      </c>
      <c r="E875" s="270" t="s">
        <v>1912</v>
      </c>
      <c r="F875" s="393">
        <v>462000</v>
      </c>
      <c r="G875" s="149" t="str">
        <f t="shared" si="15"/>
        <v>07030110080020600</v>
      </c>
    </row>
    <row r="876" spans="1:7">
      <c r="A876" s="55" t="s">
        <v>1605</v>
      </c>
      <c r="B876" s="269" t="s">
        <v>248</v>
      </c>
      <c r="C876" s="269" t="s">
        <v>1299</v>
      </c>
      <c r="D876" s="269" t="s">
        <v>910</v>
      </c>
      <c r="E876" s="270" t="s">
        <v>1606</v>
      </c>
      <c r="F876" s="393">
        <v>462000</v>
      </c>
      <c r="G876" s="149" t="str">
        <f t="shared" si="15"/>
        <v>07030110080020610</v>
      </c>
    </row>
    <row r="877" spans="1:7">
      <c r="A877" s="55" t="s">
        <v>456</v>
      </c>
      <c r="B877" s="269" t="s">
        <v>248</v>
      </c>
      <c r="C877" s="269" t="s">
        <v>1299</v>
      </c>
      <c r="D877" s="269" t="s">
        <v>910</v>
      </c>
      <c r="E877" s="270" t="s">
        <v>457</v>
      </c>
      <c r="F877" s="393">
        <v>462000</v>
      </c>
      <c r="G877" s="149" t="str">
        <f t="shared" si="15"/>
        <v>07030110080020612</v>
      </c>
    </row>
    <row r="878" spans="1:7" ht="25.5">
      <c r="A878" s="55" t="s">
        <v>580</v>
      </c>
      <c r="B878" s="269" t="s">
        <v>248</v>
      </c>
      <c r="C878" s="269" t="s">
        <v>1299</v>
      </c>
      <c r="D878" s="269" t="s">
        <v>1154</v>
      </c>
      <c r="E878" s="270" t="s">
        <v>1564</v>
      </c>
      <c r="F878" s="393">
        <v>53010</v>
      </c>
      <c r="G878" s="149" t="str">
        <f t="shared" si="15"/>
        <v>07030900000000</v>
      </c>
    </row>
    <row r="879" spans="1:7" ht="25.5">
      <c r="A879" s="55" t="s">
        <v>585</v>
      </c>
      <c r="B879" s="269" t="s">
        <v>248</v>
      </c>
      <c r="C879" s="269" t="s">
        <v>1299</v>
      </c>
      <c r="D879" s="269" t="s">
        <v>1157</v>
      </c>
      <c r="E879" s="270" t="s">
        <v>1564</v>
      </c>
      <c r="F879" s="393">
        <v>53010</v>
      </c>
      <c r="G879" s="149" t="str">
        <f t="shared" si="15"/>
        <v>07030930000000</v>
      </c>
    </row>
    <row r="880" spans="1:7" ht="51">
      <c r="A880" s="55" t="s">
        <v>498</v>
      </c>
      <c r="B880" s="269" t="s">
        <v>248</v>
      </c>
      <c r="C880" s="269" t="s">
        <v>1299</v>
      </c>
      <c r="D880" s="269" t="s">
        <v>915</v>
      </c>
      <c r="E880" s="270" t="s">
        <v>1564</v>
      </c>
      <c r="F880" s="393">
        <v>53010</v>
      </c>
      <c r="G880" s="149" t="str">
        <f t="shared" si="15"/>
        <v>07030930080010</v>
      </c>
    </row>
    <row r="881" spans="1:7" ht="51">
      <c r="A881" s="55" t="s">
        <v>1902</v>
      </c>
      <c r="B881" s="269" t="s">
        <v>248</v>
      </c>
      <c r="C881" s="269" t="s">
        <v>1299</v>
      </c>
      <c r="D881" s="269" t="s">
        <v>915</v>
      </c>
      <c r="E881" s="270" t="s">
        <v>324</v>
      </c>
      <c r="F881" s="393">
        <v>12000</v>
      </c>
      <c r="G881" s="149" t="str">
        <f t="shared" si="15"/>
        <v>07030930080010100</v>
      </c>
    </row>
    <row r="882" spans="1:7">
      <c r="A882" s="55" t="s">
        <v>1584</v>
      </c>
      <c r="B882" s="269" t="s">
        <v>248</v>
      </c>
      <c r="C882" s="269" t="s">
        <v>1299</v>
      </c>
      <c r="D882" s="269" t="s">
        <v>915</v>
      </c>
      <c r="E882" s="270" t="s">
        <v>165</v>
      </c>
      <c r="F882" s="393">
        <v>12000</v>
      </c>
      <c r="G882" s="149" t="str">
        <f t="shared" si="15"/>
        <v>07030930080010110</v>
      </c>
    </row>
    <row r="883" spans="1:7" ht="25.5">
      <c r="A883" s="55" t="s">
        <v>1435</v>
      </c>
      <c r="B883" s="269" t="s">
        <v>248</v>
      </c>
      <c r="C883" s="269" t="s">
        <v>1299</v>
      </c>
      <c r="D883" s="269" t="s">
        <v>915</v>
      </c>
      <c r="E883" s="270" t="s">
        <v>481</v>
      </c>
      <c r="F883" s="393">
        <v>5220</v>
      </c>
      <c r="G883" s="149" t="str">
        <f t="shared" si="15"/>
        <v>07030930080010112</v>
      </c>
    </row>
    <row r="884" spans="1:7" ht="38.25">
      <c r="A884" s="55" t="s">
        <v>1437</v>
      </c>
      <c r="B884" s="269" t="s">
        <v>248</v>
      </c>
      <c r="C884" s="269" t="s">
        <v>1299</v>
      </c>
      <c r="D884" s="269" t="s">
        <v>915</v>
      </c>
      <c r="E884" s="270" t="s">
        <v>1221</v>
      </c>
      <c r="F884" s="393">
        <v>6780</v>
      </c>
      <c r="G884" s="149" t="str">
        <f t="shared" si="15"/>
        <v>07030930080010113</v>
      </c>
    </row>
    <row r="885" spans="1:7" ht="25.5">
      <c r="A885" s="55" t="s">
        <v>1903</v>
      </c>
      <c r="B885" s="269" t="s">
        <v>248</v>
      </c>
      <c r="C885" s="269" t="s">
        <v>1299</v>
      </c>
      <c r="D885" s="269" t="s">
        <v>915</v>
      </c>
      <c r="E885" s="270" t="s">
        <v>1904</v>
      </c>
      <c r="F885" s="393">
        <v>41010</v>
      </c>
      <c r="G885" s="149" t="str">
        <f t="shared" si="15"/>
        <v>07030930080010200</v>
      </c>
    </row>
    <row r="886" spans="1:7" ht="25.5">
      <c r="A886" s="55" t="s">
        <v>1603</v>
      </c>
      <c r="B886" s="269" t="s">
        <v>248</v>
      </c>
      <c r="C886" s="269" t="s">
        <v>1299</v>
      </c>
      <c r="D886" s="269" t="s">
        <v>915</v>
      </c>
      <c r="E886" s="270" t="s">
        <v>1604</v>
      </c>
      <c r="F886" s="393">
        <v>41010</v>
      </c>
      <c r="G886" s="149" t="str">
        <f t="shared" si="15"/>
        <v>07030930080010240</v>
      </c>
    </row>
    <row r="887" spans="1:7">
      <c r="A887" s="55" t="s">
        <v>1692</v>
      </c>
      <c r="B887" s="269" t="s">
        <v>248</v>
      </c>
      <c r="C887" s="269" t="s">
        <v>1299</v>
      </c>
      <c r="D887" s="269" t="s">
        <v>915</v>
      </c>
      <c r="E887" s="270" t="s">
        <v>418</v>
      </c>
      <c r="F887" s="393">
        <v>41010</v>
      </c>
      <c r="G887" s="149" t="str">
        <f t="shared" si="15"/>
        <v>07030930080010244</v>
      </c>
    </row>
    <row r="888" spans="1:7">
      <c r="A888" s="55" t="s">
        <v>1296</v>
      </c>
      <c r="B888" s="269" t="s">
        <v>248</v>
      </c>
      <c r="C888" s="269" t="s">
        <v>455</v>
      </c>
      <c r="D888" s="269" t="s">
        <v>1564</v>
      </c>
      <c r="E888" s="270" t="s">
        <v>1564</v>
      </c>
      <c r="F888" s="393">
        <v>15135233</v>
      </c>
      <c r="G888" s="149" t="str">
        <f t="shared" si="15"/>
        <v>0707</v>
      </c>
    </row>
    <row r="889" spans="1:7" ht="25.5">
      <c r="A889" s="55" t="s">
        <v>539</v>
      </c>
      <c r="B889" s="269" t="s">
        <v>248</v>
      </c>
      <c r="C889" s="269" t="s">
        <v>455</v>
      </c>
      <c r="D889" s="269" t="s">
        <v>1126</v>
      </c>
      <c r="E889" s="270" t="s">
        <v>1564</v>
      </c>
      <c r="F889" s="393">
        <v>15135233</v>
      </c>
      <c r="G889" s="149" t="str">
        <f t="shared" si="15"/>
        <v>07070100000000</v>
      </c>
    </row>
    <row r="890" spans="1:7" ht="25.5">
      <c r="A890" s="55" t="s">
        <v>540</v>
      </c>
      <c r="B890" s="269" t="s">
        <v>248</v>
      </c>
      <c r="C890" s="269" t="s">
        <v>455</v>
      </c>
      <c r="D890" s="269" t="s">
        <v>1127</v>
      </c>
      <c r="E890" s="270" t="s">
        <v>1564</v>
      </c>
      <c r="F890" s="393">
        <v>14872783</v>
      </c>
      <c r="G890" s="149" t="str">
        <f t="shared" si="15"/>
        <v>07070110000000</v>
      </c>
    </row>
    <row r="891" spans="1:7" ht="102">
      <c r="A891" s="55" t="s">
        <v>508</v>
      </c>
      <c r="B891" s="269" t="s">
        <v>248</v>
      </c>
      <c r="C891" s="269" t="s">
        <v>455</v>
      </c>
      <c r="D891" s="269" t="s">
        <v>916</v>
      </c>
      <c r="E891" s="270" t="s">
        <v>1564</v>
      </c>
      <c r="F891" s="393">
        <v>911400</v>
      </c>
      <c r="G891" s="149" t="str">
        <f t="shared" si="15"/>
        <v>07070110040040</v>
      </c>
    </row>
    <row r="892" spans="1:7" ht="25.5">
      <c r="A892" s="55" t="s">
        <v>1911</v>
      </c>
      <c r="B892" s="269" t="s">
        <v>248</v>
      </c>
      <c r="C892" s="269" t="s">
        <v>455</v>
      </c>
      <c r="D892" s="269" t="s">
        <v>916</v>
      </c>
      <c r="E892" s="270" t="s">
        <v>1912</v>
      </c>
      <c r="F892" s="393">
        <v>911400</v>
      </c>
      <c r="G892" s="149" t="str">
        <f t="shared" si="15"/>
        <v>07070110040040600</v>
      </c>
    </row>
    <row r="893" spans="1:7">
      <c r="A893" s="55" t="s">
        <v>1605</v>
      </c>
      <c r="B893" s="269" t="s">
        <v>248</v>
      </c>
      <c r="C893" s="269" t="s">
        <v>455</v>
      </c>
      <c r="D893" s="269" t="s">
        <v>916</v>
      </c>
      <c r="E893" s="270" t="s">
        <v>1606</v>
      </c>
      <c r="F893" s="393">
        <v>911400</v>
      </c>
      <c r="G893" s="149" t="str">
        <f t="shared" si="15"/>
        <v>07070110040040610</v>
      </c>
    </row>
    <row r="894" spans="1:7" ht="51">
      <c r="A894" s="55" t="s">
        <v>437</v>
      </c>
      <c r="B894" s="269" t="s">
        <v>248</v>
      </c>
      <c r="C894" s="269" t="s">
        <v>455</v>
      </c>
      <c r="D894" s="269" t="s">
        <v>916</v>
      </c>
      <c r="E894" s="270" t="s">
        <v>438</v>
      </c>
      <c r="F894" s="393">
        <v>911400</v>
      </c>
      <c r="G894" s="149" t="str">
        <f t="shared" si="15"/>
        <v>07070110040040611</v>
      </c>
    </row>
    <row r="895" spans="1:7" ht="140.25">
      <c r="A895" s="55" t="s">
        <v>509</v>
      </c>
      <c r="B895" s="269" t="s">
        <v>248</v>
      </c>
      <c r="C895" s="269" t="s">
        <v>455</v>
      </c>
      <c r="D895" s="269" t="s">
        <v>917</v>
      </c>
      <c r="E895" s="270" t="s">
        <v>1564</v>
      </c>
      <c r="F895" s="393">
        <v>1000000</v>
      </c>
      <c r="G895" s="149" t="str">
        <f t="shared" si="15"/>
        <v>07070110041040</v>
      </c>
    </row>
    <row r="896" spans="1:7" ht="25.5">
      <c r="A896" s="55" t="s">
        <v>1911</v>
      </c>
      <c r="B896" s="269" t="s">
        <v>248</v>
      </c>
      <c r="C896" s="269" t="s">
        <v>455</v>
      </c>
      <c r="D896" s="269" t="s">
        <v>917</v>
      </c>
      <c r="E896" s="270" t="s">
        <v>1912</v>
      </c>
      <c r="F896" s="393">
        <v>1000000</v>
      </c>
      <c r="G896" s="149" t="str">
        <f t="shared" si="15"/>
        <v>07070110041040600</v>
      </c>
    </row>
    <row r="897" spans="1:7">
      <c r="A897" s="55" t="s">
        <v>1605</v>
      </c>
      <c r="B897" s="269" t="s">
        <v>248</v>
      </c>
      <c r="C897" s="269" t="s">
        <v>455</v>
      </c>
      <c r="D897" s="269" t="s">
        <v>917</v>
      </c>
      <c r="E897" s="270" t="s">
        <v>1606</v>
      </c>
      <c r="F897" s="393">
        <v>1000000</v>
      </c>
      <c r="G897" s="149" t="str">
        <f t="shared" si="15"/>
        <v>07070110041040610</v>
      </c>
    </row>
    <row r="898" spans="1:7" ht="51">
      <c r="A898" s="55" t="s">
        <v>437</v>
      </c>
      <c r="B898" s="269" t="s">
        <v>248</v>
      </c>
      <c r="C898" s="269" t="s">
        <v>455</v>
      </c>
      <c r="D898" s="269" t="s">
        <v>917</v>
      </c>
      <c r="E898" s="270" t="s">
        <v>438</v>
      </c>
      <c r="F898" s="393">
        <v>1000000</v>
      </c>
      <c r="G898" s="149" t="str">
        <f t="shared" si="15"/>
        <v>07070110041040611</v>
      </c>
    </row>
    <row r="899" spans="1:7" ht="102">
      <c r="A899" s="55" t="s">
        <v>918</v>
      </c>
      <c r="B899" s="269" t="s">
        <v>248</v>
      </c>
      <c r="C899" s="269" t="s">
        <v>455</v>
      </c>
      <c r="D899" s="269" t="s">
        <v>919</v>
      </c>
      <c r="E899" s="270" t="s">
        <v>1564</v>
      </c>
      <c r="F899" s="393">
        <v>50000</v>
      </c>
      <c r="G899" s="149" t="str">
        <f t="shared" si="15"/>
        <v>07070110047040</v>
      </c>
    </row>
    <row r="900" spans="1:7" ht="25.5">
      <c r="A900" s="55" t="s">
        <v>1911</v>
      </c>
      <c r="B900" s="269" t="s">
        <v>248</v>
      </c>
      <c r="C900" s="269" t="s">
        <v>455</v>
      </c>
      <c r="D900" s="269" t="s">
        <v>919</v>
      </c>
      <c r="E900" s="270" t="s">
        <v>1912</v>
      </c>
      <c r="F900" s="393">
        <v>50000</v>
      </c>
      <c r="G900" s="149" t="str">
        <f t="shared" si="15"/>
        <v>07070110047040600</v>
      </c>
    </row>
    <row r="901" spans="1:7">
      <c r="A901" s="55" t="s">
        <v>1605</v>
      </c>
      <c r="B901" s="269" t="s">
        <v>248</v>
      </c>
      <c r="C901" s="269" t="s">
        <v>455</v>
      </c>
      <c r="D901" s="269" t="s">
        <v>919</v>
      </c>
      <c r="E901" s="270" t="s">
        <v>1606</v>
      </c>
      <c r="F901" s="393">
        <v>50000</v>
      </c>
      <c r="G901" s="149" t="str">
        <f t="shared" si="15"/>
        <v>07070110047040610</v>
      </c>
    </row>
    <row r="902" spans="1:7">
      <c r="A902" s="55" t="s">
        <v>456</v>
      </c>
      <c r="B902" s="269" t="s">
        <v>248</v>
      </c>
      <c r="C902" s="269" t="s">
        <v>455</v>
      </c>
      <c r="D902" s="269" t="s">
        <v>919</v>
      </c>
      <c r="E902" s="270" t="s">
        <v>457</v>
      </c>
      <c r="F902" s="393">
        <v>50000</v>
      </c>
      <c r="G902" s="149" t="str">
        <f t="shared" si="15"/>
        <v>07070110047040612</v>
      </c>
    </row>
    <row r="903" spans="1:7" ht="114.75">
      <c r="A903" s="55" t="s">
        <v>1438</v>
      </c>
      <c r="B903" s="269" t="s">
        <v>248</v>
      </c>
      <c r="C903" s="269" t="s">
        <v>455</v>
      </c>
      <c r="D903" s="269" t="s">
        <v>1439</v>
      </c>
      <c r="E903" s="270" t="s">
        <v>1564</v>
      </c>
      <c r="F903" s="393">
        <v>38888</v>
      </c>
      <c r="G903" s="149" t="str">
        <f t="shared" si="15"/>
        <v>0707011004Г040</v>
      </c>
    </row>
    <row r="904" spans="1:7" ht="25.5">
      <c r="A904" s="55" t="s">
        <v>1911</v>
      </c>
      <c r="B904" s="269" t="s">
        <v>248</v>
      </c>
      <c r="C904" s="269" t="s">
        <v>455</v>
      </c>
      <c r="D904" s="269" t="s">
        <v>1439</v>
      </c>
      <c r="E904" s="270" t="s">
        <v>1912</v>
      </c>
      <c r="F904" s="393">
        <v>38888</v>
      </c>
      <c r="G904" s="149" t="str">
        <f t="shared" si="15"/>
        <v>0707011004Г040600</v>
      </c>
    </row>
    <row r="905" spans="1:7">
      <c r="A905" s="55" t="s">
        <v>1605</v>
      </c>
      <c r="B905" s="269" t="s">
        <v>248</v>
      </c>
      <c r="C905" s="269" t="s">
        <v>455</v>
      </c>
      <c r="D905" s="269" t="s">
        <v>1439</v>
      </c>
      <c r="E905" s="270" t="s">
        <v>1606</v>
      </c>
      <c r="F905" s="393">
        <v>38888</v>
      </c>
      <c r="G905" s="149" t="str">
        <f t="shared" si="15"/>
        <v>0707011004Г040610</v>
      </c>
    </row>
    <row r="906" spans="1:7" ht="51">
      <c r="A906" s="55" t="s">
        <v>437</v>
      </c>
      <c r="B906" s="269" t="s">
        <v>248</v>
      </c>
      <c r="C906" s="269" t="s">
        <v>455</v>
      </c>
      <c r="D906" s="269" t="s">
        <v>1439</v>
      </c>
      <c r="E906" s="270" t="s">
        <v>438</v>
      </c>
      <c r="F906" s="393">
        <v>38888</v>
      </c>
      <c r="G906" s="149" t="str">
        <f t="shared" si="15"/>
        <v>0707011004Г040611</v>
      </c>
    </row>
    <row r="907" spans="1:7" ht="102">
      <c r="A907" s="55" t="s">
        <v>1440</v>
      </c>
      <c r="B907" s="269" t="s">
        <v>248</v>
      </c>
      <c r="C907" s="269" t="s">
        <v>455</v>
      </c>
      <c r="D907" s="269" t="s">
        <v>1441</v>
      </c>
      <c r="E907" s="270" t="s">
        <v>1564</v>
      </c>
      <c r="F907" s="393">
        <v>183365</v>
      </c>
      <c r="G907" s="149" t="str">
        <f t="shared" si="15"/>
        <v>0707011004Э040</v>
      </c>
    </row>
    <row r="908" spans="1:7" ht="25.5">
      <c r="A908" s="55" t="s">
        <v>1911</v>
      </c>
      <c r="B908" s="269" t="s">
        <v>248</v>
      </c>
      <c r="C908" s="269" t="s">
        <v>455</v>
      </c>
      <c r="D908" s="269" t="s">
        <v>1441</v>
      </c>
      <c r="E908" s="270" t="s">
        <v>1912</v>
      </c>
      <c r="F908" s="393">
        <v>183365</v>
      </c>
      <c r="G908" s="149" t="str">
        <f t="shared" si="15"/>
        <v>0707011004Э040600</v>
      </c>
    </row>
    <row r="909" spans="1:7">
      <c r="A909" s="55" t="s">
        <v>1605</v>
      </c>
      <c r="B909" s="269" t="s">
        <v>248</v>
      </c>
      <c r="C909" s="269" t="s">
        <v>455</v>
      </c>
      <c r="D909" s="269" t="s">
        <v>1441</v>
      </c>
      <c r="E909" s="270" t="s">
        <v>1606</v>
      </c>
      <c r="F909" s="393">
        <v>183365</v>
      </c>
      <c r="G909" s="149" t="str">
        <f t="shared" si="15"/>
        <v>0707011004Э040610</v>
      </c>
    </row>
    <row r="910" spans="1:7" ht="51">
      <c r="A910" s="55" t="s">
        <v>437</v>
      </c>
      <c r="B910" s="269" t="s">
        <v>248</v>
      </c>
      <c r="C910" s="269" t="s">
        <v>455</v>
      </c>
      <c r="D910" s="269" t="s">
        <v>1441</v>
      </c>
      <c r="E910" s="270" t="s">
        <v>438</v>
      </c>
      <c r="F910" s="393">
        <v>183365</v>
      </c>
      <c r="G910" s="149" t="str">
        <f t="shared" si="15"/>
        <v>0707011004Э040611</v>
      </c>
    </row>
    <row r="911" spans="1:7" ht="51">
      <c r="A911" s="55" t="s">
        <v>1235</v>
      </c>
      <c r="B911" s="269" t="s">
        <v>248</v>
      </c>
      <c r="C911" s="269" t="s">
        <v>455</v>
      </c>
      <c r="D911" s="269" t="s">
        <v>1236</v>
      </c>
      <c r="E911" s="270" t="s">
        <v>1564</v>
      </c>
      <c r="F911" s="393">
        <v>317600</v>
      </c>
      <c r="G911" s="149" t="str">
        <f t="shared" si="15"/>
        <v>07070110073970</v>
      </c>
    </row>
    <row r="912" spans="1:7" ht="25.5">
      <c r="A912" s="55" t="s">
        <v>1911</v>
      </c>
      <c r="B912" s="269" t="s">
        <v>248</v>
      </c>
      <c r="C912" s="269" t="s">
        <v>455</v>
      </c>
      <c r="D912" s="269" t="s">
        <v>1236</v>
      </c>
      <c r="E912" s="270" t="s">
        <v>1912</v>
      </c>
      <c r="F912" s="393">
        <v>317600</v>
      </c>
      <c r="G912" s="149" t="str">
        <f t="shared" si="15"/>
        <v>07070110073970600</v>
      </c>
    </row>
    <row r="913" spans="1:7">
      <c r="A913" s="55" t="s">
        <v>1605</v>
      </c>
      <c r="B913" s="269" t="s">
        <v>248</v>
      </c>
      <c r="C913" s="269" t="s">
        <v>455</v>
      </c>
      <c r="D913" s="269" t="s">
        <v>1236</v>
      </c>
      <c r="E913" s="270" t="s">
        <v>1606</v>
      </c>
      <c r="F913" s="393">
        <v>317600</v>
      </c>
      <c r="G913" s="149" t="str">
        <f t="shared" si="15"/>
        <v>07070110073970610</v>
      </c>
    </row>
    <row r="914" spans="1:7" ht="51">
      <c r="A914" s="55" t="s">
        <v>437</v>
      </c>
      <c r="B914" s="269" t="s">
        <v>248</v>
      </c>
      <c r="C914" s="269" t="s">
        <v>455</v>
      </c>
      <c r="D914" s="269" t="s">
        <v>1236</v>
      </c>
      <c r="E914" s="270" t="s">
        <v>438</v>
      </c>
      <c r="F914" s="393">
        <v>317600</v>
      </c>
      <c r="G914" s="149" t="str">
        <f t="shared" si="15"/>
        <v>07070110073970611</v>
      </c>
    </row>
    <row r="915" spans="1:7" ht="63.75">
      <c r="A915" s="55" t="s">
        <v>1582</v>
      </c>
      <c r="B915" s="269" t="s">
        <v>248</v>
      </c>
      <c r="C915" s="269" t="s">
        <v>455</v>
      </c>
      <c r="D915" s="269" t="s">
        <v>1583</v>
      </c>
      <c r="E915" s="270" t="s">
        <v>1564</v>
      </c>
      <c r="F915" s="393">
        <v>8806200</v>
      </c>
      <c r="G915" s="149" t="str">
        <f t="shared" si="15"/>
        <v>07070110076490</v>
      </c>
    </row>
    <row r="916" spans="1:7" ht="25.5">
      <c r="A916" s="55" t="s">
        <v>1903</v>
      </c>
      <c r="B916" s="269" t="s">
        <v>248</v>
      </c>
      <c r="C916" s="269" t="s">
        <v>455</v>
      </c>
      <c r="D916" s="269" t="s">
        <v>1583</v>
      </c>
      <c r="E916" s="270" t="s">
        <v>1904</v>
      </c>
      <c r="F916" s="393">
        <v>5301900</v>
      </c>
      <c r="G916" s="149" t="str">
        <f t="shared" si="15"/>
        <v>07070110076490200</v>
      </c>
    </row>
    <row r="917" spans="1:7" ht="25.5">
      <c r="A917" s="55" t="s">
        <v>1603</v>
      </c>
      <c r="B917" s="269" t="s">
        <v>248</v>
      </c>
      <c r="C917" s="269" t="s">
        <v>455</v>
      </c>
      <c r="D917" s="269" t="s">
        <v>1583</v>
      </c>
      <c r="E917" s="270" t="s">
        <v>1604</v>
      </c>
      <c r="F917" s="393">
        <v>5301900</v>
      </c>
      <c r="G917" s="149" t="str">
        <f t="shared" si="15"/>
        <v>07070110076490240</v>
      </c>
    </row>
    <row r="918" spans="1:7">
      <c r="A918" s="55" t="s">
        <v>1692</v>
      </c>
      <c r="B918" s="269" t="s">
        <v>248</v>
      </c>
      <c r="C918" s="269" t="s">
        <v>455</v>
      </c>
      <c r="D918" s="269" t="s">
        <v>1583</v>
      </c>
      <c r="E918" s="270" t="s">
        <v>418</v>
      </c>
      <c r="F918" s="393">
        <v>5301900</v>
      </c>
      <c r="G918" s="149" t="str">
        <f t="shared" si="15"/>
        <v>07070110076490244</v>
      </c>
    </row>
    <row r="919" spans="1:7">
      <c r="A919" s="55" t="s">
        <v>1907</v>
      </c>
      <c r="B919" s="269" t="s">
        <v>248</v>
      </c>
      <c r="C919" s="269" t="s">
        <v>455</v>
      </c>
      <c r="D919" s="269" t="s">
        <v>1583</v>
      </c>
      <c r="E919" s="270" t="s">
        <v>1908</v>
      </c>
      <c r="F919" s="393">
        <v>325500</v>
      </c>
      <c r="G919" s="149" t="str">
        <f t="shared" si="15"/>
        <v>07070110076490300</v>
      </c>
    </row>
    <row r="920" spans="1:7" ht="25.5">
      <c r="A920" s="55" t="s">
        <v>1607</v>
      </c>
      <c r="B920" s="269" t="s">
        <v>248</v>
      </c>
      <c r="C920" s="269" t="s">
        <v>455</v>
      </c>
      <c r="D920" s="269" t="s">
        <v>1583</v>
      </c>
      <c r="E920" s="270" t="s">
        <v>679</v>
      </c>
      <c r="F920" s="393">
        <v>325500</v>
      </c>
      <c r="G920" s="149" t="str">
        <f t="shared" si="15"/>
        <v>07070110076490320</v>
      </c>
    </row>
    <row r="921" spans="1:7" ht="25.5">
      <c r="A921" s="55" t="s">
        <v>469</v>
      </c>
      <c r="B921" s="269" t="s">
        <v>248</v>
      </c>
      <c r="C921" s="269" t="s">
        <v>455</v>
      </c>
      <c r="D921" s="269" t="s">
        <v>1583</v>
      </c>
      <c r="E921" s="270" t="s">
        <v>470</v>
      </c>
      <c r="F921" s="393">
        <v>325500</v>
      </c>
      <c r="G921" s="149" t="str">
        <f t="shared" si="15"/>
        <v>07070110076490321</v>
      </c>
    </row>
    <row r="922" spans="1:7" ht="25.5">
      <c r="A922" s="55" t="s">
        <v>1911</v>
      </c>
      <c r="B922" s="269" t="s">
        <v>248</v>
      </c>
      <c r="C922" s="269" t="s">
        <v>455</v>
      </c>
      <c r="D922" s="269" t="s">
        <v>1583</v>
      </c>
      <c r="E922" s="270" t="s">
        <v>1912</v>
      </c>
      <c r="F922" s="393">
        <v>3178800</v>
      </c>
      <c r="G922" s="149" t="str">
        <f t="shared" si="15"/>
        <v>07070110076490600</v>
      </c>
    </row>
    <row r="923" spans="1:7">
      <c r="A923" s="55" t="s">
        <v>1605</v>
      </c>
      <c r="B923" s="269" t="s">
        <v>248</v>
      </c>
      <c r="C923" s="269" t="s">
        <v>455</v>
      </c>
      <c r="D923" s="269" t="s">
        <v>1583</v>
      </c>
      <c r="E923" s="270" t="s">
        <v>1606</v>
      </c>
      <c r="F923" s="393">
        <v>3178800</v>
      </c>
      <c r="G923" s="149" t="str">
        <f t="shared" si="15"/>
        <v>07070110076490610</v>
      </c>
    </row>
    <row r="924" spans="1:7" ht="51">
      <c r="A924" s="55" t="s">
        <v>437</v>
      </c>
      <c r="B924" s="269" t="s">
        <v>248</v>
      </c>
      <c r="C924" s="269" t="s">
        <v>455</v>
      </c>
      <c r="D924" s="269" t="s">
        <v>1583</v>
      </c>
      <c r="E924" s="270" t="s">
        <v>438</v>
      </c>
      <c r="F924" s="393">
        <v>3178800</v>
      </c>
      <c r="G924" s="149" t="str">
        <f t="shared" si="15"/>
        <v>07070110076490611</v>
      </c>
    </row>
    <row r="925" spans="1:7" ht="63.75">
      <c r="A925" s="55" t="s">
        <v>484</v>
      </c>
      <c r="B925" s="269" t="s">
        <v>248</v>
      </c>
      <c r="C925" s="269" t="s">
        <v>455</v>
      </c>
      <c r="D925" s="269" t="s">
        <v>925</v>
      </c>
      <c r="E925" s="270" t="s">
        <v>1564</v>
      </c>
      <c r="F925" s="393">
        <v>1293047</v>
      </c>
      <c r="G925" s="149" t="str">
        <f t="shared" si="15"/>
        <v>07070110080030</v>
      </c>
    </row>
    <row r="926" spans="1:7" ht="25.5">
      <c r="A926" s="55" t="s">
        <v>1911</v>
      </c>
      <c r="B926" s="269" t="s">
        <v>248</v>
      </c>
      <c r="C926" s="269" t="s">
        <v>455</v>
      </c>
      <c r="D926" s="269" t="s">
        <v>925</v>
      </c>
      <c r="E926" s="270" t="s">
        <v>1912</v>
      </c>
      <c r="F926" s="393">
        <v>1293047</v>
      </c>
      <c r="G926" s="149" t="str">
        <f t="shared" si="15"/>
        <v>07070110080030600</v>
      </c>
    </row>
    <row r="927" spans="1:7">
      <c r="A927" s="55" t="s">
        <v>1605</v>
      </c>
      <c r="B927" s="269" t="s">
        <v>248</v>
      </c>
      <c r="C927" s="269" t="s">
        <v>455</v>
      </c>
      <c r="D927" s="269" t="s">
        <v>925</v>
      </c>
      <c r="E927" s="270" t="s">
        <v>1606</v>
      </c>
      <c r="F927" s="393">
        <v>1293047</v>
      </c>
      <c r="G927" s="149" t="str">
        <f t="shared" si="15"/>
        <v>07070110080030610</v>
      </c>
    </row>
    <row r="928" spans="1:7" ht="51">
      <c r="A928" s="55" t="s">
        <v>437</v>
      </c>
      <c r="B928" s="269" t="s">
        <v>248</v>
      </c>
      <c r="C928" s="269" t="s">
        <v>455</v>
      </c>
      <c r="D928" s="269" t="s">
        <v>925</v>
      </c>
      <c r="E928" s="270" t="s">
        <v>438</v>
      </c>
      <c r="F928" s="393">
        <v>1293047</v>
      </c>
      <c r="G928" s="149" t="str">
        <f t="shared" si="15"/>
        <v>07070110080030611</v>
      </c>
    </row>
    <row r="929" spans="1:7" ht="63.75">
      <c r="A929" s="55" t="s">
        <v>922</v>
      </c>
      <c r="B929" s="269" t="s">
        <v>248</v>
      </c>
      <c r="C929" s="269" t="s">
        <v>455</v>
      </c>
      <c r="D929" s="269" t="s">
        <v>923</v>
      </c>
      <c r="E929" s="270" t="s">
        <v>1564</v>
      </c>
      <c r="F929" s="393">
        <v>2272283</v>
      </c>
      <c r="G929" s="149" t="str">
        <f t="shared" si="15"/>
        <v>070701100S3970</v>
      </c>
    </row>
    <row r="930" spans="1:7" ht="25.5">
      <c r="A930" s="55" t="s">
        <v>1903</v>
      </c>
      <c r="B930" s="269" t="s">
        <v>248</v>
      </c>
      <c r="C930" s="269" t="s">
        <v>455</v>
      </c>
      <c r="D930" s="269" t="s">
        <v>923</v>
      </c>
      <c r="E930" s="270" t="s">
        <v>1904</v>
      </c>
      <c r="F930" s="393">
        <v>2272283</v>
      </c>
      <c r="G930" s="149" t="str">
        <f t="shared" si="15"/>
        <v>070701100S3970200</v>
      </c>
    </row>
    <row r="931" spans="1:7" ht="25.5">
      <c r="A931" s="55" t="s">
        <v>1603</v>
      </c>
      <c r="B931" s="269" t="s">
        <v>248</v>
      </c>
      <c r="C931" s="269" t="s">
        <v>455</v>
      </c>
      <c r="D931" s="269" t="s">
        <v>923</v>
      </c>
      <c r="E931" s="270" t="s">
        <v>1604</v>
      </c>
      <c r="F931" s="393">
        <v>2272283</v>
      </c>
      <c r="G931" s="149" t="str">
        <f t="shared" si="15"/>
        <v>070701100S3970240</v>
      </c>
    </row>
    <row r="932" spans="1:7">
      <c r="A932" s="55" t="s">
        <v>1692</v>
      </c>
      <c r="B932" s="269" t="s">
        <v>248</v>
      </c>
      <c r="C932" s="269" t="s">
        <v>455</v>
      </c>
      <c r="D932" s="269" t="s">
        <v>923</v>
      </c>
      <c r="E932" s="270" t="s">
        <v>418</v>
      </c>
      <c r="F932" s="393">
        <v>2272283</v>
      </c>
      <c r="G932" s="149" t="str">
        <f t="shared" si="15"/>
        <v>070701100S3970244</v>
      </c>
    </row>
    <row r="933" spans="1:7" ht="25.5">
      <c r="A933" s="55" t="s">
        <v>739</v>
      </c>
      <c r="B933" s="269" t="s">
        <v>248</v>
      </c>
      <c r="C933" s="269" t="s">
        <v>455</v>
      </c>
      <c r="D933" s="269" t="s">
        <v>1128</v>
      </c>
      <c r="E933" s="270" t="s">
        <v>1564</v>
      </c>
      <c r="F933" s="393">
        <v>262450</v>
      </c>
      <c r="G933" s="149" t="str">
        <f t="shared" si="15"/>
        <v>07070130000000</v>
      </c>
    </row>
    <row r="934" spans="1:7" ht="63.75">
      <c r="A934" s="55" t="s">
        <v>731</v>
      </c>
      <c r="B934" s="269" t="s">
        <v>248</v>
      </c>
      <c r="C934" s="269" t="s">
        <v>455</v>
      </c>
      <c r="D934" s="269" t="s">
        <v>1412</v>
      </c>
      <c r="E934" s="270" t="s">
        <v>1564</v>
      </c>
      <c r="F934" s="393">
        <v>62450</v>
      </c>
      <c r="G934" s="149" t="str">
        <f t="shared" si="15"/>
        <v>07070130080000</v>
      </c>
    </row>
    <row r="935" spans="1:7" ht="51">
      <c r="A935" s="55" t="s">
        <v>1902</v>
      </c>
      <c r="B935" s="269" t="s">
        <v>248</v>
      </c>
      <c r="C935" s="269" t="s">
        <v>455</v>
      </c>
      <c r="D935" s="269" t="s">
        <v>1412</v>
      </c>
      <c r="E935" s="270" t="s">
        <v>324</v>
      </c>
      <c r="F935" s="393">
        <v>59000</v>
      </c>
      <c r="G935" s="149" t="str">
        <f t="shared" si="15"/>
        <v>07070130080000100</v>
      </c>
    </row>
    <row r="936" spans="1:7">
      <c r="A936" s="55" t="s">
        <v>1584</v>
      </c>
      <c r="B936" s="269" t="s">
        <v>248</v>
      </c>
      <c r="C936" s="269" t="s">
        <v>455</v>
      </c>
      <c r="D936" s="269" t="s">
        <v>1412</v>
      </c>
      <c r="E936" s="270" t="s">
        <v>165</v>
      </c>
      <c r="F936" s="393">
        <v>59000</v>
      </c>
      <c r="G936" s="149" t="str">
        <f t="shared" si="15"/>
        <v>07070130080000110</v>
      </c>
    </row>
    <row r="937" spans="1:7">
      <c r="A937" s="55" t="s">
        <v>1426</v>
      </c>
      <c r="B937" s="269" t="s">
        <v>248</v>
      </c>
      <c r="C937" s="269" t="s">
        <v>455</v>
      </c>
      <c r="D937" s="269" t="s">
        <v>1412</v>
      </c>
      <c r="E937" s="270" t="s">
        <v>432</v>
      </c>
      <c r="F937" s="393">
        <v>45315</v>
      </c>
      <c r="G937" s="149" t="str">
        <f t="shared" ref="G937:G1000" si="16">CONCATENATE(C937,D937,E937)</f>
        <v>07070130080000111</v>
      </c>
    </row>
    <row r="938" spans="1:7" ht="38.25">
      <c r="A938" s="55" t="s">
        <v>1427</v>
      </c>
      <c r="B938" s="269" t="s">
        <v>248</v>
      </c>
      <c r="C938" s="269" t="s">
        <v>455</v>
      </c>
      <c r="D938" s="269" t="s">
        <v>1412</v>
      </c>
      <c r="E938" s="270" t="s">
        <v>1218</v>
      </c>
      <c r="F938" s="393">
        <v>13685</v>
      </c>
      <c r="G938" s="149" t="str">
        <f t="shared" si="16"/>
        <v>07070130080000119</v>
      </c>
    </row>
    <row r="939" spans="1:7" ht="25.5">
      <c r="A939" s="55" t="s">
        <v>1903</v>
      </c>
      <c r="B939" s="269" t="s">
        <v>248</v>
      </c>
      <c r="C939" s="269" t="s">
        <v>455</v>
      </c>
      <c r="D939" s="269" t="s">
        <v>1412</v>
      </c>
      <c r="E939" s="270" t="s">
        <v>1904</v>
      </c>
      <c r="F939" s="393">
        <v>3450</v>
      </c>
      <c r="G939" s="149" t="str">
        <f t="shared" si="16"/>
        <v>07070130080000200</v>
      </c>
    </row>
    <row r="940" spans="1:7" ht="25.5">
      <c r="A940" s="55" t="s">
        <v>1603</v>
      </c>
      <c r="B940" s="269" t="s">
        <v>248</v>
      </c>
      <c r="C940" s="269" t="s">
        <v>455</v>
      </c>
      <c r="D940" s="269" t="s">
        <v>1412</v>
      </c>
      <c r="E940" s="270" t="s">
        <v>1604</v>
      </c>
      <c r="F940" s="393">
        <v>3450</v>
      </c>
      <c r="G940" s="149" t="str">
        <f t="shared" si="16"/>
        <v>07070130080000240</v>
      </c>
    </row>
    <row r="941" spans="1:7">
      <c r="A941" s="55" t="s">
        <v>1692</v>
      </c>
      <c r="B941" s="269" t="s">
        <v>248</v>
      </c>
      <c r="C941" s="269" t="s">
        <v>455</v>
      </c>
      <c r="D941" s="269" t="s">
        <v>1412</v>
      </c>
      <c r="E941" s="270" t="s">
        <v>418</v>
      </c>
      <c r="F941" s="393">
        <v>3450</v>
      </c>
      <c r="G941" s="149" t="str">
        <f t="shared" si="16"/>
        <v>07070130080000244</v>
      </c>
    </row>
    <row r="942" spans="1:7" ht="76.5">
      <c r="A942" s="55" t="s">
        <v>732</v>
      </c>
      <c r="B942" s="269" t="s">
        <v>248</v>
      </c>
      <c r="C942" s="269" t="s">
        <v>455</v>
      </c>
      <c r="D942" s="269" t="s">
        <v>1413</v>
      </c>
      <c r="E942" s="270" t="s">
        <v>1564</v>
      </c>
      <c r="F942" s="393">
        <v>200000</v>
      </c>
      <c r="G942" s="149" t="str">
        <f t="shared" si="16"/>
        <v>0707013008П000</v>
      </c>
    </row>
    <row r="943" spans="1:7" ht="25.5">
      <c r="A943" s="55" t="s">
        <v>1903</v>
      </c>
      <c r="B943" s="269" t="s">
        <v>248</v>
      </c>
      <c r="C943" s="269" t="s">
        <v>455</v>
      </c>
      <c r="D943" s="269" t="s">
        <v>1413</v>
      </c>
      <c r="E943" s="270" t="s">
        <v>1904</v>
      </c>
      <c r="F943" s="393">
        <v>200000</v>
      </c>
      <c r="G943" s="149" t="str">
        <f t="shared" si="16"/>
        <v>0707013008П000200</v>
      </c>
    </row>
    <row r="944" spans="1:7" ht="25.5">
      <c r="A944" s="55" t="s">
        <v>1603</v>
      </c>
      <c r="B944" s="269" t="s">
        <v>248</v>
      </c>
      <c r="C944" s="269" t="s">
        <v>455</v>
      </c>
      <c r="D944" s="269" t="s">
        <v>1413</v>
      </c>
      <c r="E944" s="270" t="s">
        <v>1604</v>
      </c>
      <c r="F944" s="393">
        <v>200000</v>
      </c>
      <c r="G944" s="149" t="str">
        <f t="shared" si="16"/>
        <v>0707013008П000240</v>
      </c>
    </row>
    <row r="945" spans="1:7">
      <c r="A945" s="55" t="s">
        <v>1692</v>
      </c>
      <c r="B945" s="269" t="s">
        <v>248</v>
      </c>
      <c r="C945" s="269" t="s">
        <v>455</v>
      </c>
      <c r="D945" s="269" t="s">
        <v>1413</v>
      </c>
      <c r="E945" s="270" t="s">
        <v>418</v>
      </c>
      <c r="F945" s="393">
        <v>200000</v>
      </c>
      <c r="G945" s="149" t="str">
        <f t="shared" si="16"/>
        <v>0707013008П000244</v>
      </c>
    </row>
    <row r="946" spans="1:7">
      <c r="A946" s="55" t="s">
        <v>4</v>
      </c>
      <c r="B946" s="269" t="s">
        <v>248</v>
      </c>
      <c r="C946" s="269" t="s">
        <v>511</v>
      </c>
      <c r="D946" s="269" t="s">
        <v>1564</v>
      </c>
      <c r="E946" s="270" t="s">
        <v>1564</v>
      </c>
      <c r="F946" s="393">
        <v>71346011</v>
      </c>
      <c r="G946" s="149" t="str">
        <f t="shared" si="16"/>
        <v>0709</v>
      </c>
    </row>
    <row r="947" spans="1:7" ht="25.5">
      <c r="A947" s="55" t="s">
        <v>539</v>
      </c>
      <c r="B947" s="269" t="s">
        <v>248</v>
      </c>
      <c r="C947" s="269" t="s">
        <v>511</v>
      </c>
      <c r="D947" s="269" t="s">
        <v>1126</v>
      </c>
      <c r="E947" s="270" t="s">
        <v>1564</v>
      </c>
      <c r="F947" s="393">
        <v>71346011</v>
      </c>
      <c r="G947" s="149" t="str">
        <f t="shared" si="16"/>
        <v>07090100000000</v>
      </c>
    </row>
    <row r="948" spans="1:7" ht="25.5">
      <c r="A948" s="55" t="s">
        <v>540</v>
      </c>
      <c r="B948" s="269" t="s">
        <v>248</v>
      </c>
      <c r="C948" s="269" t="s">
        <v>511</v>
      </c>
      <c r="D948" s="269" t="s">
        <v>1127</v>
      </c>
      <c r="E948" s="270" t="s">
        <v>1564</v>
      </c>
      <c r="F948" s="393">
        <v>220000</v>
      </c>
      <c r="G948" s="149" t="str">
        <f t="shared" si="16"/>
        <v>07090110000000</v>
      </c>
    </row>
    <row r="949" spans="1:7" ht="63.75">
      <c r="A949" s="55" t="s">
        <v>502</v>
      </c>
      <c r="B949" s="269" t="s">
        <v>248</v>
      </c>
      <c r="C949" s="269" t="s">
        <v>511</v>
      </c>
      <c r="D949" s="269" t="s">
        <v>910</v>
      </c>
      <c r="E949" s="270" t="s">
        <v>1564</v>
      </c>
      <c r="F949" s="393">
        <v>220000</v>
      </c>
      <c r="G949" s="149" t="str">
        <f t="shared" si="16"/>
        <v>07090110080020</v>
      </c>
    </row>
    <row r="950" spans="1:7" ht="25.5">
      <c r="A950" s="55" t="s">
        <v>1903</v>
      </c>
      <c r="B950" s="269" t="s">
        <v>248</v>
      </c>
      <c r="C950" s="269" t="s">
        <v>511</v>
      </c>
      <c r="D950" s="269" t="s">
        <v>910</v>
      </c>
      <c r="E950" s="270" t="s">
        <v>1904</v>
      </c>
      <c r="F950" s="393">
        <v>220000</v>
      </c>
      <c r="G950" s="149" t="str">
        <f t="shared" si="16"/>
        <v>07090110080020200</v>
      </c>
    </row>
    <row r="951" spans="1:7" ht="25.5">
      <c r="A951" s="55" t="s">
        <v>1603</v>
      </c>
      <c r="B951" s="269" t="s">
        <v>248</v>
      </c>
      <c r="C951" s="269" t="s">
        <v>511</v>
      </c>
      <c r="D951" s="269" t="s">
        <v>910</v>
      </c>
      <c r="E951" s="270" t="s">
        <v>1604</v>
      </c>
      <c r="F951" s="393">
        <v>220000</v>
      </c>
      <c r="G951" s="149" t="str">
        <f t="shared" si="16"/>
        <v>07090110080020240</v>
      </c>
    </row>
    <row r="952" spans="1:7">
      <c r="A952" s="55" t="s">
        <v>1692</v>
      </c>
      <c r="B952" s="269" t="s">
        <v>248</v>
      </c>
      <c r="C952" s="269" t="s">
        <v>511</v>
      </c>
      <c r="D952" s="269" t="s">
        <v>910</v>
      </c>
      <c r="E952" s="270" t="s">
        <v>418</v>
      </c>
      <c r="F952" s="393">
        <v>220000</v>
      </c>
      <c r="G952" s="149" t="str">
        <f t="shared" si="16"/>
        <v>07090110080020244</v>
      </c>
    </row>
    <row r="953" spans="1:7" ht="38.25">
      <c r="A953" s="55" t="s">
        <v>542</v>
      </c>
      <c r="B953" s="269" t="s">
        <v>248</v>
      </c>
      <c r="C953" s="269" t="s">
        <v>511</v>
      </c>
      <c r="D953" s="269" t="s">
        <v>1421</v>
      </c>
      <c r="E953" s="270" t="s">
        <v>1564</v>
      </c>
      <c r="F953" s="393">
        <v>4901600</v>
      </c>
      <c r="G953" s="149" t="str">
        <f t="shared" si="16"/>
        <v>07090120000000</v>
      </c>
    </row>
    <row r="954" spans="1:7" ht="89.25">
      <c r="A954" s="55" t="s">
        <v>512</v>
      </c>
      <c r="B954" s="269" t="s">
        <v>248</v>
      </c>
      <c r="C954" s="269" t="s">
        <v>511</v>
      </c>
      <c r="D954" s="269" t="s">
        <v>1411</v>
      </c>
      <c r="E954" s="270" t="s">
        <v>1564</v>
      </c>
      <c r="F954" s="393">
        <v>4901600</v>
      </c>
      <c r="G954" s="149" t="str">
        <f t="shared" si="16"/>
        <v>07090120075520</v>
      </c>
    </row>
    <row r="955" spans="1:7" ht="51">
      <c r="A955" s="55" t="s">
        <v>1902</v>
      </c>
      <c r="B955" s="269" t="s">
        <v>248</v>
      </c>
      <c r="C955" s="269" t="s">
        <v>511</v>
      </c>
      <c r="D955" s="269" t="s">
        <v>1411</v>
      </c>
      <c r="E955" s="270" t="s">
        <v>324</v>
      </c>
      <c r="F955" s="393">
        <v>3916873</v>
      </c>
      <c r="G955" s="149" t="str">
        <f t="shared" si="16"/>
        <v>07090120075520100</v>
      </c>
    </row>
    <row r="956" spans="1:7" ht="25.5">
      <c r="A956" s="55" t="s">
        <v>1610</v>
      </c>
      <c r="B956" s="269" t="s">
        <v>248</v>
      </c>
      <c r="C956" s="269" t="s">
        <v>511</v>
      </c>
      <c r="D956" s="269" t="s">
        <v>1411</v>
      </c>
      <c r="E956" s="270" t="s">
        <v>37</v>
      </c>
      <c r="F956" s="393">
        <v>3916873</v>
      </c>
      <c r="G956" s="149" t="str">
        <f t="shared" si="16"/>
        <v>07090120075520120</v>
      </c>
    </row>
    <row r="957" spans="1:7" ht="25.5">
      <c r="A957" s="55" t="s">
        <v>1102</v>
      </c>
      <c r="B957" s="269" t="s">
        <v>248</v>
      </c>
      <c r="C957" s="269" t="s">
        <v>511</v>
      </c>
      <c r="D957" s="269" t="s">
        <v>1411</v>
      </c>
      <c r="E957" s="270" t="s">
        <v>413</v>
      </c>
      <c r="F957" s="393">
        <v>2777936</v>
      </c>
      <c r="G957" s="149" t="str">
        <f t="shared" si="16"/>
        <v>07090120075520121</v>
      </c>
    </row>
    <row r="958" spans="1:7" ht="38.25">
      <c r="A958" s="55" t="s">
        <v>414</v>
      </c>
      <c r="B958" s="269" t="s">
        <v>248</v>
      </c>
      <c r="C958" s="269" t="s">
        <v>511</v>
      </c>
      <c r="D958" s="269" t="s">
        <v>1411</v>
      </c>
      <c r="E958" s="270" t="s">
        <v>415</v>
      </c>
      <c r="F958" s="393">
        <v>300000</v>
      </c>
      <c r="G958" s="149" t="str">
        <f t="shared" si="16"/>
        <v>07090120075520122</v>
      </c>
    </row>
    <row r="959" spans="1:7" ht="38.25">
      <c r="A959" s="55" t="s">
        <v>1216</v>
      </c>
      <c r="B959" s="269" t="s">
        <v>248</v>
      </c>
      <c r="C959" s="269" t="s">
        <v>511</v>
      </c>
      <c r="D959" s="269" t="s">
        <v>1411</v>
      </c>
      <c r="E959" s="270" t="s">
        <v>1217</v>
      </c>
      <c r="F959" s="393">
        <v>838937</v>
      </c>
      <c r="G959" s="149" t="str">
        <f t="shared" si="16"/>
        <v>07090120075520129</v>
      </c>
    </row>
    <row r="960" spans="1:7" ht="25.5">
      <c r="A960" s="55" t="s">
        <v>1903</v>
      </c>
      <c r="B960" s="269" t="s">
        <v>248</v>
      </c>
      <c r="C960" s="269" t="s">
        <v>511</v>
      </c>
      <c r="D960" s="269" t="s">
        <v>1411</v>
      </c>
      <c r="E960" s="270" t="s">
        <v>1904</v>
      </c>
      <c r="F960" s="393">
        <v>984727</v>
      </c>
      <c r="G960" s="149" t="str">
        <f t="shared" si="16"/>
        <v>07090120075520200</v>
      </c>
    </row>
    <row r="961" spans="1:7" ht="25.5">
      <c r="A961" s="55" t="s">
        <v>1603</v>
      </c>
      <c r="B961" s="269" t="s">
        <v>248</v>
      </c>
      <c r="C961" s="269" t="s">
        <v>511</v>
      </c>
      <c r="D961" s="269" t="s">
        <v>1411</v>
      </c>
      <c r="E961" s="270" t="s">
        <v>1604</v>
      </c>
      <c r="F961" s="393">
        <v>984727</v>
      </c>
      <c r="G961" s="149" t="str">
        <f t="shared" si="16"/>
        <v>07090120075520240</v>
      </c>
    </row>
    <row r="962" spans="1:7">
      <c r="A962" s="55" t="s">
        <v>1692</v>
      </c>
      <c r="B962" s="269" t="s">
        <v>248</v>
      </c>
      <c r="C962" s="269" t="s">
        <v>511</v>
      </c>
      <c r="D962" s="269" t="s">
        <v>1411</v>
      </c>
      <c r="E962" s="270" t="s">
        <v>418</v>
      </c>
      <c r="F962" s="393">
        <v>984727</v>
      </c>
      <c r="G962" s="149" t="str">
        <f t="shared" si="16"/>
        <v>07090120075520244</v>
      </c>
    </row>
    <row r="963" spans="1:7" ht="25.5">
      <c r="A963" s="55" t="s">
        <v>739</v>
      </c>
      <c r="B963" s="269" t="s">
        <v>248</v>
      </c>
      <c r="C963" s="269" t="s">
        <v>511</v>
      </c>
      <c r="D963" s="269" t="s">
        <v>1128</v>
      </c>
      <c r="E963" s="270" t="s">
        <v>1564</v>
      </c>
      <c r="F963" s="393">
        <v>66224411</v>
      </c>
      <c r="G963" s="149" t="str">
        <f t="shared" si="16"/>
        <v>07090130000000</v>
      </c>
    </row>
    <row r="964" spans="1:7" ht="63.75">
      <c r="A964" s="55" t="s">
        <v>733</v>
      </c>
      <c r="B964" s="269" t="s">
        <v>248</v>
      </c>
      <c r="C964" s="269" t="s">
        <v>511</v>
      </c>
      <c r="D964" s="269" t="s">
        <v>1414</v>
      </c>
      <c r="E964" s="270" t="s">
        <v>1564</v>
      </c>
      <c r="F964" s="393">
        <v>45546296</v>
      </c>
      <c r="G964" s="149" t="str">
        <f t="shared" si="16"/>
        <v>07090130040000</v>
      </c>
    </row>
    <row r="965" spans="1:7" ht="51">
      <c r="A965" s="55" t="s">
        <v>1902</v>
      </c>
      <c r="B965" s="269" t="s">
        <v>248</v>
      </c>
      <c r="C965" s="269" t="s">
        <v>511</v>
      </c>
      <c r="D965" s="269" t="s">
        <v>1414</v>
      </c>
      <c r="E965" s="270" t="s">
        <v>324</v>
      </c>
      <c r="F965" s="393">
        <v>40601296</v>
      </c>
      <c r="G965" s="149" t="str">
        <f t="shared" si="16"/>
        <v>07090130040000100</v>
      </c>
    </row>
    <row r="966" spans="1:7">
      <c r="A966" s="55" t="s">
        <v>1584</v>
      </c>
      <c r="B966" s="269" t="s">
        <v>248</v>
      </c>
      <c r="C966" s="269" t="s">
        <v>511</v>
      </c>
      <c r="D966" s="269" t="s">
        <v>1414</v>
      </c>
      <c r="E966" s="270" t="s">
        <v>165</v>
      </c>
      <c r="F966" s="393">
        <v>40601296</v>
      </c>
      <c r="G966" s="149" t="str">
        <f t="shared" si="16"/>
        <v>07090130040000110</v>
      </c>
    </row>
    <row r="967" spans="1:7">
      <c r="A967" s="55" t="s">
        <v>1426</v>
      </c>
      <c r="B967" s="269" t="s">
        <v>248</v>
      </c>
      <c r="C967" s="269" t="s">
        <v>511</v>
      </c>
      <c r="D967" s="269" t="s">
        <v>1414</v>
      </c>
      <c r="E967" s="270" t="s">
        <v>432</v>
      </c>
      <c r="F967" s="393">
        <v>31116587</v>
      </c>
      <c r="G967" s="149" t="str">
        <f t="shared" si="16"/>
        <v>07090130040000111</v>
      </c>
    </row>
    <row r="968" spans="1:7" ht="25.5">
      <c r="A968" s="55" t="s">
        <v>1435</v>
      </c>
      <c r="B968" s="269" t="s">
        <v>248</v>
      </c>
      <c r="C968" s="269" t="s">
        <v>511</v>
      </c>
      <c r="D968" s="269" t="s">
        <v>1414</v>
      </c>
      <c r="E968" s="270" t="s">
        <v>481</v>
      </c>
      <c r="F968" s="393">
        <v>87500</v>
      </c>
      <c r="G968" s="149" t="str">
        <f t="shared" si="16"/>
        <v>07090130040000112</v>
      </c>
    </row>
    <row r="969" spans="1:7" ht="38.25">
      <c r="A969" s="55" t="s">
        <v>1427</v>
      </c>
      <c r="B969" s="269" t="s">
        <v>248</v>
      </c>
      <c r="C969" s="269" t="s">
        <v>511</v>
      </c>
      <c r="D969" s="269" t="s">
        <v>1414</v>
      </c>
      <c r="E969" s="270" t="s">
        <v>1218</v>
      </c>
      <c r="F969" s="393">
        <v>9397209</v>
      </c>
      <c r="G969" s="149" t="str">
        <f t="shared" si="16"/>
        <v>07090130040000119</v>
      </c>
    </row>
    <row r="970" spans="1:7" ht="25.5">
      <c r="A970" s="55" t="s">
        <v>1903</v>
      </c>
      <c r="B970" s="269" t="s">
        <v>248</v>
      </c>
      <c r="C970" s="269" t="s">
        <v>511</v>
      </c>
      <c r="D970" s="269" t="s">
        <v>1414</v>
      </c>
      <c r="E970" s="270" t="s">
        <v>1904</v>
      </c>
      <c r="F970" s="393">
        <v>4945000</v>
      </c>
      <c r="G970" s="149" t="str">
        <f t="shared" si="16"/>
        <v>07090130040000200</v>
      </c>
    </row>
    <row r="971" spans="1:7" ht="25.5">
      <c r="A971" s="55" t="s">
        <v>1603</v>
      </c>
      <c r="B971" s="269" t="s">
        <v>248</v>
      </c>
      <c r="C971" s="269" t="s">
        <v>511</v>
      </c>
      <c r="D971" s="269" t="s">
        <v>1414</v>
      </c>
      <c r="E971" s="270" t="s">
        <v>1604</v>
      </c>
      <c r="F971" s="393">
        <v>4945000</v>
      </c>
      <c r="G971" s="149" t="str">
        <f t="shared" si="16"/>
        <v>07090130040000240</v>
      </c>
    </row>
    <row r="972" spans="1:7">
      <c r="A972" s="55" t="s">
        <v>1692</v>
      </c>
      <c r="B972" s="269" t="s">
        <v>248</v>
      </c>
      <c r="C972" s="269" t="s">
        <v>511</v>
      </c>
      <c r="D972" s="269" t="s">
        <v>1414</v>
      </c>
      <c r="E972" s="270" t="s">
        <v>418</v>
      </c>
      <c r="F972" s="393">
        <v>4945000</v>
      </c>
      <c r="G972" s="149" t="str">
        <f t="shared" si="16"/>
        <v>07090130040000244</v>
      </c>
    </row>
    <row r="973" spans="1:7" ht="76.5">
      <c r="A973" s="55" t="s">
        <v>734</v>
      </c>
      <c r="B973" s="269" t="s">
        <v>248</v>
      </c>
      <c r="C973" s="269" t="s">
        <v>511</v>
      </c>
      <c r="D973" s="269" t="s">
        <v>1420</v>
      </c>
      <c r="E973" s="270" t="s">
        <v>1564</v>
      </c>
      <c r="F973" s="393">
        <v>974891</v>
      </c>
      <c r="G973" s="149" t="str">
        <f t="shared" si="16"/>
        <v>07090130040050</v>
      </c>
    </row>
    <row r="974" spans="1:7" ht="51">
      <c r="A974" s="55" t="s">
        <v>1902</v>
      </c>
      <c r="B974" s="269" t="s">
        <v>248</v>
      </c>
      <c r="C974" s="269" t="s">
        <v>511</v>
      </c>
      <c r="D974" s="269" t="s">
        <v>1420</v>
      </c>
      <c r="E974" s="270" t="s">
        <v>324</v>
      </c>
      <c r="F974" s="393">
        <v>974891</v>
      </c>
      <c r="G974" s="149" t="str">
        <f t="shared" si="16"/>
        <v>07090130040050100</v>
      </c>
    </row>
    <row r="975" spans="1:7">
      <c r="A975" s="55" t="s">
        <v>1584</v>
      </c>
      <c r="B975" s="269" t="s">
        <v>248</v>
      </c>
      <c r="C975" s="269" t="s">
        <v>511</v>
      </c>
      <c r="D975" s="269" t="s">
        <v>1420</v>
      </c>
      <c r="E975" s="270" t="s">
        <v>165</v>
      </c>
      <c r="F975" s="393">
        <v>974891</v>
      </c>
      <c r="G975" s="149" t="str">
        <f t="shared" si="16"/>
        <v>07090130040050110</v>
      </c>
    </row>
    <row r="976" spans="1:7">
      <c r="A976" s="55" t="s">
        <v>1426</v>
      </c>
      <c r="B976" s="269" t="s">
        <v>248</v>
      </c>
      <c r="C976" s="269" t="s">
        <v>511</v>
      </c>
      <c r="D976" s="269" t="s">
        <v>1420</v>
      </c>
      <c r="E976" s="270" t="s">
        <v>432</v>
      </c>
      <c r="F976" s="393">
        <v>748764</v>
      </c>
      <c r="G976" s="149" t="str">
        <f t="shared" si="16"/>
        <v>07090130040050111</v>
      </c>
    </row>
    <row r="977" spans="1:7" ht="38.25">
      <c r="A977" s="55" t="s">
        <v>1427</v>
      </c>
      <c r="B977" s="269" t="s">
        <v>248</v>
      </c>
      <c r="C977" s="269" t="s">
        <v>511</v>
      </c>
      <c r="D977" s="269" t="s">
        <v>1420</v>
      </c>
      <c r="E977" s="270" t="s">
        <v>1218</v>
      </c>
      <c r="F977" s="393">
        <v>226127</v>
      </c>
      <c r="G977" s="149" t="str">
        <f t="shared" si="16"/>
        <v>07090130040050119</v>
      </c>
    </row>
    <row r="978" spans="1:7" ht="102">
      <c r="A978" s="55" t="s">
        <v>746</v>
      </c>
      <c r="B978" s="269" t="s">
        <v>248</v>
      </c>
      <c r="C978" s="269" t="s">
        <v>511</v>
      </c>
      <c r="D978" s="269" t="s">
        <v>1415</v>
      </c>
      <c r="E978" s="270" t="s">
        <v>1564</v>
      </c>
      <c r="F978" s="393">
        <v>11718000</v>
      </c>
      <c r="G978" s="149" t="str">
        <f t="shared" si="16"/>
        <v>07090130041000</v>
      </c>
    </row>
    <row r="979" spans="1:7" ht="51">
      <c r="A979" s="55" t="s">
        <v>1902</v>
      </c>
      <c r="B979" s="269" t="s">
        <v>248</v>
      </c>
      <c r="C979" s="269" t="s">
        <v>511</v>
      </c>
      <c r="D979" s="269" t="s">
        <v>1415</v>
      </c>
      <c r="E979" s="270" t="s">
        <v>324</v>
      </c>
      <c r="F979" s="393">
        <v>11718000</v>
      </c>
      <c r="G979" s="149" t="str">
        <f t="shared" si="16"/>
        <v>07090130041000100</v>
      </c>
    </row>
    <row r="980" spans="1:7">
      <c r="A980" s="55" t="s">
        <v>1584</v>
      </c>
      <c r="B980" s="269" t="s">
        <v>248</v>
      </c>
      <c r="C980" s="269" t="s">
        <v>511</v>
      </c>
      <c r="D980" s="269" t="s">
        <v>1415</v>
      </c>
      <c r="E980" s="270" t="s">
        <v>165</v>
      </c>
      <c r="F980" s="393">
        <v>11718000</v>
      </c>
      <c r="G980" s="149" t="str">
        <f t="shared" si="16"/>
        <v>07090130041000110</v>
      </c>
    </row>
    <row r="981" spans="1:7">
      <c r="A981" s="55" t="s">
        <v>1426</v>
      </c>
      <c r="B981" s="269" t="s">
        <v>248</v>
      </c>
      <c r="C981" s="269" t="s">
        <v>511</v>
      </c>
      <c r="D981" s="269" t="s">
        <v>1415</v>
      </c>
      <c r="E981" s="270" t="s">
        <v>432</v>
      </c>
      <c r="F981" s="393">
        <v>9000000</v>
      </c>
      <c r="G981" s="149" t="str">
        <f t="shared" si="16"/>
        <v>07090130041000111</v>
      </c>
    </row>
    <row r="982" spans="1:7" ht="38.25">
      <c r="A982" s="55" t="s">
        <v>1427</v>
      </c>
      <c r="B982" s="269" t="s">
        <v>248</v>
      </c>
      <c r="C982" s="269" t="s">
        <v>511</v>
      </c>
      <c r="D982" s="269" t="s">
        <v>1415</v>
      </c>
      <c r="E982" s="270" t="s">
        <v>1218</v>
      </c>
      <c r="F982" s="393">
        <v>2718000</v>
      </c>
      <c r="G982" s="149" t="str">
        <f t="shared" si="16"/>
        <v>07090130041000119</v>
      </c>
    </row>
    <row r="983" spans="1:7" ht="76.5">
      <c r="A983" s="55" t="s">
        <v>735</v>
      </c>
      <c r="B983" s="269" t="s">
        <v>248</v>
      </c>
      <c r="C983" s="269" t="s">
        <v>511</v>
      </c>
      <c r="D983" s="269" t="s">
        <v>1416</v>
      </c>
      <c r="E983" s="270" t="s">
        <v>1564</v>
      </c>
      <c r="F983" s="393">
        <v>445000</v>
      </c>
      <c r="G983" s="149" t="str">
        <f t="shared" si="16"/>
        <v>07090130047000</v>
      </c>
    </row>
    <row r="984" spans="1:7" ht="51">
      <c r="A984" s="55" t="s">
        <v>1902</v>
      </c>
      <c r="B984" s="269" t="s">
        <v>248</v>
      </c>
      <c r="C984" s="269" t="s">
        <v>511</v>
      </c>
      <c r="D984" s="269" t="s">
        <v>1416</v>
      </c>
      <c r="E984" s="270" t="s">
        <v>324</v>
      </c>
      <c r="F984" s="393">
        <v>445000</v>
      </c>
      <c r="G984" s="149" t="str">
        <f t="shared" si="16"/>
        <v>07090130047000100</v>
      </c>
    </row>
    <row r="985" spans="1:7">
      <c r="A985" s="55" t="s">
        <v>1584</v>
      </c>
      <c r="B985" s="269" t="s">
        <v>248</v>
      </c>
      <c r="C985" s="269" t="s">
        <v>511</v>
      </c>
      <c r="D985" s="269" t="s">
        <v>1416</v>
      </c>
      <c r="E985" s="270" t="s">
        <v>165</v>
      </c>
      <c r="F985" s="393">
        <v>445000</v>
      </c>
      <c r="G985" s="149" t="str">
        <f t="shared" si="16"/>
        <v>07090130047000110</v>
      </c>
    </row>
    <row r="986" spans="1:7" ht="25.5">
      <c r="A986" s="55" t="s">
        <v>1435</v>
      </c>
      <c r="B986" s="269" t="s">
        <v>248</v>
      </c>
      <c r="C986" s="269" t="s">
        <v>511</v>
      </c>
      <c r="D986" s="269" t="s">
        <v>1416</v>
      </c>
      <c r="E986" s="270" t="s">
        <v>481</v>
      </c>
      <c r="F986" s="393">
        <v>445000</v>
      </c>
      <c r="G986" s="149" t="str">
        <f t="shared" si="16"/>
        <v>07090130047000112</v>
      </c>
    </row>
    <row r="987" spans="1:7" ht="63.75">
      <c r="A987" s="55" t="s">
        <v>736</v>
      </c>
      <c r="B987" s="269" t="s">
        <v>248</v>
      </c>
      <c r="C987" s="269" t="s">
        <v>511</v>
      </c>
      <c r="D987" s="269" t="s">
        <v>1417</v>
      </c>
      <c r="E987" s="270" t="s">
        <v>1564</v>
      </c>
      <c r="F987" s="393">
        <v>160000</v>
      </c>
      <c r="G987" s="149" t="str">
        <f t="shared" si="16"/>
        <v>0709013004Г000</v>
      </c>
    </row>
    <row r="988" spans="1:7" ht="25.5">
      <c r="A988" s="55" t="s">
        <v>1903</v>
      </c>
      <c r="B988" s="269" t="s">
        <v>248</v>
      </c>
      <c r="C988" s="269" t="s">
        <v>511</v>
      </c>
      <c r="D988" s="269" t="s">
        <v>1417</v>
      </c>
      <c r="E988" s="270" t="s">
        <v>1904</v>
      </c>
      <c r="F988" s="393">
        <v>160000</v>
      </c>
      <c r="G988" s="149" t="str">
        <f t="shared" si="16"/>
        <v>0709013004Г000200</v>
      </c>
    </row>
    <row r="989" spans="1:7" ht="25.5">
      <c r="A989" s="55" t="s">
        <v>1603</v>
      </c>
      <c r="B989" s="269" t="s">
        <v>248</v>
      </c>
      <c r="C989" s="269" t="s">
        <v>511</v>
      </c>
      <c r="D989" s="269" t="s">
        <v>1417</v>
      </c>
      <c r="E989" s="270" t="s">
        <v>1604</v>
      </c>
      <c r="F989" s="393">
        <v>160000</v>
      </c>
      <c r="G989" s="149" t="str">
        <f t="shared" si="16"/>
        <v>0709013004Г000240</v>
      </c>
    </row>
    <row r="990" spans="1:7">
      <c r="A990" s="55" t="s">
        <v>1692</v>
      </c>
      <c r="B990" s="269" t="s">
        <v>248</v>
      </c>
      <c r="C990" s="269" t="s">
        <v>511</v>
      </c>
      <c r="D990" s="269" t="s">
        <v>1417</v>
      </c>
      <c r="E990" s="270" t="s">
        <v>418</v>
      </c>
      <c r="F990" s="393">
        <v>160000</v>
      </c>
      <c r="G990" s="149" t="str">
        <f t="shared" si="16"/>
        <v>0709013004Г000244</v>
      </c>
    </row>
    <row r="991" spans="1:7" ht="51">
      <c r="A991" s="55" t="s">
        <v>1123</v>
      </c>
      <c r="B991" s="269" t="s">
        <v>248</v>
      </c>
      <c r="C991" s="269" t="s">
        <v>511</v>
      </c>
      <c r="D991" s="269" t="s">
        <v>1442</v>
      </c>
      <c r="E991" s="270" t="s">
        <v>1564</v>
      </c>
      <c r="F991" s="393">
        <v>1663324</v>
      </c>
      <c r="G991" s="149" t="str">
        <f t="shared" si="16"/>
        <v>0709013004Э000</v>
      </c>
    </row>
    <row r="992" spans="1:7" ht="25.5">
      <c r="A992" s="55" t="s">
        <v>1903</v>
      </c>
      <c r="B992" s="269" t="s">
        <v>248</v>
      </c>
      <c r="C992" s="269" t="s">
        <v>511</v>
      </c>
      <c r="D992" s="269" t="s">
        <v>1442</v>
      </c>
      <c r="E992" s="270" t="s">
        <v>1904</v>
      </c>
      <c r="F992" s="393">
        <v>1663324</v>
      </c>
      <c r="G992" s="149" t="str">
        <f t="shared" si="16"/>
        <v>0709013004Э000200</v>
      </c>
    </row>
    <row r="993" spans="1:7" ht="25.5">
      <c r="A993" s="55" t="s">
        <v>1603</v>
      </c>
      <c r="B993" s="269" t="s">
        <v>248</v>
      </c>
      <c r="C993" s="269" t="s">
        <v>511</v>
      </c>
      <c r="D993" s="269" t="s">
        <v>1442</v>
      </c>
      <c r="E993" s="270" t="s">
        <v>1604</v>
      </c>
      <c r="F993" s="393">
        <v>1663324</v>
      </c>
      <c r="G993" s="149" t="str">
        <f t="shared" si="16"/>
        <v>0709013004Э000240</v>
      </c>
    </row>
    <row r="994" spans="1:7">
      <c r="A994" s="55" t="s">
        <v>1692</v>
      </c>
      <c r="B994" s="269" t="s">
        <v>248</v>
      </c>
      <c r="C994" s="269" t="s">
        <v>511</v>
      </c>
      <c r="D994" s="269" t="s">
        <v>1442</v>
      </c>
      <c r="E994" s="270" t="s">
        <v>418</v>
      </c>
      <c r="F994" s="393">
        <v>1663324</v>
      </c>
      <c r="G994" s="149" t="str">
        <f t="shared" si="16"/>
        <v>0709013004Э000244</v>
      </c>
    </row>
    <row r="995" spans="1:7" ht="63.75">
      <c r="A995" s="55" t="s">
        <v>737</v>
      </c>
      <c r="B995" s="269" t="s">
        <v>248</v>
      </c>
      <c r="C995" s="269" t="s">
        <v>511</v>
      </c>
      <c r="D995" s="269" t="s">
        <v>1418</v>
      </c>
      <c r="E995" s="270" t="s">
        <v>1564</v>
      </c>
      <c r="F995" s="393">
        <v>5466900</v>
      </c>
      <c r="G995" s="149" t="str">
        <f t="shared" si="16"/>
        <v>07090130060000</v>
      </c>
    </row>
    <row r="996" spans="1:7" ht="51">
      <c r="A996" s="55" t="s">
        <v>1902</v>
      </c>
      <c r="B996" s="269" t="s">
        <v>248</v>
      </c>
      <c r="C996" s="269" t="s">
        <v>511</v>
      </c>
      <c r="D996" s="269" t="s">
        <v>1418</v>
      </c>
      <c r="E996" s="270" t="s">
        <v>324</v>
      </c>
      <c r="F996" s="393">
        <v>5406900</v>
      </c>
      <c r="G996" s="149" t="str">
        <f t="shared" si="16"/>
        <v>07090130060000100</v>
      </c>
    </row>
    <row r="997" spans="1:7" ht="25.5">
      <c r="A997" s="55" t="s">
        <v>1610</v>
      </c>
      <c r="B997" s="269" t="s">
        <v>248</v>
      </c>
      <c r="C997" s="269" t="s">
        <v>511</v>
      </c>
      <c r="D997" s="269" t="s">
        <v>1418</v>
      </c>
      <c r="E997" s="270" t="s">
        <v>37</v>
      </c>
      <c r="F997" s="393">
        <v>5406900</v>
      </c>
      <c r="G997" s="149" t="str">
        <f t="shared" si="16"/>
        <v>07090130060000120</v>
      </c>
    </row>
    <row r="998" spans="1:7" ht="25.5">
      <c r="A998" s="55" t="s">
        <v>1102</v>
      </c>
      <c r="B998" s="269" t="s">
        <v>248</v>
      </c>
      <c r="C998" s="269" t="s">
        <v>511</v>
      </c>
      <c r="D998" s="269" t="s">
        <v>1418</v>
      </c>
      <c r="E998" s="270" t="s">
        <v>413</v>
      </c>
      <c r="F998" s="393">
        <v>3991475</v>
      </c>
      <c r="G998" s="149" t="str">
        <f t="shared" si="16"/>
        <v>07090130060000121</v>
      </c>
    </row>
    <row r="999" spans="1:7" ht="38.25">
      <c r="A999" s="55" t="s">
        <v>414</v>
      </c>
      <c r="B999" s="269" t="s">
        <v>248</v>
      </c>
      <c r="C999" s="269" t="s">
        <v>511</v>
      </c>
      <c r="D999" s="269" t="s">
        <v>1418</v>
      </c>
      <c r="E999" s="270" t="s">
        <v>415</v>
      </c>
      <c r="F999" s="393">
        <v>210000</v>
      </c>
      <c r="G999" s="149" t="str">
        <f t="shared" si="16"/>
        <v>07090130060000122</v>
      </c>
    </row>
    <row r="1000" spans="1:7" ht="38.25">
      <c r="A1000" s="55" t="s">
        <v>1216</v>
      </c>
      <c r="B1000" s="269" t="s">
        <v>248</v>
      </c>
      <c r="C1000" s="269" t="s">
        <v>511</v>
      </c>
      <c r="D1000" s="269" t="s">
        <v>1418</v>
      </c>
      <c r="E1000" s="270" t="s">
        <v>1217</v>
      </c>
      <c r="F1000" s="393">
        <v>1205425</v>
      </c>
      <c r="G1000" s="149" t="str">
        <f t="shared" si="16"/>
        <v>07090130060000129</v>
      </c>
    </row>
    <row r="1001" spans="1:7" ht="25.5">
      <c r="A1001" s="55" t="s">
        <v>1903</v>
      </c>
      <c r="B1001" s="269" t="s">
        <v>248</v>
      </c>
      <c r="C1001" s="269" t="s">
        <v>511</v>
      </c>
      <c r="D1001" s="269" t="s">
        <v>1418</v>
      </c>
      <c r="E1001" s="270" t="s">
        <v>1904</v>
      </c>
      <c r="F1001" s="393">
        <v>60000</v>
      </c>
      <c r="G1001" s="149" t="str">
        <f t="shared" ref="G1001:G1064" si="17">CONCATENATE(C1001,D1001,E1001)</f>
        <v>07090130060000200</v>
      </c>
    </row>
    <row r="1002" spans="1:7" ht="25.5">
      <c r="A1002" s="55" t="s">
        <v>1603</v>
      </c>
      <c r="B1002" s="269" t="s">
        <v>248</v>
      </c>
      <c r="C1002" s="269" t="s">
        <v>511</v>
      </c>
      <c r="D1002" s="269" t="s">
        <v>1418</v>
      </c>
      <c r="E1002" s="270" t="s">
        <v>1604</v>
      </c>
      <c r="F1002" s="393">
        <v>60000</v>
      </c>
      <c r="G1002" s="149" t="str">
        <f t="shared" si="17"/>
        <v>07090130060000240</v>
      </c>
    </row>
    <row r="1003" spans="1:7">
      <c r="A1003" s="55" t="s">
        <v>1692</v>
      </c>
      <c r="B1003" s="269" t="s">
        <v>248</v>
      </c>
      <c r="C1003" s="269" t="s">
        <v>511</v>
      </c>
      <c r="D1003" s="269" t="s">
        <v>1418</v>
      </c>
      <c r="E1003" s="270" t="s">
        <v>418</v>
      </c>
      <c r="F1003" s="393">
        <v>60000</v>
      </c>
      <c r="G1003" s="149" t="str">
        <f t="shared" si="17"/>
        <v>07090130060000244</v>
      </c>
    </row>
    <row r="1004" spans="1:7" ht="89.25">
      <c r="A1004" s="55" t="s">
        <v>738</v>
      </c>
      <c r="B1004" s="269" t="s">
        <v>248</v>
      </c>
      <c r="C1004" s="269" t="s">
        <v>511</v>
      </c>
      <c r="D1004" s="269" t="s">
        <v>1419</v>
      </c>
      <c r="E1004" s="270" t="s">
        <v>1564</v>
      </c>
      <c r="F1004" s="393">
        <v>250000</v>
      </c>
      <c r="G1004" s="149" t="str">
        <f t="shared" si="17"/>
        <v>07090130067000</v>
      </c>
    </row>
    <row r="1005" spans="1:7" ht="51">
      <c r="A1005" s="55" t="s">
        <v>1902</v>
      </c>
      <c r="B1005" s="269" t="s">
        <v>248</v>
      </c>
      <c r="C1005" s="269" t="s">
        <v>511</v>
      </c>
      <c r="D1005" s="269" t="s">
        <v>1419</v>
      </c>
      <c r="E1005" s="270" t="s">
        <v>324</v>
      </c>
      <c r="F1005" s="393">
        <v>250000</v>
      </c>
      <c r="G1005" s="149" t="str">
        <f t="shared" si="17"/>
        <v>07090130067000100</v>
      </c>
    </row>
    <row r="1006" spans="1:7" ht="25.5">
      <c r="A1006" s="55" t="s">
        <v>1610</v>
      </c>
      <c r="B1006" s="269" t="s">
        <v>248</v>
      </c>
      <c r="C1006" s="269" t="s">
        <v>511</v>
      </c>
      <c r="D1006" s="269" t="s">
        <v>1419</v>
      </c>
      <c r="E1006" s="270" t="s">
        <v>37</v>
      </c>
      <c r="F1006" s="393">
        <v>250000</v>
      </c>
      <c r="G1006" s="149" t="str">
        <f t="shared" si="17"/>
        <v>07090130067000120</v>
      </c>
    </row>
    <row r="1007" spans="1:7" ht="38.25">
      <c r="A1007" s="55" t="s">
        <v>414</v>
      </c>
      <c r="B1007" s="269" t="s">
        <v>248</v>
      </c>
      <c r="C1007" s="269" t="s">
        <v>511</v>
      </c>
      <c r="D1007" s="269" t="s">
        <v>1419</v>
      </c>
      <c r="E1007" s="270" t="s">
        <v>415</v>
      </c>
      <c r="F1007" s="393">
        <v>250000</v>
      </c>
      <c r="G1007" s="149" t="str">
        <f t="shared" si="17"/>
        <v>07090130067000122</v>
      </c>
    </row>
    <row r="1008" spans="1:7">
      <c r="A1008" s="55" t="s">
        <v>174</v>
      </c>
      <c r="B1008" s="269" t="s">
        <v>248</v>
      </c>
      <c r="C1008" s="269" t="s">
        <v>1431</v>
      </c>
      <c r="D1008" s="269" t="s">
        <v>1564</v>
      </c>
      <c r="E1008" s="270" t="s">
        <v>1564</v>
      </c>
      <c r="F1008" s="393">
        <v>40275000</v>
      </c>
      <c r="G1008" s="149" t="str">
        <f t="shared" si="17"/>
        <v>1000</v>
      </c>
    </row>
    <row r="1009" spans="1:7">
      <c r="A1009" s="55" t="s">
        <v>127</v>
      </c>
      <c r="B1009" s="269" t="s">
        <v>248</v>
      </c>
      <c r="C1009" s="269" t="s">
        <v>468</v>
      </c>
      <c r="D1009" s="269" t="s">
        <v>1564</v>
      </c>
      <c r="E1009" s="270" t="s">
        <v>1564</v>
      </c>
      <c r="F1009" s="393">
        <v>34643200</v>
      </c>
      <c r="G1009" s="149" t="str">
        <f t="shared" si="17"/>
        <v>1003</v>
      </c>
    </row>
    <row r="1010" spans="1:7" ht="25.5">
      <c r="A1010" s="55" t="s">
        <v>539</v>
      </c>
      <c r="B1010" s="269" t="s">
        <v>248</v>
      </c>
      <c r="C1010" s="269" t="s">
        <v>468</v>
      </c>
      <c r="D1010" s="269" t="s">
        <v>1126</v>
      </c>
      <c r="E1010" s="270" t="s">
        <v>1564</v>
      </c>
      <c r="F1010" s="393">
        <v>34643200</v>
      </c>
      <c r="G1010" s="149" t="str">
        <f t="shared" si="17"/>
        <v>10030100000000</v>
      </c>
    </row>
    <row r="1011" spans="1:7" ht="25.5">
      <c r="A1011" s="55" t="s">
        <v>540</v>
      </c>
      <c r="B1011" s="269" t="s">
        <v>248</v>
      </c>
      <c r="C1011" s="269" t="s">
        <v>468</v>
      </c>
      <c r="D1011" s="269" t="s">
        <v>1127</v>
      </c>
      <c r="E1011" s="270" t="s">
        <v>1564</v>
      </c>
      <c r="F1011" s="393">
        <v>34643200</v>
      </c>
      <c r="G1011" s="149" t="str">
        <f t="shared" si="17"/>
        <v>10030110000000</v>
      </c>
    </row>
    <row r="1012" spans="1:7" ht="140.25">
      <c r="A1012" s="55" t="s">
        <v>632</v>
      </c>
      <c r="B1012" s="269" t="s">
        <v>248</v>
      </c>
      <c r="C1012" s="269" t="s">
        <v>468</v>
      </c>
      <c r="D1012" s="269" t="s">
        <v>934</v>
      </c>
      <c r="E1012" s="270" t="s">
        <v>1564</v>
      </c>
      <c r="F1012" s="393">
        <v>734200</v>
      </c>
      <c r="G1012" s="149" t="str">
        <f t="shared" si="17"/>
        <v>10030110075540</v>
      </c>
    </row>
    <row r="1013" spans="1:7" ht="25.5">
      <c r="A1013" s="55" t="s">
        <v>1903</v>
      </c>
      <c r="B1013" s="269" t="s">
        <v>248</v>
      </c>
      <c r="C1013" s="269" t="s">
        <v>468</v>
      </c>
      <c r="D1013" s="269" t="s">
        <v>934</v>
      </c>
      <c r="E1013" s="270" t="s">
        <v>1904</v>
      </c>
      <c r="F1013" s="393">
        <v>734200</v>
      </c>
      <c r="G1013" s="149" t="str">
        <f t="shared" si="17"/>
        <v>10030110075540200</v>
      </c>
    </row>
    <row r="1014" spans="1:7" ht="25.5">
      <c r="A1014" s="55" t="s">
        <v>1603</v>
      </c>
      <c r="B1014" s="269" t="s">
        <v>248</v>
      </c>
      <c r="C1014" s="269" t="s">
        <v>468</v>
      </c>
      <c r="D1014" s="269" t="s">
        <v>934</v>
      </c>
      <c r="E1014" s="270" t="s">
        <v>1604</v>
      </c>
      <c r="F1014" s="393">
        <v>734200</v>
      </c>
      <c r="G1014" s="149" t="str">
        <f t="shared" si="17"/>
        <v>10030110075540240</v>
      </c>
    </row>
    <row r="1015" spans="1:7">
      <c r="A1015" s="55" t="s">
        <v>1692</v>
      </c>
      <c r="B1015" s="269" t="s">
        <v>248</v>
      </c>
      <c r="C1015" s="269" t="s">
        <v>468</v>
      </c>
      <c r="D1015" s="269" t="s">
        <v>934</v>
      </c>
      <c r="E1015" s="270" t="s">
        <v>418</v>
      </c>
      <c r="F1015" s="393">
        <v>734200</v>
      </c>
      <c r="G1015" s="149" t="str">
        <f t="shared" si="17"/>
        <v>10030110075540244</v>
      </c>
    </row>
    <row r="1016" spans="1:7" ht="89.25">
      <c r="A1016" s="55" t="s">
        <v>513</v>
      </c>
      <c r="B1016" s="269" t="s">
        <v>248</v>
      </c>
      <c r="C1016" s="269" t="s">
        <v>468</v>
      </c>
      <c r="D1016" s="269" t="s">
        <v>935</v>
      </c>
      <c r="E1016" s="270" t="s">
        <v>1564</v>
      </c>
      <c r="F1016" s="393">
        <v>33909000</v>
      </c>
      <c r="G1016" s="149" t="str">
        <f t="shared" si="17"/>
        <v>10030110075660</v>
      </c>
    </row>
    <row r="1017" spans="1:7" ht="25.5">
      <c r="A1017" s="55" t="s">
        <v>1903</v>
      </c>
      <c r="B1017" s="269" t="s">
        <v>248</v>
      </c>
      <c r="C1017" s="269" t="s">
        <v>468</v>
      </c>
      <c r="D1017" s="269" t="s">
        <v>935</v>
      </c>
      <c r="E1017" s="270" t="s">
        <v>1904</v>
      </c>
      <c r="F1017" s="393">
        <v>33183800</v>
      </c>
      <c r="G1017" s="149" t="str">
        <f t="shared" si="17"/>
        <v>10030110075660200</v>
      </c>
    </row>
    <row r="1018" spans="1:7" ht="25.5">
      <c r="A1018" s="55" t="s">
        <v>1603</v>
      </c>
      <c r="B1018" s="269" t="s">
        <v>248</v>
      </c>
      <c r="C1018" s="269" t="s">
        <v>468</v>
      </c>
      <c r="D1018" s="269" t="s">
        <v>935</v>
      </c>
      <c r="E1018" s="270" t="s">
        <v>1604</v>
      </c>
      <c r="F1018" s="393">
        <v>33183800</v>
      </c>
      <c r="G1018" s="149" t="str">
        <f t="shared" si="17"/>
        <v>10030110075660240</v>
      </c>
    </row>
    <row r="1019" spans="1:7">
      <c r="A1019" s="55" t="s">
        <v>1692</v>
      </c>
      <c r="B1019" s="269" t="s">
        <v>248</v>
      </c>
      <c r="C1019" s="269" t="s">
        <v>468</v>
      </c>
      <c r="D1019" s="269" t="s">
        <v>935</v>
      </c>
      <c r="E1019" s="270" t="s">
        <v>418</v>
      </c>
      <c r="F1019" s="393">
        <v>33183800</v>
      </c>
      <c r="G1019" s="149" t="str">
        <f t="shared" si="17"/>
        <v>10030110075660244</v>
      </c>
    </row>
    <row r="1020" spans="1:7">
      <c r="A1020" s="55" t="s">
        <v>1907</v>
      </c>
      <c r="B1020" s="269" t="s">
        <v>248</v>
      </c>
      <c r="C1020" s="269" t="s">
        <v>468</v>
      </c>
      <c r="D1020" s="269" t="s">
        <v>935</v>
      </c>
      <c r="E1020" s="270" t="s">
        <v>1908</v>
      </c>
      <c r="F1020" s="393">
        <v>725200</v>
      </c>
      <c r="G1020" s="149" t="str">
        <f t="shared" si="17"/>
        <v>10030110075660300</v>
      </c>
    </row>
    <row r="1021" spans="1:7" ht="25.5">
      <c r="A1021" s="55" t="s">
        <v>1607</v>
      </c>
      <c r="B1021" s="269" t="s">
        <v>248</v>
      </c>
      <c r="C1021" s="269" t="s">
        <v>468</v>
      </c>
      <c r="D1021" s="269" t="s">
        <v>935</v>
      </c>
      <c r="E1021" s="270" t="s">
        <v>679</v>
      </c>
      <c r="F1021" s="393">
        <v>725200</v>
      </c>
      <c r="G1021" s="149" t="str">
        <f t="shared" si="17"/>
        <v>10030110075660320</v>
      </c>
    </row>
    <row r="1022" spans="1:7" ht="25.5">
      <c r="A1022" s="55" t="s">
        <v>469</v>
      </c>
      <c r="B1022" s="269" t="s">
        <v>248</v>
      </c>
      <c r="C1022" s="269" t="s">
        <v>468</v>
      </c>
      <c r="D1022" s="269" t="s">
        <v>935</v>
      </c>
      <c r="E1022" s="270" t="s">
        <v>470</v>
      </c>
      <c r="F1022" s="393">
        <v>725200</v>
      </c>
      <c r="G1022" s="149" t="str">
        <f t="shared" si="17"/>
        <v>10030110075660321</v>
      </c>
    </row>
    <row r="1023" spans="1:7">
      <c r="A1023" s="55" t="s">
        <v>26</v>
      </c>
      <c r="B1023" s="269" t="s">
        <v>248</v>
      </c>
      <c r="C1023" s="269" t="s">
        <v>514</v>
      </c>
      <c r="D1023" s="269" t="s">
        <v>1564</v>
      </c>
      <c r="E1023" s="270" t="s">
        <v>1564</v>
      </c>
      <c r="F1023" s="393">
        <v>5631800</v>
      </c>
      <c r="G1023" s="149" t="str">
        <f t="shared" si="17"/>
        <v>1004</v>
      </c>
    </row>
    <row r="1024" spans="1:7" ht="25.5">
      <c r="A1024" s="55" t="s">
        <v>539</v>
      </c>
      <c r="B1024" s="269" t="s">
        <v>248</v>
      </c>
      <c r="C1024" s="269" t="s">
        <v>514</v>
      </c>
      <c r="D1024" s="269" t="s">
        <v>1126</v>
      </c>
      <c r="E1024" s="270" t="s">
        <v>1564</v>
      </c>
      <c r="F1024" s="393">
        <v>5631800</v>
      </c>
      <c r="G1024" s="149" t="str">
        <f t="shared" si="17"/>
        <v>10040100000000</v>
      </c>
    </row>
    <row r="1025" spans="1:7" ht="25.5">
      <c r="A1025" s="55" t="s">
        <v>540</v>
      </c>
      <c r="B1025" s="269" t="s">
        <v>248</v>
      </c>
      <c r="C1025" s="269" t="s">
        <v>514</v>
      </c>
      <c r="D1025" s="269" t="s">
        <v>1127</v>
      </c>
      <c r="E1025" s="270" t="s">
        <v>1564</v>
      </c>
      <c r="F1025" s="393">
        <v>5631800</v>
      </c>
      <c r="G1025" s="149" t="str">
        <f t="shared" si="17"/>
        <v>10040110000000</v>
      </c>
    </row>
    <row r="1026" spans="1:7" ht="102">
      <c r="A1026" s="55" t="s">
        <v>515</v>
      </c>
      <c r="B1026" s="269" t="s">
        <v>248</v>
      </c>
      <c r="C1026" s="269" t="s">
        <v>514</v>
      </c>
      <c r="D1026" s="269" t="s">
        <v>936</v>
      </c>
      <c r="E1026" s="270" t="s">
        <v>1564</v>
      </c>
      <c r="F1026" s="393">
        <v>5631800</v>
      </c>
      <c r="G1026" s="149" t="str">
        <f t="shared" si="17"/>
        <v>10040110075560</v>
      </c>
    </row>
    <row r="1027" spans="1:7" ht="25.5">
      <c r="A1027" s="55" t="s">
        <v>1903</v>
      </c>
      <c r="B1027" s="269" t="s">
        <v>248</v>
      </c>
      <c r="C1027" s="269" t="s">
        <v>514</v>
      </c>
      <c r="D1027" s="269" t="s">
        <v>936</v>
      </c>
      <c r="E1027" s="270" t="s">
        <v>1904</v>
      </c>
      <c r="F1027" s="393">
        <v>110400</v>
      </c>
      <c r="G1027" s="149" t="str">
        <f t="shared" si="17"/>
        <v>10040110075560200</v>
      </c>
    </row>
    <row r="1028" spans="1:7" ht="25.5">
      <c r="A1028" s="55" t="s">
        <v>1603</v>
      </c>
      <c r="B1028" s="269" t="s">
        <v>248</v>
      </c>
      <c r="C1028" s="269" t="s">
        <v>514</v>
      </c>
      <c r="D1028" s="269" t="s">
        <v>936</v>
      </c>
      <c r="E1028" s="270" t="s">
        <v>1604</v>
      </c>
      <c r="F1028" s="393">
        <v>110400</v>
      </c>
      <c r="G1028" s="149" t="str">
        <f t="shared" si="17"/>
        <v>10040110075560240</v>
      </c>
    </row>
    <row r="1029" spans="1:7">
      <c r="A1029" s="55" t="s">
        <v>1692</v>
      </c>
      <c r="B1029" s="269" t="s">
        <v>248</v>
      </c>
      <c r="C1029" s="269" t="s">
        <v>514</v>
      </c>
      <c r="D1029" s="269" t="s">
        <v>936</v>
      </c>
      <c r="E1029" s="270" t="s">
        <v>418</v>
      </c>
      <c r="F1029" s="393">
        <v>110400</v>
      </c>
      <c r="G1029" s="149" t="str">
        <f t="shared" si="17"/>
        <v>10040110075560244</v>
      </c>
    </row>
    <row r="1030" spans="1:7">
      <c r="A1030" s="55" t="s">
        <v>1907</v>
      </c>
      <c r="B1030" s="269" t="s">
        <v>248</v>
      </c>
      <c r="C1030" s="269" t="s">
        <v>514</v>
      </c>
      <c r="D1030" s="269" t="s">
        <v>936</v>
      </c>
      <c r="E1030" s="270" t="s">
        <v>1908</v>
      </c>
      <c r="F1030" s="393">
        <v>5521400</v>
      </c>
      <c r="G1030" s="149" t="str">
        <f t="shared" si="17"/>
        <v>10040110075560300</v>
      </c>
    </row>
    <row r="1031" spans="1:7" ht="25.5">
      <c r="A1031" s="55" t="s">
        <v>1607</v>
      </c>
      <c r="B1031" s="269" t="s">
        <v>248</v>
      </c>
      <c r="C1031" s="269" t="s">
        <v>514</v>
      </c>
      <c r="D1031" s="269" t="s">
        <v>936</v>
      </c>
      <c r="E1031" s="270" t="s">
        <v>679</v>
      </c>
      <c r="F1031" s="393">
        <v>5521400</v>
      </c>
      <c r="G1031" s="149" t="str">
        <f t="shared" si="17"/>
        <v>10040110075560320</v>
      </c>
    </row>
    <row r="1032" spans="1:7" ht="25.5">
      <c r="A1032" s="55" t="s">
        <v>469</v>
      </c>
      <c r="B1032" s="269" t="s">
        <v>248</v>
      </c>
      <c r="C1032" s="269" t="s">
        <v>514</v>
      </c>
      <c r="D1032" s="269" t="s">
        <v>936</v>
      </c>
      <c r="E1032" s="270" t="s">
        <v>470</v>
      </c>
      <c r="F1032" s="393">
        <v>5521400</v>
      </c>
      <c r="G1032" s="149" t="str">
        <f t="shared" si="17"/>
        <v>10040110075560321</v>
      </c>
    </row>
    <row r="1033" spans="1:7" ht="25.5">
      <c r="A1033" s="55" t="s">
        <v>1519</v>
      </c>
      <c r="B1033" s="269" t="s">
        <v>1101</v>
      </c>
      <c r="C1033" s="269" t="s">
        <v>1564</v>
      </c>
      <c r="D1033" s="269" t="s">
        <v>1564</v>
      </c>
      <c r="E1033" s="270" t="s">
        <v>1564</v>
      </c>
      <c r="F1033" s="393">
        <v>26065665</v>
      </c>
      <c r="G1033" s="149" t="str">
        <f t="shared" si="17"/>
        <v/>
      </c>
    </row>
    <row r="1034" spans="1:7" ht="25.5">
      <c r="A1034" s="55" t="s">
        <v>282</v>
      </c>
      <c r="B1034" s="269" t="s">
        <v>1101</v>
      </c>
      <c r="C1034" s="269" t="s">
        <v>1425</v>
      </c>
      <c r="D1034" s="269" t="s">
        <v>1564</v>
      </c>
      <c r="E1034" s="270" t="s">
        <v>1564</v>
      </c>
      <c r="F1034" s="393">
        <v>19939965</v>
      </c>
      <c r="G1034" s="149" t="str">
        <f t="shared" si="17"/>
        <v>0300</v>
      </c>
    </row>
    <row r="1035" spans="1:7">
      <c r="A1035" s="55" t="s">
        <v>133</v>
      </c>
      <c r="B1035" s="269" t="s">
        <v>1101</v>
      </c>
      <c r="C1035" s="269" t="s">
        <v>435</v>
      </c>
      <c r="D1035" s="269" t="s">
        <v>1564</v>
      </c>
      <c r="E1035" s="270" t="s">
        <v>1564</v>
      </c>
      <c r="F1035" s="393">
        <v>19939965</v>
      </c>
      <c r="G1035" s="149" t="str">
        <f t="shared" si="17"/>
        <v>0310</v>
      </c>
    </row>
    <row r="1036" spans="1:7" ht="38.25">
      <c r="A1036" s="55" t="s">
        <v>553</v>
      </c>
      <c r="B1036" s="269" t="s">
        <v>1101</v>
      </c>
      <c r="C1036" s="269" t="s">
        <v>435</v>
      </c>
      <c r="D1036" s="269" t="s">
        <v>1138</v>
      </c>
      <c r="E1036" s="270" t="s">
        <v>1564</v>
      </c>
      <c r="F1036" s="393">
        <v>19939965</v>
      </c>
      <c r="G1036" s="149" t="str">
        <f t="shared" si="17"/>
        <v>03100400000000</v>
      </c>
    </row>
    <row r="1037" spans="1:7" ht="25.5">
      <c r="A1037" s="55" t="s">
        <v>556</v>
      </c>
      <c r="B1037" s="269" t="s">
        <v>1101</v>
      </c>
      <c r="C1037" s="269" t="s">
        <v>435</v>
      </c>
      <c r="D1037" s="269" t="s">
        <v>1140</v>
      </c>
      <c r="E1037" s="270" t="s">
        <v>1564</v>
      </c>
      <c r="F1037" s="393">
        <v>19939965</v>
      </c>
      <c r="G1037" s="149" t="str">
        <f t="shared" si="17"/>
        <v>03100420000000</v>
      </c>
    </row>
    <row r="1038" spans="1:7" ht="89.25">
      <c r="A1038" s="55" t="s">
        <v>1885</v>
      </c>
      <c r="B1038" s="269" t="s">
        <v>1101</v>
      </c>
      <c r="C1038" s="269" t="s">
        <v>435</v>
      </c>
      <c r="D1038" s="269" t="s">
        <v>1886</v>
      </c>
      <c r="E1038" s="270" t="s">
        <v>1564</v>
      </c>
      <c r="F1038" s="393">
        <v>17352360</v>
      </c>
      <c r="G1038" s="149" t="str">
        <f t="shared" si="17"/>
        <v>031004200Ч0070</v>
      </c>
    </row>
    <row r="1039" spans="1:7" ht="51">
      <c r="A1039" s="55" t="s">
        <v>1902</v>
      </c>
      <c r="B1039" s="269" t="s">
        <v>1101</v>
      </c>
      <c r="C1039" s="269" t="s">
        <v>435</v>
      </c>
      <c r="D1039" s="269" t="s">
        <v>1886</v>
      </c>
      <c r="E1039" s="270" t="s">
        <v>324</v>
      </c>
      <c r="F1039" s="393">
        <v>15259010</v>
      </c>
      <c r="G1039" s="149" t="str">
        <f t="shared" si="17"/>
        <v>031004200Ч0070100</v>
      </c>
    </row>
    <row r="1040" spans="1:7">
      <c r="A1040" s="55" t="s">
        <v>1584</v>
      </c>
      <c r="B1040" s="269" t="s">
        <v>1101</v>
      </c>
      <c r="C1040" s="269" t="s">
        <v>435</v>
      </c>
      <c r="D1040" s="269" t="s">
        <v>1886</v>
      </c>
      <c r="E1040" s="270" t="s">
        <v>165</v>
      </c>
      <c r="F1040" s="393">
        <v>15259010</v>
      </c>
      <c r="G1040" s="149" t="str">
        <f t="shared" si="17"/>
        <v>031004200Ч0070110</v>
      </c>
    </row>
    <row r="1041" spans="1:7">
      <c r="A1041" s="55" t="s">
        <v>1426</v>
      </c>
      <c r="B1041" s="269" t="s">
        <v>1101</v>
      </c>
      <c r="C1041" s="269" t="s">
        <v>435</v>
      </c>
      <c r="D1041" s="269" t="s">
        <v>1886</v>
      </c>
      <c r="E1041" s="270" t="s">
        <v>432</v>
      </c>
      <c r="F1041" s="393">
        <v>11659210</v>
      </c>
      <c r="G1041" s="149" t="str">
        <f t="shared" si="17"/>
        <v>031004200Ч0070111</v>
      </c>
    </row>
    <row r="1042" spans="1:7" ht="25.5">
      <c r="A1042" s="55" t="s">
        <v>1435</v>
      </c>
      <c r="B1042" s="269" t="s">
        <v>1101</v>
      </c>
      <c r="C1042" s="269" t="s">
        <v>435</v>
      </c>
      <c r="D1042" s="269" t="s">
        <v>1886</v>
      </c>
      <c r="E1042" s="270" t="s">
        <v>481</v>
      </c>
      <c r="F1042" s="393">
        <v>78710</v>
      </c>
      <c r="G1042" s="149" t="str">
        <f t="shared" si="17"/>
        <v>031004200Ч0070112</v>
      </c>
    </row>
    <row r="1043" spans="1:7" ht="38.25">
      <c r="A1043" s="55" t="s">
        <v>1427</v>
      </c>
      <c r="B1043" s="269" t="s">
        <v>1101</v>
      </c>
      <c r="C1043" s="269" t="s">
        <v>435</v>
      </c>
      <c r="D1043" s="269" t="s">
        <v>1886</v>
      </c>
      <c r="E1043" s="270" t="s">
        <v>1218</v>
      </c>
      <c r="F1043" s="393">
        <v>3521090</v>
      </c>
      <c r="G1043" s="149" t="str">
        <f t="shared" si="17"/>
        <v>031004200Ч0070119</v>
      </c>
    </row>
    <row r="1044" spans="1:7" ht="25.5">
      <c r="A1044" s="55" t="s">
        <v>1903</v>
      </c>
      <c r="B1044" s="269" t="s">
        <v>1101</v>
      </c>
      <c r="C1044" s="269" t="s">
        <v>435</v>
      </c>
      <c r="D1044" s="269" t="s">
        <v>1886</v>
      </c>
      <c r="E1044" s="270" t="s">
        <v>1904</v>
      </c>
      <c r="F1044" s="393">
        <v>2093350</v>
      </c>
      <c r="G1044" s="149" t="str">
        <f t="shared" si="17"/>
        <v>031004200Ч0070200</v>
      </c>
    </row>
    <row r="1045" spans="1:7" ht="25.5">
      <c r="A1045" s="55" t="s">
        <v>1603</v>
      </c>
      <c r="B1045" s="269" t="s">
        <v>1101</v>
      </c>
      <c r="C1045" s="269" t="s">
        <v>435</v>
      </c>
      <c r="D1045" s="269" t="s">
        <v>1886</v>
      </c>
      <c r="E1045" s="270" t="s">
        <v>1604</v>
      </c>
      <c r="F1045" s="393">
        <v>2093350</v>
      </c>
      <c r="G1045" s="149" t="str">
        <f t="shared" si="17"/>
        <v>031004200Ч0070240</v>
      </c>
    </row>
    <row r="1046" spans="1:7">
      <c r="A1046" s="55" t="s">
        <v>1692</v>
      </c>
      <c r="B1046" s="269" t="s">
        <v>1101</v>
      </c>
      <c r="C1046" s="269" t="s">
        <v>435</v>
      </c>
      <c r="D1046" s="269" t="s">
        <v>1886</v>
      </c>
      <c r="E1046" s="270" t="s">
        <v>418</v>
      </c>
      <c r="F1046" s="393">
        <v>2093350</v>
      </c>
      <c r="G1046" s="149" t="str">
        <f t="shared" si="17"/>
        <v>031004200Ч0070244</v>
      </c>
    </row>
    <row r="1047" spans="1:7" ht="102">
      <c r="A1047" s="55" t="s">
        <v>1887</v>
      </c>
      <c r="B1047" s="269" t="s">
        <v>1101</v>
      </c>
      <c r="C1047" s="269" t="s">
        <v>435</v>
      </c>
      <c r="D1047" s="269" t="s">
        <v>1888</v>
      </c>
      <c r="E1047" s="270" t="s">
        <v>1564</v>
      </c>
      <c r="F1047" s="393">
        <v>180000</v>
      </c>
      <c r="G1047" s="149" t="str">
        <f t="shared" si="17"/>
        <v>031004200Ч7070</v>
      </c>
    </row>
    <row r="1048" spans="1:7" ht="51">
      <c r="A1048" s="55" t="s">
        <v>1902</v>
      </c>
      <c r="B1048" s="269" t="s">
        <v>1101</v>
      </c>
      <c r="C1048" s="269" t="s">
        <v>435</v>
      </c>
      <c r="D1048" s="269" t="s">
        <v>1888</v>
      </c>
      <c r="E1048" s="270" t="s">
        <v>324</v>
      </c>
      <c r="F1048" s="393">
        <v>180000</v>
      </c>
      <c r="G1048" s="149" t="str">
        <f t="shared" si="17"/>
        <v>031004200Ч7070100</v>
      </c>
    </row>
    <row r="1049" spans="1:7">
      <c r="A1049" s="55" t="s">
        <v>1584</v>
      </c>
      <c r="B1049" s="269" t="s">
        <v>1101</v>
      </c>
      <c r="C1049" s="269" t="s">
        <v>435</v>
      </c>
      <c r="D1049" s="269" t="s">
        <v>1888</v>
      </c>
      <c r="E1049" s="270" t="s">
        <v>165</v>
      </c>
      <c r="F1049" s="393">
        <v>180000</v>
      </c>
      <c r="G1049" s="149" t="str">
        <f t="shared" si="17"/>
        <v>031004200Ч7070110</v>
      </c>
    </row>
    <row r="1050" spans="1:7" ht="25.5">
      <c r="A1050" s="55" t="s">
        <v>1435</v>
      </c>
      <c r="B1050" s="269" t="s">
        <v>1101</v>
      </c>
      <c r="C1050" s="269" t="s">
        <v>435</v>
      </c>
      <c r="D1050" s="269" t="s">
        <v>1888</v>
      </c>
      <c r="E1050" s="270" t="s">
        <v>481</v>
      </c>
      <c r="F1050" s="393">
        <v>180000</v>
      </c>
      <c r="G1050" s="149" t="str">
        <f t="shared" si="17"/>
        <v>031004200Ч7070112</v>
      </c>
    </row>
    <row r="1051" spans="1:7" ht="102">
      <c r="A1051" s="55" t="s">
        <v>1889</v>
      </c>
      <c r="B1051" s="269" t="s">
        <v>1101</v>
      </c>
      <c r="C1051" s="269" t="s">
        <v>435</v>
      </c>
      <c r="D1051" s="269" t="s">
        <v>1890</v>
      </c>
      <c r="E1051" s="270" t="s">
        <v>1564</v>
      </c>
      <c r="F1051" s="393">
        <v>1629975</v>
      </c>
      <c r="G1051" s="149" t="str">
        <f t="shared" si="17"/>
        <v>031004200ЧГ070</v>
      </c>
    </row>
    <row r="1052" spans="1:7" ht="25.5">
      <c r="A1052" s="55" t="s">
        <v>1903</v>
      </c>
      <c r="B1052" s="269" t="s">
        <v>1101</v>
      </c>
      <c r="C1052" s="269" t="s">
        <v>435</v>
      </c>
      <c r="D1052" s="269" t="s">
        <v>1890</v>
      </c>
      <c r="E1052" s="270" t="s">
        <v>1904</v>
      </c>
      <c r="F1052" s="393">
        <v>1629975</v>
      </c>
      <c r="G1052" s="149" t="str">
        <f t="shared" si="17"/>
        <v>031004200ЧГ070200</v>
      </c>
    </row>
    <row r="1053" spans="1:7" ht="25.5">
      <c r="A1053" s="55" t="s">
        <v>1603</v>
      </c>
      <c r="B1053" s="269" t="s">
        <v>1101</v>
      </c>
      <c r="C1053" s="269" t="s">
        <v>435</v>
      </c>
      <c r="D1053" s="269" t="s">
        <v>1890</v>
      </c>
      <c r="E1053" s="270" t="s">
        <v>1604</v>
      </c>
      <c r="F1053" s="393">
        <v>1629975</v>
      </c>
      <c r="G1053" s="149" t="str">
        <f t="shared" si="17"/>
        <v>031004200ЧГ070240</v>
      </c>
    </row>
    <row r="1054" spans="1:7">
      <c r="A1054" s="55" t="s">
        <v>1692</v>
      </c>
      <c r="B1054" s="269" t="s">
        <v>1101</v>
      </c>
      <c r="C1054" s="269" t="s">
        <v>435</v>
      </c>
      <c r="D1054" s="269" t="s">
        <v>1890</v>
      </c>
      <c r="E1054" s="270" t="s">
        <v>418</v>
      </c>
      <c r="F1054" s="393">
        <v>1629975</v>
      </c>
      <c r="G1054" s="149" t="str">
        <f t="shared" si="17"/>
        <v>031004200ЧГ070244</v>
      </c>
    </row>
    <row r="1055" spans="1:7" ht="102">
      <c r="A1055" s="55" t="s">
        <v>1891</v>
      </c>
      <c r="B1055" s="269" t="s">
        <v>1101</v>
      </c>
      <c r="C1055" s="269" t="s">
        <v>435</v>
      </c>
      <c r="D1055" s="269" t="s">
        <v>1892</v>
      </c>
      <c r="E1055" s="270" t="s">
        <v>1564</v>
      </c>
      <c r="F1055" s="393">
        <v>200000</v>
      </c>
      <c r="G1055" s="149" t="str">
        <f t="shared" si="17"/>
        <v>031004200ЧФ070</v>
      </c>
    </row>
    <row r="1056" spans="1:7" ht="25.5">
      <c r="A1056" s="55" t="s">
        <v>1903</v>
      </c>
      <c r="B1056" s="269" t="s">
        <v>1101</v>
      </c>
      <c r="C1056" s="269" t="s">
        <v>435</v>
      </c>
      <c r="D1056" s="269" t="s">
        <v>1892</v>
      </c>
      <c r="E1056" s="270" t="s">
        <v>1904</v>
      </c>
      <c r="F1056" s="393">
        <v>200000</v>
      </c>
      <c r="G1056" s="149" t="str">
        <f t="shared" si="17"/>
        <v>031004200ЧФ070200</v>
      </c>
    </row>
    <row r="1057" spans="1:7" ht="25.5">
      <c r="A1057" s="55" t="s">
        <v>1603</v>
      </c>
      <c r="B1057" s="269" t="s">
        <v>1101</v>
      </c>
      <c r="C1057" s="269" t="s">
        <v>435</v>
      </c>
      <c r="D1057" s="269" t="s">
        <v>1892</v>
      </c>
      <c r="E1057" s="270" t="s">
        <v>1604</v>
      </c>
      <c r="F1057" s="393">
        <v>200000</v>
      </c>
      <c r="G1057" s="149" t="str">
        <f t="shared" si="17"/>
        <v>031004200ЧФ070240</v>
      </c>
    </row>
    <row r="1058" spans="1:7">
      <c r="A1058" s="55" t="s">
        <v>1692</v>
      </c>
      <c r="B1058" s="269" t="s">
        <v>1101</v>
      </c>
      <c r="C1058" s="269" t="s">
        <v>435</v>
      </c>
      <c r="D1058" s="269" t="s">
        <v>1892</v>
      </c>
      <c r="E1058" s="270" t="s">
        <v>418</v>
      </c>
      <c r="F1058" s="393">
        <v>200000</v>
      </c>
      <c r="G1058" s="149" t="str">
        <f t="shared" si="17"/>
        <v>031004200ЧФ070244</v>
      </c>
    </row>
    <row r="1059" spans="1:7" ht="102">
      <c r="A1059" s="55" t="s">
        <v>1893</v>
      </c>
      <c r="B1059" s="269" t="s">
        <v>1101</v>
      </c>
      <c r="C1059" s="269" t="s">
        <v>435</v>
      </c>
      <c r="D1059" s="269" t="s">
        <v>1894</v>
      </c>
      <c r="E1059" s="270" t="s">
        <v>1564</v>
      </c>
      <c r="F1059" s="393">
        <v>577630</v>
      </c>
      <c r="G1059" s="149" t="str">
        <f t="shared" si="17"/>
        <v>031004200ЧЭ070</v>
      </c>
    </row>
    <row r="1060" spans="1:7" ht="25.5">
      <c r="A1060" s="55" t="s">
        <v>1903</v>
      </c>
      <c r="B1060" s="269" t="s">
        <v>1101</v>
      </c>
      <c r="C1060" s="269" t="s">
        <v>435</v>
      </c>
      <c r="D1060" s="269" t="s">
        <v>1894</v>
      </c>
      <c r="E1060" s="270" t="s">
        <v>1904</v>
      </c>
      <c r="F1060" s="393">
        <v>577630</v>
      </c>
      <c r="G1060" s="149" t="str">
        <f t="shared" si="17"/>
        <v>031004200ЧЭ070200</v>
      </c>
    </row>
    <row r="1061" spans="1:7" ht="25.5">
      <c r="A1061" s="55" t="s">
        <v>1603</v>
      </c>
      <c r="B1061" s="269" t="s">
        <v>1101</v>
      </c>
      <c r="C1061" s="269" t="s">
        <v>435</v>
      </c>
      <c r="D1061" s="269" t="s">
        <v>1894</v>
      </c>
      <c r="E1061" s="270" t="s">
        <v>1604</v>
      </c>
      <c r="F1061" s="393">
        <v>577630</v>
      </c>
      <c r="G1061" s="149" t="str">
        <f t="shared" si="17"/>
        <v>031004200ЧЭ070240</v>
      </c>
    </row>
    <row r="1062" spans="1:7">
      <c r="A1062" s="55" t="s">
        <v>1692</v>
      </c>
      <c r="B1062" s="269" t="s">
        <v>1101</v>
      </c>
      <c r="C1062" s="269" t="s">
        <v>435</v>
      </c>
      <c r="D1062" s="269" t="s">
        <v>1894</v>
      </c>
      <c r="E1062" s="270" t="s">
        <v>418</v>
      </c>
      <c r="F1062" s="393">
        <v>577630</v>
      </c>
      <c r="G1062" s="149" t="str">
        <f t="shared" si="17"/>
        <v>031004200ЧЭ070244</v>
      </c>
    </row>
    <row r="1063" spans="1:7">
      <c r="A1063" s="55" t="s">
        <v>283</v>
      </c>
      <c r="B1063" s="269" t="s">
        <v>1101</v>
      </c>
      <c r="C1063" s="269" t="s">
        <v>1429</v>
      </c>
      <c r="D1063" s="269" t="s">
        <v>1564</v>
      </c>
      <c r="E1063" s="270" t="s">
        <v>1564</v>
      </c>
      <c r="F1063" s="393">
        <v>6125700</v>
      </c>
      <c r="G1063" s="149" t="str">
        <f t="shared" si="17"/>
        <v>0500</v>
      </c>
    </row>
    <row r="1064" spans="1:7">
      <c r="A1064" s="55" t="s">
        <v>180</v>
      </c>
      <c r="B1064" s="269" t="s">
        <v>1101</v>
      </c>
      <c r="C1064" s="269" t="s">
        <v>454</v>
      </c>
      <c r="D1064" s="269" t="s">
        <v>1564</v>
      </c>
      <c r="E1064" s="270" t="s">
        <v>1564</v>
      </c>
      <c r="F1064" s="393">
        <v>6125700</v>
      </c>
      <c r="G1064" s="149" t="str">
        <f t="shared" si="17"/>
        <v>0502</v>
      </c>
    </row>
    <row r="1065" spans="1:7" ht="38.25">
      <c r="A1065" s="55" t="s">
        <v>549</v>
      </c>
      <c r="B1065" s="269" t="s">
        <v>1101</v>
      </c>
      <c r="C1065" s="269" t="s">
        <v>454</v>
      </c>
      <c r="D1065" s="269" t="s">
        <v>1134</v>
      </c>
      <c r="E1065" s="270" t="s">
        <v>1564</v>
      </c>
      <c r="F1065" s="393">
        <v>6125700</v>
      </c>
      <c r="G1065" s="149" t="str">
        <f t="shared" ref="G1065:G1128" si="18">CONCATENATE(C1065,D1065,E1065)</f>
        <v>05020300000000</v>
      </c>
    </row>
    <row r="1066" spans="1:7" ht="38.25">
      <c r="A1066" s="55" t="s">
        <v>713</v>
      </c>
      <c r="B1066" s="269" t="s">
        <v>1101</v>
      </c>
      <c r="C1066" s="269" t="s">
        <v>454</v>
      </c>
      <c r="D1066" s="269" t="s">
        <v>1135</v>
      </c>
      <c r="E1066" s="270" t="s">
        <v>1564</v>
      </c>
      <c r="F1066" s="393">
        <v>6125700</v>
      </c>
      <c r="G1066" s="149" t="str">
        <f t="shared" si="18"/>
        <v>05020320000000</v>
      </c>
    </row>
    <row r="1067" spans="1:7" ht="102">
      <c r="A1067" s="55" t="s">
        <v>1499</v>
      </c>
      <c r="B1067" s="269" t="s">
        <v>1101</v>
      </c>
      <c r="C1067" s="269" t="s">
        <v>454</v>
      </c>
      <c r="D1067" s="269" t="s">
        <v>828</v>
      </c>
      <c r="E1067" s="270" t="s">
        <v>1564</v>
      </c>
      <c r="F1067" s="393">
        <v>1580000</v>
      </c>
      <c r="G1067" s="149" t="str">
        <f t="shared" si="18"/>
        <v>05020320075700</v>
      </c>
    </row>
    <row r="1068" spans="1:7" ht="51">
      <c r="A1068" s="55" t="s">
        <v>1902</v>
      </c>
      <c r="B1068" s="269" t="s">
        <v>1101</v>
      </c>
      <c r="C1068" s="269" t="s">
        <v>454</v>
      </c>
      <c r="D1068" s="269" t="s">
        <v>828</v>
      </c>
      <c r="E1068" s="270" t="s">
        <v>324</v>
      </c>
      <c r="F1068" s="393">
        <v>1432200</v>
      </c>
      <c r="G1068" s="149" t="str">
        <f t="shared" si="18"/>
        <v>05020320075700100</v>
      </c>
    </row>
    <row r="1069" spans="1:7">
      <c r="A1069" s="55" t="s">
        <v>1584</v>
      </c>
      <c r="B1069" s="269" t="s">
        <v>1101</v>
      </c>
      <c r="C1069" s="269" t="s">
        <v>454</v>
      </c>
      <c r="D1069" s="269" t="s">
        <v>828</v>
      </c>
      <c r="E1069" s="270" t="s">
        <v>165</v>
      </c>
      <c r="F1069" s="393">
        <v>1432200</v>
      </c>
      <c r="G1069" s="149" t="str">
        <f t="shared" si="18"/>
        <v>05020320075700110</v>
      </c>
    </row>
    <row r="1070" spans="1:7">
      <c r="A1070" s="55" t="s">
        <v>1426</v>
      </c>
      <c r="B1070" s="269" t="s">
        <v>1101</v>
      </c>
      <c r="C1070" s="269" t="s">
        <v>454</v>
      </c>
      <c r="D1070" s="269" t="s">
        <v>828</v>
      </c>
      <c r="E1070" s="270" t="s">
        <v>432</v>
      </c>
      <c r="F1070" s="393">
        <v>1100000</v>
      </c>
      <c r="G1070" s="149" t="str">
        <f t="shared" si="18"/>
        <v>05020320075700111</v>
      </c>
    </row>
    <row r="1071" spans="1:7" ht="38.25">
      <c r="A1071" s="55" t="s">
        <v>1427</v>
      </c>
      <c r="B1071" s="269" t="s">
        <v>1101</v>
      </c>
      <c r="C1071" s="269" t="s">
        <v>454</v>
      </c>
      <c r="D1071" s="269" t="s">
        <v>828</v>
      </c>
      <c r="E1071" s="270" t="s">
        <v>1218</v>
      </c>
      <c r="F1071" s="393">
        <v>332200</v>
      </c>
      <c r="G1071" s="149" t="str">
        <f t="shared" si="18"/>
        <v>05020320075700119</v>
      </c>
    </row>
    <row r="1072" spans="1:7" ht="25.5">
      <c r="A1072" s="55" t="s">
        <v>1903</v>
      </c>
      <c r="B1072" s="269" t="s">
        <v>1101</v>
      </c>
      <c r="C1072" s="269" t="s">
        <v>454</v>
      </c>
      <c r="D1072" s="269" t="s">
        <v>828</v>
      </c>
      <c r="E1072" s="270" t="s">
        <v>1904</v>
      </c>
      <c r="F1072" s="393">
        <v>147800</v>
      </c>
      <c r="G1072" s="149" t="str">
        <f t="shared" si="18"/>
        <v>05020320075700200</v>
      </c>
    </row>
    <row r="1073" spans="1:7" ht="25.5">
      <c r="A1073" s="55" t="s">
        <v>1603</v>
      </c>
      <c r="B1073" s="269" t="s">
        <v>1101</v>
      </c>
      <c r="C1073" s="269" t="s">
        <v>454</v>
      </c>
      <c r="D1073" s="269" t="s">
        <v>828</v>
      </c>
      <c r="E1073" s="270" t="s">
        <v>1604</v>
      </c>
      <c r="F1073" s="393">
        <v>147800</v>
      </c>
      <c r="G1073" s="149" t="str">
        <f t="shared" si="18"/>
        <v>05020320075700240</v>
      </c>
    </row>
    <row r="1074" spans="1:7">
      <c r="A1074" s="55" t="s">
        <v>1692</v>
      </c>
      <c r="B1074" s="269" t="s">
        <v>1101</v>
      </c>
      <c r="C1074" s="269" t="s">
        <v>454</v>
      </c>
      <c r="D1074" s="269" t="s">
        <v>828</v>
      </c>
      <c r="E1074" s="270" t="s">
        <v>418</v>
      </c>
      <c r="F1074" s="393">
        <v>147800</v>
      </c>
      <c r="G1074" s="149" t="str">
        <f t="shared" si="18"/>
        <v>05020320075700244</v>
      </c>
    </row>
    <row r="1075" spans="1:7" ht="102">
      <c r="A1075" s="55" t="s">
        <v>1895</v>
      </c>
      <c r="B1075" s="269" t="s">
        <v>1101</v>
      </c>
      <c r="C1075" s="269" t="s">
        <v>454</v>
      </c>
      <c r="D1075" s="269" t="s">
        <v>1896</v>
      </c>
      <c r="E1075" s="270" t="s">
        <v>1564</v>
      </c>
      <c r="F1075" s="393">
        <v>3858100</v>
      </c>
      <c r="G1075" s="149" t="str">
        <f t="shared" si="18"/>
        <v>05020320080090</v>
      </c>
    </row>
    <row r="1076" spans="1:7" ht="51">
      <c r="A1076" s="55" t="s">
        <v>1902</v>
      </c>
      <c r="B1076" s="269" t="s">
        <v>1101</v>
      </c>
      <c r="C1076" s="269" t="s">
        <v>454</v>
      </c>
      <c r="D1076" s="269" t="s">
        <v>1896</v>
      </c>
      <c r="E1076" s="270" t="s">
        <v>324</v>
      </c>
      <c r="F1076" s="393">
        <v>2121870</v>
      </c>
      <c r="G1076" s="149" t="str">
        <f t="shared" si="18"/>
        <v>05020320080090100</v>
      </c>
    </row>
    <row r="1077" spans="1:7">
      <c r="A1077" s="55" t="s">
        <v>1584</v>
      </c>
      <c r="B1077" s="269" t="s">
        <v>1101</v>
      </c>
      <c r="C1077" s="269" t="s">
        <v>454</v>
      </c>
      <c r="D1077" s="269" t="s">
        <v>1896</v>
      </c>
      <c r="E1077" s="270" t="s">
        <v>165</v>
      </c>
      <c r="F1077" s="393">
        <v>2121870</v>
      </c>
      <c r="G1077" s="149" t="str">
        <f t="shared" si="18"/>
        <v>05020320080090110</v>
      </c>
    </row>
    <row r="1078" spans="1:7">
      <c r="A1078" s="55" t="s">
        <v>1426</v>
      </c>
      <c r="B1078" s="269" t="s">
        <v>1101</v>
      </c>
      <c r="C1078" s="269" t="s">
        <v>454</v>
      </c>
      <c r="D1078" s="269" t="s">
        <v>1896</v>
      </c>
      <c r="E1078" s="270" t="s">
        <v>432</v>
      </c>
      <c r="F1078" s="393">
        <v>1629700</v>
      </c>
      <c r="G1078" s="149" t="str">
        <f t="shared" si="18"/>
        <v>05020320080090111</v>
      </c>
    </row>
    <row r="1079" spans="1:7" ht="38.25">
      <c r="A1079" s="55" t="s">
        <v>1427</v>
      </c>
      <c r="B1079" s="269" t="s">
        <v>1101</v>
      </c>
      <c r="C1079" s="269" t="s">
        <v>454</v>
      </c>
      <c r="D1079" s="269" t="s">
        <v>1896</v>
      </c>
      <c r="E1079" s="270" t="s">
        <v>1218</v>
      </c>
      <c r="F1079" s="393">
        <v>492170</v>
      </c>
      <c r="G1079" s="149" t="str">
        <f t="shared" si="18"/>
        <v>05020320080090119</v>
      </c>
    </row>
    <row r="1080" spans="1:7" ht="25.5">
      <c r="A1080" s="55" t="s">
        <v>1903</v>
      </c>
      <c r="B1080" s="269" t="s">
        <v>1101</v>
      </c>
      <c r="C1080" s="269" t="s">
        <v>454</v>
      </c>
      <c r="D1080" s="269" t="s">
        <v>1896</v>
      </c>
      <c r="E1080" s="270" t="s">
        <v>1904</v>
      </c>
      <c r="F1080" s="393">
        <v>1736230</v>
      </c>
      <c r="G1080" s="149" t="str">
        <f t="shared" si="18"/>
        <v>05020320080090200</v>
      </c>
    </row>
    <row r="1081" spans="1:7" ht="25.5">
      <c r="A1081" s="55" t="s">
        <v>1603</v>
      </c>
      <c r="B1081" s="269" t="s">
        <v>1101</v>
      </c>
      <c r="C1081" s="269" t="s">
        <v>454</v>
      </c>
      <c r="D1081" s="269" t="s">
        <v>1896</v>
      </c>
      <c r="E1081" s="270" t="s">
        <v>1604</v>
      </c>
      <c r="F1081" s="393">
        <v>1736230</v>
      </c>
      <c r="G1081" s="149" t="str">
        <f t="shared" si="18"/>
        <v>05020320080090240</v>
      </c>
    </row>
    <row r="1082" spans="1:7">
      <c r="A1082" s="55" t="s">
        <v>1692</v>
      </c>
      <c r="B1082" s="269" t="s">
        <v>1101</v>
      </c>
      <c r="C1082" s="269" t="s">
        <v>454</v>
      </c>
      <c r="D1082" s="269" t="s">
        <v>1896</v>
      </c>
      <c r="E1082" s="270" t="s">
        <v>418</v>
      </c>
      <c r="F1082" s="393">
        <v>1736230</v>
      </c>
      <c r="G1082" s="149" t="str">
        <f t="shared" si="18"/>
        <v>05020320080090244</v>
      </c>
    </row>
    <row r="1083" spans="1:7" ht="114.75">
      <c r="A1083" s="55" t="s">
        <v>1897</v>
      </c>
      <c r="B1083" s="269" t="s">
        <v>1101</v>
      </c>
      <c r="C1083" s="269" t="s">
        <v>454</v>
      </c>
      <c r="D1083" s="269" t="s">
        <v>1898</v>
      </c>
      <c r="E1083" s="270" t="s">
        <v>1564</v>
      </c>
      <c r="F1083" s="393">
        <v>50000</v>
      </c>
      <c r="G1083" s="149" t="str">
        <f t="shared" si="18"/>
        <v>05020320087090</v>
      </c>
    </row>
    <row r="1084" spans="1:7" ht="51">
      <c r="A1084" s="55" t="s">
        <v>1902</v>
      </c>
      <c r="B1084" s="269" t="s">
        <v>1101</v>
      </c>
      <c r="C1084" s="269" t="s">
        <v>454</v>
      </c>
      <c r="D1084" s="269" t="s">
        <v>1898</v>
      </c>
      <c r="E1084" s="270" t="s">
        <v>324</v>
      </c>
      <c r="F1084" s="393">
        <v>50000</v>
      </c>
      <c r="G1084" s="149" t="str">
        <f t="shared" si="18"/>
        <v>05020320087090100</v>
      </c>
    </row>
    <row r="1085" spans="1:7">
      <c r="A1085" s="55" t="s">
        <v>1584</v>
      </c>
      <c r="B1085" s="269" t="s">
        <v>1101</v>
      </c>
      <c r="C1085" s="269" t="s">
        <v>454</v>
      </c>
      <c r="D1085" s="269" t="s">
        <v>1898</v>
      </c>
      <c r="E1085" s="270" t="s">
        <v>165</v>
      </c>
      <c r="F1085" s="393">
        <v>50000</v>
      </c>
      <c r="G1085" s="149" t="str">
        <f t="shared" si="18"/>
        <v>05020320087090110</v>
      </c>
    </row>
    <row r="1086" spans="1:7" ht="25.5">
      <c r="A1086" s="55" t="s">
        <v>1435</v>
      </c>
      <c r="B1086" s="269" t="s">
        <v>1101</v>
      </c>
      <c r="C1086" s="269" t="s">
        <v>454</v>
      </c>
      <c r="D1086" s="269" t="s">
        <v>1898</v>
      </c>
      <c r="E1086" s="270" t="s">
        <v>481</v>
      </c>
      <c r="F1086" s="393">
        <v>50000</v>
      </c>
      <c r="G1086" s="149" t="str">
        <f t="shared" si="18"/>
        <v>05020320087090112</v>
      </c>
    </row>
    <row r="1087" spans="1:7" ht="102">
      <c r="A1087" s="55" t="s">
        <v>1899</v>
      </c>
      <c r="B1087" s="269" t="s">
        <v>1101</v>
      </c>
      <c r="C1087" s="269" t="s">
        <v>454</v>
      </c>
      <c r="D1087" s="269" t="s">
        <v>1900</v>
      </c>
      <c r="E1087" s="270" t="s">
        <v>1564</v>
      </c>
      <c r="F1087" s="393">
        <v>637600</v>
      </c>
      <c r="G1087" s="149" t="str">
        <f t="shared" si="18"/>
        <v>0502032008Г090</v>
      </c>
    </row>
    <row r="1088" spans="1:7" ht="25.5">
      <c r="A1088" s="55" t="s">
        <v>1903</v>
      </c>
      <c r="B1088" s="269" t="s">
        <v>1101</v>
      </c>
      <c r="C1088" s="269" t="s">
        <v>454</v>
      </c>
      <c r="D1088" s="269" t="s">
        <v>1900</v>
      </c>
      <c r="E1088" s="270" t="s">
        <v>1904</v>
      </c>
      <c r="F1088" s="393">
        <v>637600</v>
      </c>
      <c r="G1088" s="149" t="str">
        <f t="shared" si="18"/>
        <v>0502032008Г090200</v>
      </c>
    </row>
    <row r="1089" spans="1:7" ht="25.5">
      <c r="A1089" s="55" t="s">
        <v>1603</v>
      </c>
      <c r="B1089" s="269" t="s">
        <v>1101</v>
      </c>
      <c r="C1089" s="269" t="s">
        <v>454</v>
      </c>
      <c r="D1089" s="269" t="s">
        <v>1900</v>
      </c>
      <c r="E1089" s="270" t="s">
        <v>1604</v>
      </c>
      <c r="F1089" s="393">
        <v>637600</v>
      </c>
      <c r="G1089" s="149" t="str">
        <f t="shared" si="18"/>
        <v>0502032008Г090240</v>
      </c>
    </row>
    <row r="1090" spans="1:7">
      <c r="A1090" s="55" t="s">
        <v>1692</v>
      </c>
      <c r="B1090" s="269" t="s">
        <v>1101</v>
      </c>
      <c r="C1090" s="269" t="s">
        <v>454</v>
      </c>
      <c r="D1090" s="269" t="s">
        <v>1900</v>
      </c>
      <c r="E1090" s="270" t="s">
        <v>418</v>
      </c>
      <c r="F1090" s="393">
        <v>637600</v>
      </c>
      <c r="G1090" s="149" t="str">
        <f t="shared" si="18"/>
        <v>0502032008Г090244</v>
      </c>
    </row>
    <row r="1091" spans="1:7" ht="25.5">
      <c r="A1091" s="55" t="s">
        <v>44</v>
      </c>
      <c r="B1091" s="269" t="s">
        <v>249</v>
      </c>
      <c r="C1091" s="269" t="s">
        <v>1564</v>
      </c>
      <c r="D1091" s="269" t="s">
        <v>1564</v>
      </c>
      <c r="E1091" s="270" t="s">
        <v>1564</v>
      </c>
      <c r="F1091" s="393">
        <v>187403112</v>
      </c>
      <c r="G1091" s="149" t="str">
        <f t="shared" si="18"/>
        <v/>
      </c>
    </row>
    <row r="1092" spans="1:7">
      <c r="A1092" s="55" t="s">
        <v>278</v>
      </c>
      <c r="B1092" s="269" t="s">
        <v>249</v>
      </c>
      <c r="C1092" s="269" t="s">
        <v>1422</v>
      </c>
      <c r="D1092" s="269" t="s">
        <v>1564</v>
      </c>
      <c r="E1092" s="270" t="s">
        <v>1564</v>
      </c>
      <c r="F1092" s="393">
        <v>62005570</v>
      </c>
      <c r="G1092" s="149" t="str">
        <f t="shared" si="18"/>
        <v>0100</v>
      </c>
    </row>
    <row r="1093" spans="1:7" ht="38.25">
      <c r="A1093" s="55" t="s">
        <v>260</v>
      </c>
      <c r="B1093" s="269" t="s">
        <v>249</v>
      </c>
      <c r="C1093" s="269" t="s">
        <v>420</v>
      </c>
      <c r="D1093" s="269" t="s">
        <v>1564</v>
      </c>
      <c r="E1093" s="270" t="s">
        <v>1564</v>
      </c>
      <c r="F1093" s="393">
        <v>14621770</v>
      </c>
      <c r="G1093" s="149" t="str">
        <f t="shared" si="18"/>
        <v>0106</v>
      </c>
    </row>
    <row r="1094" spans="1:7" ht="25.5">
      <c r="A1094" s="55" t="s">
        <v>588</v>
      </c>
      <c r="B1094" s="269" t="s">
        <v>249</v>
      </c>
      <c r="C1094" s="269" t="s">
        <v>420</v>
      </c>
      <c r="D1094" s="269" t="s">
        <v>1160</v>
      </c>
      <c r="E1094" s="270" t="s">
        <v>1564</v>
      </c>
      <c r="F1094" s="393">
        <v>14621770</v>
      </c>
      <c r="G1094" s="149" t="str">
        <f t="shared" si="18"/>
        <v>01061100000000</v>
      </c>
    </row>
    <row r="1095" spans="1:7" ht="25.5">
      <c r="A1095" s="55" t="s">
        <v>589</v>
      </c>
      <c r="B1095" s="269" t="s">
        <v>249</v>
      </c>
      <c r="C1095" s="269" t="s">
        <v>420</v>
      </c>
      <c r="D1095" s="269" t="s">
        <v>1162</v>
      </c>
      <c r="E1095" s="270" t="s">
        <v>1564</v>
      </c>
      <c r="F1095" s="393">
        <v>14621770</v>
      </c>
      <c r="G1095" s="149" t="str">
        <f t="shared" si="18"/>
        <v>01061120000000</v>
      </c>
    </row>
    <row r="1096" spans="1:7" ht="63.75">
      <c r="A1096" s="55" t="s">
        <v>516</v>
      </c>
      <c r="B1096" s="269" t="s">
        <v>249</v>
      </c>
      <c r="C1096" s="269" t="s">
        <v>420</v>
      </c>
      <c r="D1096" s="269" t="s">
        <v>937</v>
      </c>
      <c r="E1096" s="270" t="s">
        <v>1564</v>
      </c>
      <c r="F1096" s="393">
        <v>11444756</v>
      </c>
      <c r="G1096" s="149" t="str">
        <f t="shared" si="18"/>
        <v>01061120060000</v>
      </c>
    </row>
    <row r="1097" spans="1:7" ht="51">
      <c r="A1097" s="55" t="s">
        <v>1902</v>
      </c>
      <c r="B1097" s="269" t="s">
        <v>249</v>
      </c>
      <c r="C1097" s="269" t="s">
        <v>420</v>
      </c>
      <c r="D1097" s="269" t="s">
        <v>937</v>
      </c>
      <c r="E1097" s="270" t="s">
        <v>324</v>
      </c>
      <c r="F1097" s="393">
        <v>9941221</v>
      </c>
      <c r="G1097" s="149" t="str">
        <f t="shared" si="18"/>
        <v>01061120060000100</v>
      </c>
    </row>
    <row r="1098" spans="1:7" ht="25.5">
      <c r="A1098" s="55" t="s">
        <v>1610</v>
      </c>
      <c r="B1098" s="269" t="s">
        <v>249</v>
      </c>
      <c r="C1098" s="269" t="s">
        <v>420</v>
      </c>
      <c r="D1098" s="269" t="s">
        <v>937</v>
      </c>
      <c r="E1098" s="270" t="s">
        <v>37</v>
      </c>
      <c r="F1098" s="393">
        <v>9941221</v>
      </c>
      <c r="G1098" s="149" t="str">
        <f t="shared" si="18"/>
        <v>01061120060000120</v>
      </c>
    </row>
    <row r="1099" spans="1:7" ht="25.5">
      <c r="A1099" s="55" t="s">
        <v>1102</v>
      </c>
      <c r="B1099" s="269" t="s">
        <v>249</v>
      </c>
      <c r="C1099" s="269" t="s">
        <v>420</v>
      </c>
      <c r="D1099" s="269" t="s">
        <v>937</v>
      </c>
      <c r="E1099" s="270" t="s">
        <v>413</v>
      </c>
      <c r="F1099" s="393">
        <v>7614379</v>
      </c>
      <c r="G1099" s="149" t="str">
        <f t="shared" si="18"/>
        <v>01061120060000121</v>
      </c>
    </row>
    <row r="1100" spans="1:7" ht="38.25">
      <c r="A1100" s="55" t="s">
        <v>414</v>
      </c>
      <c r="B1100" s="269" t="s">
        <v>249</v>
      </c>
      <c r="C1100" s="269" t="s">
        <v>420</v>
      </c>
      <c r="D1100" s="269" t="s">
        <v>937</v>
      </c>
      <c r="E1100" s="270" t="s">
        <v>415</v>
      </c>
      <c r="F1100" s="393">
        <v>27300</v>
      </c>
      <c r="G1100" s="149" t="str">
        <f t="shared" si="18"/>
        <v>01061120060000122</v>
      </c>
    </row>
    <row r="1101" spans="1:7" ht="38.25">
      <c r="A1101" s="55" t="s">
        <v>1216</v>
      </c>
      <c r="B1101" s="269" t="s">
        <v>249</v>
      </c>
      <c r="C1101" s="269" t="s">
        <v>420</v>
      </c>
      <c r="D1101" s="269" t="s">
        <v>937</v>
      </c>
      <c r="E1101" s="270" t="s">
        <v>1217</v>
      </c>
      <c r="F1101" s="393">
        <v>2299542</v>
      </c>
      <c r="G1101" s="149" t="str">
        <f t="shared" si="18"/>
        <v>01061120060000129</v>
      </c>
    </row>
    <row r="1102" spans="1:7" ht="25.5">
      <c r="A1102" s="55" t="s">
        <v>1903</v>
      </c>
      <c r="B1102" s="269" t="s">
        <v>249</v>
      </c>
      <c r="C1102" s="269" t="s">
        <v>420</v>
      </c>
      <c r="D1102" s="269" t="s">
        <v>937</v>
      </c>
      <c r="E1102" s="270" t="s">
        <v>1904</v>
      </c>
      <c r="F1102" s="393">
        <v>1491035</v>
      </c>
      <c r="G1102" s="149" t="str">
        <f t="shared" si="18"/>
        <v>01061120060000200</v>
      </c>
    </row>
    <row r="1103" spans="1:7" ht="25.5">
      <c r="A1103" s="55" t="s">
        <v>1603</v>
      </c>
      <c r="B1103" s="269" t="s">
        <v>249</v>
      </c>
      <c r="C1103" s="269" t="s">
        <v>420</v>
      </c>
      <c r="D1103" s="269" t="s">
        <v>937</v>
      </c>
      <c r="E1103" s="270" t="s">
        <v>1604</v>
      </c>
      <c r="F1103" s="393">
        <v>1491035</v>
      </c>
      <c r="G1103" s="149" t="str">
        <f t="shared" si="18"/>
        <v>01061120060000240</v>
      </c>
    </row>
    <row r="1104" spans="1:7">
      <c r="A1104" s="55" t="s">
        <v>1692</v>
      </c>
      <c r="B1104" s="269" t="s">
        <v>249</v>
      </c>
      <c r="C1104" s="269" t="s">
        <v>420</v>
      </c>
      <c r="D1104" s="269" t="s">
        <v>937</v>
      </c>
      <c r="E1104" s="270" t="s">
        <v>418</v>
      </c>
      <c r="F1104" s="393">
        <v>1491035</v>
      </c>
      <c r="G1104" s="149" t="str">
        <f t="shared" si="18"/>
        <v>01061120060000244</v>
      </c>
    </row>
    <row r="1105" spans="1:7">
      <c r="A1105" s="55" t="s">
        <v>1905</v>
      </c>
      <c r="B1105" s="269" t="s">
        <v>249</v>
      </c>
      <c r="C1105" s="269" t="s">
        <v>420</v>
      </c>
      <c r="D1105" s="269" t="s">
        <v>937</v>
      </c>
      <c r="E1105" s="270" t="s">
        <v>1906</v>
      </c>
      <c r="F1105" s="393">
        <v>12500</v>
      </c>
      <c r="G1105" s="149" t="str">
        <f t="shared" si="18"/>
        <v>01061120060000800</v>
      </c>
    </row>
    <row r="1106" spans="1:7">
      <c r="A1106" s="55" t="s">
        <v>1608</v>
      </c>
      <c r="B1106" s="269" t="s">
        <v>249</v>
      </c>
      <c r="C1106" s="269" t="s">
        <v>420</v>
      </c>
      <c r="D1106" s="269" t="s">
        <v>937</v>
      </c>
      <c r="E1106" s="270" t="s">
        <v>1609</v>
      </c>
      <c r="F1106" s="393">
        <v>12500</v>
      </c>
      <c r="G1106" s="149" t="str">
        <f t="shared" si="18"/>
        <v>01061120060000850</v>
      </c>
    </row>
    <row r="1107" spans="1:7">
      <c r="A1107" s="55" t="s">
        <v>1103</v>
      </c>
      <c r="B1107" s="269" t="s">
        <v>249</v>
      </c>
      <c r="C1107" s="269" t="s">
        <v>420</v>
      </c>
      <c r="D1107" s="269" t="s">
        <v>937</v>
      </c>
      <c r="E1107" s="270" t="s">
        <v>595</v>
      </c>
      <c r="F1107" s="393">
        <v>12500</v>
      </c>
      <c r="G1107" s="149" t="str">
        <f t="shared" si="18"/>
        <v>01061120060000852</v>
      </c>
    </row>
    <row r="1108" spans="1:7" ht="89.25">
      <c r="A1108" s="55" t="s">
        <v>633</v>
      </c>
      <c r="B1108" s="269" t="s">
        <v>249</v>
      </c>
      <c r="C1108" s="269" t="s">
        <v>420</v>
      </c>
      <c r="D1108" s="269" t="s">
        <v>938</v>
      </c>
      <c r="E1108" s="270" t="s">
        <v>1564</v>
      </c>
      <c r="F1108" s="393">
        <v>326001</v>
      </c>
      <c r="G1108" s="149" t="str">
        <f t="shared" si="18"/>
        <v>01061120061000</v>
      </c>
    </row>
    <row r="1109" spans="1:7" ht="51">
      <c r="A1109" s="55" t="s">
        <v>1902</v>
      </c>
      <c r="B1109" s="269" t="s">
        <v>249</v>
      </c>
      <c r="C1109" s="269" t="s">
        <v>420</v>
      </c>
      <c r="D1109" s="269" t="s">
        <v>938</v>
      </c>
      <c r="E1109" s="270" t="s">
        <v>324</v>
      </c>
      <c r="F1109" s="393">
        <v>326001</v>
      </c>
      <c r="G1109" s="149" t="str">
        <f t="shared" si="18"/>
        <v>01061120061000100</v>
      </c>
    </row>
    <row r="1110" spans="1:7" ht="25.5">
      <c r="A1110" s="55" t="s">
        <v>1610</v>
      </c>
      <c r="B1110" s="269" t="s">
        <v>249</v>
      </c>
      <c r="C1110" s="269" t="s">
        <v>420</v>
      </c>
      <c r="D1110" s="269" t="s">
        <v>938</v>
      </c>
      <c r="E1110" s="270" t="s">
        <v>37</v>
      </c>
      <c r="F1110" s="393">
        <v>326001</v>
      </c>
      <c r="G1110" s="149" t="str">
        <f t="shared" si="18"/>
        <v>01061120061000120</v>
      </c>
    </row>
    <row r="1111" spans="1:7" ht="25.5">
      <c r="A1111" s="55" t="s">
        <v>1102</v>
      </c>
      <c r="B1111" s="269" t="s">
        <v>249</v>
      </c>
      <c r="C1111" s="269" t="s">
        <v>420</v>
      </c>
      <c r="D1111" s="269" t="s">
        <v>938</v>
      </c>
      <c r="E1111" s="270" t="s">
        <v>413</v>
      </c>
      <c r="F1111" s="393">
        <v>250385</v>
      </c>
      <c r="G1111" s="149" t="str">
        <f t="shared" si="18"/>
        <v>01061120061000121</v>
      </c>
    </row>
    <row r="1112" spans="1:7" ht="38.25">
      <c r="A1112" s="55" t="s">
        <v>1216</v>
      </c>
      <c r="B1112" s="269" t="s">
        <v>249</v>
      </c>
      <c r="C1112" s="269" t="s">
        <v>420</v>
      </c>
      <c r="D1112" s="269" t="s">
        <v>938</v>
      </c>
      <c r="E1112" s="270" t="s">
        <v>1217</v>
      </c>
      <c r="F1112" s="393">
        <v>75616</v>
      </c>
      <c r="G1112" s="149" t="str">
        <f t="shared" si="18"/>
        <v>01061120061000129</v>
      </c>
    </row>
    <row r="1113" spans="1:7" ht="76.5">
      <c r="A1113" s="55" t="s">
        <v>707</v>
      </c>
      <c r="B1113" s="269" t="s">
        <v>249</v>
      </c>
      <c r="C1113" s="269" t="s">
        <v>420</v>
      </c>
      <c r="D1113" s="269" t="s">
        <v>939</v>
      </c>
      <c r="E1113" s="270" t="s">
        <v>1564</v>
      </c>
      <c r="F1113" s="393">
        <v>346500</v>
      </c>
      <c r="G1113" s="149" t="str">
        <f t="shared" si="18"/>
        <v>01061120067000</v>
      </c>
    </row>
    <row r="1114" spans="1:7" ht="51">
      <c r="A1114" s="55" t="s">
        <v>1902</v>
      </c>
      <c r="B1114" s="269" t="s">
        <v>249</v>
      </c>
      <c r="C1114" s="269" t="s">
        <v>420</v>
      </c>
      <c r="D1114" s="269" t="s">
        <v>939</v>
      </c>
      <c r="E1114" s="270" t="s">
        <v>324</v>
      </c>
      <c r="F1114" s="393">
        <v>346500</v>
      </c>
      <c r="G1114" s="149" t="str">
        <f t="shared" si="18"/>
        <v>01061120067000100</v>
      </c>
    </row>
    <row r="1115" spans="1:7" ht="25.5">
      <c r="A1115" s="55" t="s">
        <v>1610</v>
      </c>
      <c r="B1115" s="269" t="s">
        <v>249</v>
      </c>
      <c r="C1115" s="269" t="s">
        <v>420</v>
      </c>
      <c r="D1115" s="269" t="s">
        <v>939</v>
      </c>
      <c r="E1115" s="270" t="s">
        <v>37</v>
      </c>
      <c r="F1115" s="393">
        <v>346500</v>
      </c>
      <c r="G1115" s="149" t="str">
        <f t="shared" si="18"/>
        <v>01061120067000120</v>
      </c>
    </row>
    <row r="1116" spans="1:7" ht="38.25">
      <c r="A1116" s="55" t="s">
        <v>414</v>
      </c>
      <c r="B1116" s="269" t="s">
        <v>249</v>
      </c>
      <c r="C1116" s="269" t="s">
        <v>420</v>
      </c>
      <c r="D1116" s="269" t="s">
        <v>939</v>
      </c>
      <c r="E1116" s="270" t="s">
        <v>415</v>
      </c>
      <c r="F1116" s="393">
        <v>346500</v>
      </c>
      <c r="G1116" s="149" t="str">
        <f t="shared" si="18"/>
        <v>01061120067000122</v>
      </c>
    </row>
    <row r="1117" spans="1:7" ht="76.5">
      <c r="A1117" s="55" t="s">
        <v>1082</v>
      </c>
      <c r="B1117" s="269" t="s">
        <v>249</v>
      </c>
      <c r="C1117" s="269" t="s">
        <v>420</v>
      </c>
      <c r="D1117" s="269" t="s">
        <v>1081</v>
      </c>
      <c r="E1117" s="270" t="s">
        <v>1564</v>
      </c>
      <c r="F1117" s="393">
        <v>1413848</v>
      </c>
      <c r="G1117" s="149" t="str">
        <f t="shared" si="18"/>
        <v>0106112006Б000</v>
      </c>
    </row>
    <row r="1118" spans="1:7" ht="51">
      <c r="A1118" s="55" t="s">
        <v>1902</v>
      </c>
      <c r="B1118" s="269" t="s">
        <v>249</v>
      </c>
      <c r="C1118" s="269" t="s">
        <v>420</v>
      </c>
      <c r="D1118" s="269" t="s">
        <v>1081</v>
      </c>
      <c r="E1118" s="270" t="s">
        <v>324</v>
      </c>
      <c r="F1118" s="393">
        <v>1413848</v>
      </c>
      <c r="G1118" s="149" t="str">
        <f t="shared" si="18"/>
        <v>0106112006Б000100</v>
      </c>
    </row>
    <row r="1119" spans="1:7" ht="25.5">
      <c r="A1119" s="55" t="s">
        <v>1610</v>
      </c>
      <c r="B1119" s="269" t="s">
        <v>249</v>
      </c>
      <c r="C1119" s="269" t="s">
        <v>420</v>
      </c>
      <c r="D1119" s="269" t="s">
        <v>1081</v>
      </c>
      <c r="E1119" s="270" t="s">
        <v>37</v>
      </c>
      <c r="F1119" s="393">
        <v>1413848</v>
      </c>
      <c r="G1119" s="149" t="str">
        <f t="shared" si="18"/>
        <v>0106112006Б000120</v>
      </c>
    </row>
    <row r="1120" spans="1:7" ht="25.5">
      <c r="A1120" s="55" t="s">
        <v>1102</v>
      </c>
      <c r="B1120" s="269" t="s">
        <v>249</v>
      </c>
      <c r="C1120" s="269" t="s">
        <v>420</v>
      </c>
      <c r="D1120" s="269" t="s">
        <v>1081</v>
      </c>
      <c r="E1120" s="270" t="s">
        <v>413</v>
      </c>
      <c r="F1120" s="393">
        <v>1085905</v>
      </c>
      <c r="G1120" s="149" t="str">
        <f t="shared" si="18"/>
        <v>0106112006Б000121</v>
      </c>
    </row>
    <row r="1121" spans="1:7" ht="38.25">
      <c r="A1121" s="55" t="s">
        <v>1216</v>
      </c>
      <c r="B1121" s="269" t="s">
        <v>249</v>
      </c>
      <c r="C1121" s="269" t="s">
        <v>420</v>
      </c>
      <c r="D1121" s="269" t="s">
        <v>1081</v>
      </c>
      <c r="E1121" s="270" t="s">
        <v>1217</v>
      </c>
      <c r="F1121" s="393">
        <v>327943</v>
      </c>
      <c r="G1121" s="149" t="str">
        <f t="shared" si="18"/>
        <v>0106112006Б000129</v>
      </c>
    </row>
    <row r="1122" spans="1:7" ht="51">
      <c r="A1122" s="55" t="s">
        <v>708</v>
      </c>
      <c r="B1122" s="269" t="s">
        <v>249</v>
      </c>
      <c r="C1122" s="269" t="s">
        <v>420</v>
      </c>
      <c r="D1122" s="269" t="s">
        <v>940</v>
      </c>
      <c r="E1122" s="270" t="s">
        <v>1564</v>
      </c>
      <c r="F1122" s="393">
        <v>430751</v>
      </c>
      <c r="G1122" s="149" t="str">
        <f t="shared" si="18"/>
        <v>0106112006Г000</v>
      </c>
    </row>
    <row r="1123" spans="1:7" ht="25.5">
      <c r="A1123" s="55" t="s">
        <v>1903</v>
      </c>
      <c r="B1123" s="269" t="s">
        <v>249</v>
      </c>
      <c r="C1123" s="269" t="s">
        <v>420</v>
      </c>
      <c r="D1123" s="269" t="s">
        <v>940</v>
      </c>
      <c r="E1123" s="270" t="s">
        <v>1904</v>
      </c>
      <c r="F1123" s="393">
        <v>430751</v>
      </c>
      <c r="G1123" s="149" t="str">
        <f t="shared" si="18"/>
        <v>0106112006Г000200</v>
      </c>
    </row>
    <row r="1124" spans="1:7" ht="25.5">
      <c r="A1124" s="55" t="s">
        <v>1603</v>
      </c>
      <c r="B1124" s="269" t="s">
        <v>249</v>
      </c>
      <c r="C1124" s="269" t="s">
        <v>420</v>
      </c>
      <c r="D1124" s="269" t="s">
        <v>940</v>
      </c>
      <c r="E1124" s="270" t="s">
        <v>1604</v>
      </c>
      <c r="F1124" s="393">
        <v>430751</v>
      </c>
      <c r="G1124" s="149" t="str">
        <f t="shared" si="18"/>
        <v>0106112006Г000240</v>
      </c>
    </row>
    <row r="1125" spans="1:7">
      <c r="A1125" s="55" t="s">
        <v>1692</v>
      </c>
      <c r="B1125" s="269" t="s">
        <v>249</v>
      </c>
      <c r="C1125" s="269" t="s">
        <v>420</v>
      </c>
      <c r="D1125" s="269" t="s">
        <v>940</v>
      </c>
      <c r="E1125" s="270" t="s">
        <v>418</v>
      </c>
      <c r="F1125" s="393">
        <v>430751</v>
      </c>
      <c r="G1125" s="149" t="str">
        <f t="shared" si="18"/>
        <v>0106112006Г000244</v>
      </c>
    </row>
    <row r="1126" spans="1:7" ht="51">
      <c r="A1126" s="55" t="s">
        <v>1124</v>
      </c>
      <c r="B1126" s="269" t="s">
        <v>249</v>
      </c>
      <c r="C1126" s="269" t="s">
        <v>420</v>
      </c>
      <c r="D1126" s="269" t="s">
        <v>1125</v>
      </c>
      <c r="E1126" s="270" t="s">
        <v>1564</v>
      </c>
      <c r="F1126" s="393">
        <v>180123</v>
      </c>
      <c r="G1126" s="149" t="str">
        <f t="shared" si="18"/>
        <v>0106112006Э000</v>
      </c>
    </row>
    <row r="1127" spans="1:7" ht="25.5">
      <c r="A1127" s="55" t="s">
        <v>1903</v>
      </c>
      <c r="B1127" s="269" t="s">
        <v>249</v>
      </c>
      <c r="C1127" s="269" t="s">
        <v>420</v>
      </c>
      <c r="D1127" s="269" t="s">
        <v>1125</v>
      </c>
      <c r="E1127" s="270" t="s">
        <v>1904</v>
      </c>
      <c r="F1127" s="393">
        <v>180123</v>
      </c>
      <c r="G1127" s="149" t="str">
        <f t="shared" si="18"/>
        <v>0106112006Э000200</v>
      </c>
    </row>
    <row r="1128" spans="1:7" ht="25.5">
      <c r="A1128" s="55" t="s">
        <v>1603</v>
      </c>
      <c r="B1128" s="269" t="s">
        <v>249</v>
      </c>
      <c r="C1128" s="269" t="s">
        <v>420</v>
      </c>
      <c r="D1128" s="269" t="s">
        <v>1125</v>
      </c>
      <c r="E1128" s="270" t="s">
        <v>1604</v>
      </c>
      <c r="F1128" s="393">
        <v>180123</v>
      </c>
      <c r="G1128" s="149" t="str">
        <f t="shared" si="18"/>
        <v>0106112006Э000240</v>
      </c>
    </row>
    <row r="1129" spans="1:7">
      <c r="A1129" s="55" t="s">
        <v>1692</v>
      </c>
      <c r="B1129" s="269" t="s">
        <v>249</v>
      </c>
      <c r="C1129" s="269" t="s">
        <v>420</v>
      </c>
      <c r="D1129" s="269" t="s">
        <v>1125</v>
      </c>
      <c r="E1129" s="270" t="s">
        <v>418</v>
      </c>
      <c r="F1129" s="393">
        <v>180123</v>
      </c>
      <c r="G1129" s="149" t="str">
        <f t="shared" ref="G1129:G1192" si="19">CONCATENATE(C1129,D1129,E1129)</f>
        <v>0106112006Э000244</v>
      </c>
    </row>
    <row r="1130" spans="1:7" ht="63.75">
      <c r="A1130" s="55" t="s">
        <v>634</v>
      </c>
      <c r="B1130" s="269" t="s">
        <v>249</v>
      </c>
      <c r="C1130" s="269" t="s">
        <v>420</v>
      </c>
      <c r="D1130" s="269" t="s">
        <v>941</v>
      </c>
      <c r="E1130" s="270" t="s">
        <v>1564</v>
      </c>
      <c r="F1130" s="393">
        <v>479791</v>
      </c>
      <c r="G1130" s="149" t="str">
        <f t="shared" si="19"/>
        <v>010611200Ч0060</v>
      </c>
    </row>
    <row r="1131" spans="1:7" ht="51">
      <c r="A1131" s="55" t="s">
        <v>1902</v>
      </c>
      <c r="B1131" s="269" t="s">
        <v>249</v>
      </c>
      <c r="C1131" s="269" t="s">
        <v>420</v>
      </c>
      <c r="D1131" s="269" t="s">
        <v>941</v>
      </c>
      <c r="E1131" s="270" t="s">
        <v>324</v>
      </c>
      <c r="F1131" s="393">
        <v>479791</v>
      </c>
      <c r="G1131" s="149" t="str">
        <f t="shared" si="19"/>
        <v>010611200Ч0060100</v>
      </c>
    </row>
    <row r="1132" spans="1:7" ht="25.5">
      <c r="A1132" s="55" t="s">
        <v>1610</v>
      </c>
      <c r="B1132" s="269" t="s">
        <v>249</v>
      </c>
      <c r="C1132" s="269" t="s">
        <v>420</v>
      </c>
      <c r="D1132" s="269" t="s">
        <v>941</v>
      </c>
      <c r="E1132" s="270" t="s">
        <v>37</v>
      </c>
      <c r="F1132" s="393">
        <v>479791</v>
      </c>
      <c r="G1132" s="149" t="str">
        <f t="shared" si="19"/>
        <v>010611200Ч0060120</v>
      </c>
    </row>
    <row r="1133" spans="1:7" ht="25.5">
      <c r="A1133" s="55" t="s">
        <v>1102</v>
      </c>
      <c r="B1133" s="269" t="s">
        <v>249</v>
      </c>
      <c r="C1133" s="269" t="s">
        <v>420</v>
      </c>
      <c r="D1133" s="269" t="s">
        <v>941</v>
      </c>
      <c r="E1133" s="270" t="s">
        <v>413</v>
      </c>
      <c r="F1133" s="393">
        <v>368503</v>
      </c>
      <c r="G1133" s="149" t="str">
        <f t="shared" si="19"/>
        <v>010611200Ч0060121</v>
      </c>
    </row>
    <row r="1134" spans="1:7" ht="38.25">
      <c r="A1134" s="55" t="s">
        <v>1216</v>
      </c>
      <c r="B1134" s="269" t="s">
        <v>249</v>
      </c>
      <c r="C1134" s="269" t="s">
        <v>420</v>
      </c>
      <c r="D1134" s="269" t="s">
        <v>941</v>
      </c>
      <c r="E1134" s="270" t="s">
        <v>1217</v>
      </c>
      <c r="F1134" s="393">
        <v>111288</v>
      </c>
      <c r="G1134" s="149" t="str">
        <f t="shared" si="19"/>
        <v>010611200Ч0060129</v>
      </c>
    </row>
    <row r="1135" spans="1:7">
      <c r="A1135" s="55" t="s">
        <v>70</v>
      </c>
      <c r="B1135" s="269" t="s">
        <v>249</v>
      </c>
      <c r="C1135" s="269" t="s">
        <v>517</v>
      </c>
      <c r="D1135" s="269" t="s">
        <v>1564</v>
      </c>
      <c r="E1135" s="270" t="s">
        <v>1564</v>
      </c>
      <c r="F1135" s="393">
        <v>2000000</v>
      </c>
      <c r="G1135" s="149" t="str">
        <f t="shared" si="19"/>
        <v>0111</v>
      </c>
    </row>
    <row r="1136" spans="1:7" ht="25.5">
      <c r="A1136" s="55" t="s">
        <v>723</v>
      </c>
      <c r="B1136" s="269" t="s">
        <v>249</v>
      </c>
      <c r="C1136" s="269" t="s">
        <v>517</v>
      </c>
      <c r="D1136" s="269" t="s">
        <v>1172</v>
      </c>
      <c r="E1136" s="270" t="s">
        <v>1564</v>
      </c>
      <c r="F1136" s="393">
        <v>2000000</v>
      </c>
      <c r="G1136" s="149" t="str">
        <f t="shared" si="19"/>
        <v>01119000000000</v>
      </c>
    </row>
    <row r="1137" spans="1:7" ht="38.25">
      <c r="A1137" s="55" t="s">
        <v>518</v>
      </c>
      <c r="B1137" s="269" t="s">
        <v>249</v>
      </c>
      <c r="C1137" s="269" t="s">
        <v>517</v>
      </c>
      <c r="D1137" s="269" t="s">
        <v>1173</v>
      </c>
      <c r="E1137" s="270" t="s">
        <v>1564</v>
      </c>
      <c r="F1137" s="393">
        <v>2000000</v>
      </c>
      <c r="G1137" s="149" t="str">
        <f t="shared" si="19"/>
        <v>01119010000000</v>
      </c>
    </row>
    <row r="1138" spans="1:7" ht="38.25">
      <c r="A1138" s="55" t="s">
        <v>518</v>
      </c>
      <c r="B1138" s="269" t="s">
        <v>249</v>
      </c>
      <c r="C1138" s="269" t="s">
        <v>517</v>
      </c>
      <c r="D1138" s="269" t="s">
        <v>942</v>
      </c>
      <c r="E1138" s="270" t="s">
        <v>1564</v>
      </c>
      <c r="F1138" s="393">
        <v>2000000</v>
      </c>
      <c r="G1138" s="149" t="str">
        <f t="shared" si="19"/>
        <v>01119010080000</v>
      </c>
    </row>
    <row r="1139" spans="1:7">
      <c r="A1139" s="55" t="s">
        <v>1905</v>
      </c>
      <c r="B1139" s="269" t="s">
        <v>249</v>
      </c>
      <c r="C1139" s="269" t="s">
        <v>517</v>
      </c>
      <c r="D1139" s="269" t="s">
        <v>942</v>
      </c>
      <c r="E1139" s="270" t="s">
        <v>1906</v>
      </c>
      <c r="F1139" s="393">
        <v>2000000</v>
      </c>
      <c r="G1139" s="149" t="str">
        <f t="shared" si="19"/>
        <v>01119010080000800</v>
      </c>
    </row>
    <row r="1140" spans="1:7">
      <c r="A1140" s="55" t="s">
        <v>519</v>
      </c>
      <c r="B1140" s="269" t="s">
        <v>249</v>
      </c>
      <c r="C1140" s="269" t="s">
        <v>517</v>
      </c>
      <c r="D1140" s="269" t="s">
        <v>942</v>
      </c>
      <c r="E1140" s="270" t="s">
        <v>520</v>
      </c>
      <c r="F1140" s="393">
        <v>2000000</v>
      </c>
      <c r="G1140" s="149" t="str">
        <f t="shared" si="19"/>
        <v>01119010080000870</v>
      </c>
    </row>
    <row r="1141" spans="1:7">
      <c r="A1141" s="55" t="s">
        <v>261</v>
      </c>
      <c r="B1141" s="269" t="s">
        <v>249</v>
      </c>
      <c r="C1141" s="269" t="s">
        <v>426</v>
      </c>
      <c r="D1141" s="269" t="s">
        <v>1564</v>
      </c>
      <c r="E1141" s="270" t="s">
        <v>1564</v>
      </c>
      <c r="F1141" s="393">
        <v>45383800</v>
      </c>
      <c r="G1141" s="149" t="str">
        <f t="shared" si="19"/>
        <v>0113</v>
      </c>
    </row>
    <row r="1142" spans="1:7" ht="25.5">
      <c r="A1142" s="55" t="s">
        <v>588</v>
      </c>
      <c r="B1142" s="269" t="s">
        <v>249</v>
      </c>
      <c r="C1142" s="269" t="s">
        <v>426</v>
      </c>
      <c r="D1142" s="269" t="s">
        <v>1160</v>
      </c>
      <c r="E1142" s="270" t="s">
        <v>1564</v>
      </c>
      <c r="F1142" s="393">
        <v>213800</v>
      </c>
      <c r="G1142" s="149" t="str">
        <f t="shared" si="19"/>
        <v>01131100000000</v>
      </c>
    </row>
    <row r="1143" spans="1:7" ht="51">
      <c r="A1143" s="55" t="s">
        <v>720</v>
      </c>
      <c r="B1143" s="269" t="s">
        <v>249</v>
      </c>
      <c r="C1143" s="269" t="s">
        <v>426</v>
      </c>
      <c r="D1143" s="269" t="s">
        <v>1161</v>
      </c>
      <c r="E1143" s="270" t="s">
        <v>1564</v>
      </c>
      <c r="F1143" s="393">
        <v>213800</v>
      </c>
      <c r="G1143" s="149" t="str">
        <f t="shared" si="19"/>
        <v>01131110000000</v>
      </c>
    </row>
    <row r="1144" spans="1:7" ht="102">
      <c r="A1144" s="55" t="s">
        <v>635</v>
      </c>
      <c r="B1144" s="269" t="s">
        <v>249</v>
      </c>
      <c r="C1144" s="269" t="s">
        <v>426</v>
      </c>
      <c r="D1144" s="269" t="s">
        <v>943</v>
      </c>
      <c r="E1144" s="270" t="s">
        <v>1564</v>
      </c>
      <c r="F1144" s="393">
        <v>213800</v>
      </c>
      <c r="G1144" s="149" t="str">
        <f t="shared" si="19"/>
        <v>01131110075140</v>
      </c>
    </row>
    <row r="1145" spans="1:7">
      <c r="A1145" s="55" t="s">
        <v>1913</v>
      </c>
      <c r="B1145" s="269" t="s">
        <v>249</v>
      </c>
      <c r="C1145" s="269" t="s">
        <v>426</v>
      </c>
      <c r="D1145" s="269" t="s">
        <v>943</v>
      </c>
      <c r="E1145" s="270" t="s">
        <v>1914</v>
      </c>
      <c r="F1145" s="393">
        <v>213800</v>
      </c>
      <c r="G1145" s="149" t="str">
        <f t="shared" si="19"/>
        <v>01131110075140500</v>
      </c>
    </row>
    <row r="1146" spans="1:7">
      <c r="A1146" s="55" t="s">
        <v>525</v>
      </c>
      <c r="B1146" s="269" t="s">
        <v>249</v>
      </c>
      <c r="C1146" s="269" t="s">
        <v>426</v>
      </c>
      <c r="D1146" s="269" t="s">
        <v>943</v>
      </c>
      <c r="E1146" s="270" t="s">
        <v>526</v>
      </c>
      <c r="F1146" s="393">
        <v>213800</v>
      </c>
      <c r="G1146" s="149" t="str">
        <f t="shared" si="19"/>
        <v>01131110075140530</v>
      </c>
    </row>
    <row r="1147" spans="1:7" ht="25.5">
      <c r="A1147" s="55" t="s">
        <v>723</v>
      </c>
      <c r="B1147" s="269" t="s">
        <v>249</v>
      </c>
      <c r="C1147" s="269" t="s">
        <v>426</v>
      </c>
      <c r="D1147" s="269" t="s">
        <v>1172</v>
      </c>
      <c r="E1147" s="270" t="s">
        <v>1564</v>
      </c>
      <c r="F1147" s="393">
        <v>45170000</v>
      </c>
      <c r="G1147" s="149" t="str">
        <f t="shared" si="19"/>
        <v>01139000000000</v>
      </c>
    </row>
    <row r="1148" spans="1:7" ht="25.5">
      <c r="A1148" s="55" t="s">
        <v>522</v>
      </c>
      <c r="B1148" s="269" t="s">
        <v>249</v>
      </c>
      <c r="C1148" s="269" t="s">
        <v>426</v>
      </c>
      <c r="D1148" s="269" t="s">
        <v>1176</v>
      </c>
      <c r="E1148" s="270" t="s">
        <v>1564</v>
      </c>
      <c r="F1148" s="393">
        <v>45170000</v>
      </c>
      <c r="G1148" s="149" t="str">
        <f t="shared" si="19"/>
        <v>01139090000000</v>
      </c>
    </row>
    <row r="1149" spans="1:7" ht="25.5">
      <c r="A1149" s="55" t="s">
        <v>522</v>
      </c>
      <c r="B1149" s="269" t="s">
        <v>249</v>
      </c>
      <c r="C1149" s="269" t="s">
        <v>426</v>
      </c>
      <c r="D1149" s="269" t="s">
        <v>944</v>
      </c>
      <c r="E1149" s="270" t="s">
        <v>1564</v>
      </c>
      <c r="F1149" s="393">
        <v>45170000</v>
      </c>
      <c r="G1149" s="149" t="str">
        <f t="shared" si="19"/>
        <v>01139090080000</v>
      </c>
    </row>
    <row r="1150" spans="1:7">
      <c r="A1150" s="55" t="s">
        <v>1905</v>
      </c>
      <c r="B1150" s="269" t="s">
        <v>249</v>
      </c>
      <c r="C1150" s="269" t="s">
        <v>426</v>
      </c>
      <c r="D1150" s="269" t="s">
        <v>944</v>
      </c>
      <c r="E1150" s="270" t="s">
        <v>1906</v>
      </c>
      <c r="F1150" s="393">
        <v>45170000</v>
      </c>
      <c r="G1150" s="149" t="str">
        <f t="shared" si="19"/>
        <v>01139090080000800</v>
      </c>
    </row>
    <row r="1151" spans="1:7">
      <c r="A1151" s="55" t="s">
        <v>1617</v>
      </c>
      <c r="B1151" s="269" t="s">
        <v>249</v>
      </c>
      <c r="C1151" s="269" t="s">
        <v>426</v>
      </c>
      <c r="D1151" s="269" t="s">
        <v>944</v>
      </c>
      <c r="E1151" s="270" t="s">
        <v>242</v>
      </c>
      <c r="F1151" s="393">
        <v>100000</v>
      </c>
      <c r="G1151" s="149" t="str">
        <f t="shared" si="19"/>
        <v>01139090080000830</v>
      </c>
    </row>
    <row r="1152" spans="1:7" ht="25.5">
      <c r="A1152" s="55" t="s">
        <v>1501</v>
      </c>
      <c r="B1152" s="269" t="s">
        <v>249</v>
      </c>
      <c r="C1152" s="269" t="s">
        <v>426</v>
      </c>
      <c r="D1152" s="269" t="s">
        <v>944</v>
      </c>
      <c r="E1152" s="270" t="s">
        <v>523</v>
      </c>
      <c r="F1152" s="393">
        <v>100000</v>
      </c>
      <c r="G1152" s="149" t="str">
        <f t="shared" si="19"/>
        <v>01139090080000831</v>
      </c>
    </row>
    <row r="1153" spans="1:7">
      <c r="A1153" s="55" t="s">
        <v>519</v>
      </c>
      <c r="B1153" s="269" t="s">
        <v>249</v>
      </c>
      <c r="C1153" s="269" t="s">
        <v>426</v>
      </c>
      <c r="D1153" s="269" t="s">
        <v>944</v>
      </c>
      <c r="E1153" s="270" t="s">
        <v>520</v>
      </c>
      <c r="F1153" s="393">
        <v>45070000</v>
      </c>
      <c r="G1153" s="149" t="str">
        <f t="shared" si="19"/>
        <v>01139090080000870</v>
      </c>
    </row>
    <row r="1154" spans="1:7">
      <c r="A1154" s="55" t="s">
        <v>228</v>
      </c>
      <c r="B1154" s="269" t="s">
        <v>249</v>
      </c>
      <c r="C1154" s="269" t="s">
        <v>1443</v>
      </c>
      <c r="D1154" s="269" t="s">
        <v>1564</v>
      </c>
      <c r="E1154" s="270" t="s">
        <v>1564</v>
      </c>
      <c r="F1154" s="393">
        <v>4289600</v>
      </c>
      <c r="G1154" s="149" t="str">
        <f t="shared" si="19"/>
        <v>0200</v>
      </c>
    </row>
    <row r="1155" spans="1:7">
      <c r="A1155" s="55" t="s">
        <v>229</v>
      </c>
      <c r="B1155" s="269" t="s">
        <v>249</v>
      </c>
      <c r="C1155" s="269" t="s">
        <v>524</v>
      </c>
      <c r="D1155" s="269" t="s">
        <v>1564</v>
      </c>
      <c r="E1155" s="270" t="s">
        <v>1564</v>
      </c>
      <c r="F1155" s="393">
        <v>4289600</v>
      </c>
      <c r="G1155" s="149" t="str">
        <f t="shared" si="19"/>
        <v>0203</v>
      </c>
    </row>
    <row r="1156" spans="1:7" ht="25.5">
      <c r="A1156" s="55" t="s">
        <v>588</v>
      </c>
      <c r="B1156" s="269" t="s">
        <v>249</v>
      </c>
      <c r="C1156" s="269" t="s">
        <v>524</v>
      </c>
      <c r="D1156" s="269" t="s">
        <v>1160</v>
      </c>
      <c r="E1156" s="270" t="s">
        <v>1564</v>
      </c>
      <c r="F1156" s="393">
        <v>4289600</v>
      </c>
      <c r="G1156" s="149" t="str">
        <f t="shared" si="19"/>
        <v>02031100000000</v>
      </c>
    </row>
    <row r="1157" spans="1:7" ht="51">
      <c r="A1157" s="55" t="s">
        <v>720</v>
      </c>
      <c r="B1157" s="269" t="s">
        <v>249</v>
      </c>
      <c r="C1157" s="269" t="s">
        <v>524</v>
      </c>
      <c r="D1157" s="269" t="s">
        <v>1161</v>
      </c>
      <c r="E1157" s="270" t="s">
        <v>1564</v>
      </c>
      <c r="F1157" s="393">
        <v>4289600</v>
      </c>
      <c r="G1157" s="149" t="str">
        <f t="shared" si="19"/>
        <v>02031110000000</v>
      </c>
    </row>
    <row r="1158" spans="1:7" ht="102">
      <c r="A1158" s="55" t="s">
        <v>636</v>
      </c>
      <c r="B1158" s="269" t="s">
        <v>249</v>
      </c>
      <c r="C1158" s="269" t="s">
        <v>524</v>
      </c>
      <c r="D1158" s="269" t="s">
        <v>945</v>
      </c>
      <c r="E1158" s="270" t="s">
        <v>1564</v>
      </c>
      <c r="F1158" s="393">
        <v>4289600</v>
      </c>
      <c r="G1158" s="149" t="str">
        <f t="shared" si="19"/>
        <v>02031110051180</v>
      </c>
    </row>
    <row r="1159" spans="1:7">
      <c r="A1159" s="55" t="s">
        <v>1913</v>
      </c>
      <c r="B1159" s="269" t="s">
        <v>249</v>
      </c>
      <c r="C1159" s="269" t="s">
        <v>524</v>
      </c>
      <c r="D1159" s="269" t="s">
        <v>945</v>
      </c>
      <c r="E1159" s="270" t="s">
        <v>1914</v>
      </c>
      <c r="F1159" s="393">
        <v>4289600</v>
      </c>
      <c r="G1159" s="149" t="str">
        <f t="shared" si="19"/>
        <v>02031110051180500</v>
      </c>
    </row>
    <row r="1160" spans="1:7">
      <c r="A1160" s="55" t="s">
        <v>525</v>
      </c>
      <c r="B1160" s="269" t="s">
        <v>249</v>
      </c>
      <c r="C1160" s="269" t="s">
        <v>524</v>
      </c>
      <c r="D1160" s="269" t="s">
        <v>945</v>
      </c>
      <c r="E1160" s="270" t="s">
        <v>526</v>
      </c>
      <c r="F1160" s="393">
        <v>4289600</v>
      </c>
      <c r="G1160" s="149" t="str">
        <f t="shared" si="19"/>
        <v>02031110051180530</v>
      </c>
    </row>
    <row r="1161" spans="1:7">
      <c r="A1161" s="55" t="s">
        <v>173</v>
      </c>
      <c r="B1161" s="269" t="s">
        <v>249</v>
      </c>
      <c r="C1161" s="269" t="s">
        <v>1430</v>
      </c>
      <c r="D1161" s="269" t="s">
        <v>1564</v>
      </c>
      <c r="E1161" s="270" t="s">
        <v>1564</v>
      </c>
      <c r="F1161" s="393">
        <v>2150000</v>
      </c>
      <c r="G1161" s="149" t="str">
        <f t="shared" si="19"/>
        <v>0700</v>
      </c>
    </row>
    <row r="1162" spans="1:7">
      <c r="A1162" s="55" t="s">
        <v>1296</v>
      </c>
      <c r="B1162" s="269" t="s">
        <v>249</v>
      </c>
      <c r="C1162" s="269" t="s">
        <v>455</v>
      </c>
      <c r="D1162" s="269" t="s">
        <v>1564</v>
      </c>
      <c r="E1162" s="270" t="s">
        <v>1564</v>
      </c>
      <c r="F1162" s="393">
        <v>2150000</v>
      </c>
      <c r="G1162" s="149" t="str">
        <f t="shared" si="19"/>
        <v>0707</v>
      </c>
    </row>
    <row r="1163" spans="1:7">
      <c r="A1163" s="55" t="s">
        <v>563</v>
      </c>
      <c r="B1163" s="269" t="s">
        <v>249</v>
      </c>
      <c r="C1163" s="269" t="s">
        <v>455</v>
      </c>
      <c r="D1163" s="269" t="s">
        <v>1145</v>
      </c>
      <c r="E1163" s="270" t="s">
        <v>1564</v>
      </c>
      <c r="F1163" s="393">
        <v>2150000</v>
      </c>
      <c r="G1163" s="149" t="str">
        <f t="shared" si="19"/>
        <v>07070600000000</v>
      </c>
    </row>
    <row r="1164" spans="1:7" ht="25.5">
      <c r="A1164" s="55" t="s">
        <v>564</v>
      </c>
      <c r="B1164" s="269" t="s">
        <v>249</v>
      </c>
      <c r="C1164" s="269" t="s">
        <v>455</v>
      </c>
      <c r="D1164" s="269" t="s">
        <v>1146</v>
      </c>
      <c r="E1164" s="270" t="s">
        <v>1564</v>
      </c>
      <c r="F1164" s="393">
        <v>2150000</v>
      </c>
      <c r="G1164" s="149" t="str">
        <f t="shared" si="19"/>
        <v>07070610000000</v>
      </c>
    </row>
    <row r="1165" spans="1:7" ht="63.75">
      <c r="A1165" s="55" t="s">
        <v>527</v>
      </c>
      <c r="B1165" s="269" t="s">
        <v>249</v>
      </c>
      <c r="C1165" s="269" t="s">
        <v>455</v>
      </c>
      <c r="D1165" s="269" t="s">
        <v>948</v>
      </c>
      <c r="E1165" s="270" t="s">
        <v>1564</v>
      </c>
      <c r="F1165" s="393">
        <v>2150000</v>
      </c>
      <c r="G1165" s="149" t="str">
        <f t="shared" si="19"/>
        <v>070706100Ч0050</v>
      </c>
    </row>
    <row r="1166" spans="1:7">
      <c r="A1166" s="55" t="s">
        <v>1913</v>
      </c>
      <c r="B1166" s="269" t="s">
        <v>249</v>
      </c>
      <c r="C1166" s="269" t="s">
        <v>455</v>
      </c>
      <c r="D1166" s="269" t="s">
        <v>948</v>
      </c>
      <c r="E1166" s="270" t="s">
        <v>1914</v>
      </c>
      <c r="F1166" s="393">
        <v>2150000</v>
      </c>
      <c r="G1166" s="149" t="str">
        <f t="shared" si="19"/>
        <v>070706100Ч0050500</v>
      </c>
    </row>
    <row r="1167" spans="1:7">
      <c r="A1167" s="55" t="s">
        <v>94</v>
      </c>
      <c r="B1167" s="269" t="s">
        <v>249</v>
      </c>
      <c r="C1167" s="269" t="s">
        <v>455</v>
      </c>
      <c r="D1167" s="269" t="s">
        <v>948</v>
      </c>
      <c r="E1167" s="270" t="s">
        <v>521</v>
      </c>
      <c r="F1167" s="393">
        <v>2150000</v>
      </c>
      <c r="G1167" s="149" t="str">
        <f t="shared" si="19"/>
        <v>070706100Ч0050540</v>
      </c>
    </row>
    <row r="1168" spans="1:7">
      <c r="A1168" s="55" t="s">
        <v>292</v>
      </c>
      <c r="B1168" s="269" t="s">
        <v>249</v>
      </c>
      <c r="C1168" s="269" t="s">
        <v>1444</v>
      </c>
      <c r="D1168" s="269" t="s">
        <v>1564</v>
      </c>
      <c r="E1168" s="270" t="s">
        <v>1564</v>
      </c>
      <c r="F1168" s="393">
        <v>60600</v>
      </c>
      <c r="G1168" s="149" t="str">
        <f t="shared" si="19"/>
        <v>0900</v>
      </c>
    </row>
    <row r="1169" spans="1:7">
      <c r="A1169" s="55" t="s">
        <v>1445</v>
      </c>
      <c r="B1169" s="269" t="s">
        <v>249</v>
      </c>
      <c r="C1169" s="269" t="s">
        <v>463</v>
      </c>
      <c r="D1169" s="269" t="s">
        <v>1564</v>
      </c>
      <c r="E1169" s="270" t="s">
        <v>1564</v>
      </c>
      <c r="F1169" s="393">
        <v>60600</v>
      </c>
      <c r="G1169" s="149" t="str">
        <f t="shared" si="19"/>
        <v>0909</v>
      </c>
    </row>
    <row r="1170" spans="1:7" ht="25.5">
      <c r="A1170" s="55" t="s">
        <v>723</v>
      </c>
      <c r="B1170" s="269" t="s">
        <v>249</v>
      </c>
      <c r="C1170" s="269" t="s">
        <v>463</v>
      </c>
      <c r="D1170" s="269" t="s">
        <v>1172</v>
      </c>
      <c r="E1170" s="270" t="s">
        <v>1564</v>
      </c>
      <c r="F1170" s="393">
        <v>60600</v>
      </c>
      <c r="G1170" s="149" t="str">
        <f t="shared" si="19"/>
        <v>09099000000000</v>
      </c>
    </row>
    <row r="1171" spans="1:7" ht="25.5">
      <c r="A1171" s="55" t="s">
        <v>522</v>
      </c>
      <c r="B1171" s="269" t="s">
        <v>249</v>
      </c>
      <c r="C1171" s="269" t="s">
        <v>463</v>
      </c>
      <c r="D1171" s="269" t="s">
        <v>1176</v>
      </c>
      <c r="E1171" s="270" t="s">
        <v>1564</v>
      </c>
      <c r="F1171" s="393">
        <v>60600</v>
      </c>
      <c r="G1171" s="149" t="str">
        <f t="shared" si="19"/>
        <v>09099090000000</v>
      </c>
    </row>
    <row r="1172" spans="1:7" ht="38.25">
      <c r="A1172" s="55" t="s">
        <v>464</v>
      </c>
      <c r="B1172" s="269" t="s">
        <v>249</v>
      </c>
      <c r="C1172" s="269" t="s">
        <v>463</v>
      </c>
      <c r="D1172" s="269" t="s">
        <v>949</v>
      </c>
      <c r="E1172" s="270" t="s">
        <v>1564</v>
      </c>
      <c r="F1172" s="393">
        <v>60600</v>
      </c>
      <c r="G1172" s="149" t="str">
        <f t="shared" si="19"/>
        <v>09099090075550</v>
      </c>
    </row>
    <row r="1173" spans="1:7">
      <c r="A1173" s="55" t="s">
        <v>1913</v>
      </c>
      <c r="B1173" s="269" t="s">
        <v>249</v>
      </c>
      <c r="C1173" s="269" t="s">
        <v>463</v>
      </c>
      <c r="D1173" s="269" t="s">
        <v>949</v>
      </c>
      <c r="E1173" s="270" t="s">
        <v>1914</v>
      </c>
      <c r="F1173" s="393">
        <v>60600</v>
      </c>
      <c r="G1173" s="149" t="str">
        <f t="shared" si="19"/>
        <v>09099090075550500</v>
      </c>
    </row>
    <row r="1174" spans="1:7">
      <c r="A1174" s="55" t="s">
        <v>94</v>
      </c>
      <c r="B1174" s="269" t="s">
        <v>249</v>
      </c>
      <c r="C1174" s="269" t="s">
        <v>463</v>
      </c>
      <c r="D1174" s="269" t="s">
        <v>949</v>
      </c>
      <c r="E1174" s="270" t="s">
        <v>521</v>
      </c>
      <c r="F1174" s="393">
        <v>60600</v>
      </c>
      <c r="G1174" s="149" t="str">
        <f t="shared" si="19"/>
        <v>09099090075550540</v>
      </c>
    </row>
    <row r="1175" spans="1:7" ht="25.5">
      <c r="A1175" s="55" t="s">
        <v>295</v>
      </c>
      <c r="B1175" s="269" t="s">
        <v>249</v>
      </c>
      <c r="C1175" s="269" t="s">
        <v>1446</v>
      </c>
      <c r="D1175" s="269" t="s">
        <v>1564</v>
      </c>
      <c r="E1175" s="270" t="s">
        <v>1564</v>
      </c>
      <c r="F1175" s="393">
        <v>45442</v>
      </c>
      <c r="G1175" s="149" t="str">
        <f t="shared" si="19"/>
        <v>1300</v>
      </c>
    </row>
    <row r="1176" spans="1:7" ht="25.5">
      <c r="A1176" s="55" t="s">
        <v>296</v>
      </c>
      <c r="B1176" s="269" t="s">
        <v>249</v>
      </c>
      <c r="C1176" s="269" t="s">
        <v>528</v>
      </c>
      <c r="D1176" s="269" t="s">
        <v>1564</v>
      </c>
      <c r="E1176" s="270" t="s">
        <v>1564</v>
      </c>
      <c r="F1176" s="393">
        <v>45442</v>
      </c>
      <c r="G1176" s="149" t="str">
        <f t="shared" si="19"/>
        <v>1301</v>
      </c>
    </row>
    <row r="1177" spans="1:7" ht="25.5">
      <c r="A1177" s="55" t="s">
        <v>723</v>
      </c>
      <c r="B1177" s="269" t="s">
        <v>249</v>
      </c>
      <c r="C1177" s="269" t="s">
        <v>528</v>
      </c>
      <c r="D1177" s="269" t="s">
        <v>1172</v>
      </c>
      <c r="E1177" s="270" t="s">
        <v>1564</v>
      </c>
      <c r="F1177" s="393">
        <v>45442</v>
      </c>
      <c r="G1177" s="149" t="str">
        <f t="shared" si="19"/>
        <v>13019000000000</v>
      </c>
    </row>
    <row r="1178" spans="1:7" ht="25.5">
      <c r="A1178" s="55" t="s">
        <v>522</v>
      </c>
      <c r="B1178" s="269" t="s">
        <v>249</v>
      </c>
      <c r="C1178" s="269" t="s">
        <v>528</v>
      </c>
      <c r="D1178" s="269" t="s">
        <v>1176</v>
      </c>
      <c r="E1178" s="270" t="s">
        <v>1564</v>
      </c>
      <c r="F1178" s="393">
        <v>45442</v>
      </c>
      <c r="G1178" s="149" t="str">
        <f t="shared" si="19"/>
        <v>13019090000000</v>
      </c>
    </row>
    <row r="1179" spans="1:7" ht="25.5">
      <c r="A1179" s="55" t="s">
        <v>522</v>
      </c>
      <c r="B1179" s="269" t="s">
        <v>249</v>
      </c>
      <c r="C1179" s="269" t="s">
        <v>528</v>
      </c>
      <c r="D1179" s="269" t="s">
        <v>944</v>
      </c>
      <c r="E1179" s="270" t="s">
        <v>1564</v>
      </c>
      <c r="F1179" s="393">
        <v>45442</v>
      </c>
      <c r="G1179" s="149" t="str">
        <f t="shared" si="19"/>
        <v>13019090080000</v>
      </c>
    </row>
    <row r="1180" spans="1:7">
      <c r="A1180" s="55" t="s">
        <v>1915</v>
      </c>
      <c r="B1180" s="269" t="s">
        <v>249</v>
      </c>
      <c r="C1180" s="269" t="s">
        <v>528</v>
      </c>
      <c r="D1180" s="269" t="s">
        <v>944</v>
      </c>
      <c r="E1180" s="270" t="s">
        <v>1916</v>
      </c>
      <c r="F1180" s="393">
        <v>45442</v>
      </c>
      <c r="G1180" s="149" t="str">
        <f t="shared" si="19"/>
        <v>13019090080000700</v>
      </c>
    </row>
    <row r="1181" spans="1:7">
      <c r="A1181" s="55" t="s">
        <v>529</v>
      </c>
      <c r="B1181" s="269" t="s">
        <v>249</v>
      </c>
      <c r="C1181" s="269" t="s">
        <v>528</v>
      </c>
      <c r="D1181" s="269" t="s">
        <v>944</v>
      </c>
      <c r="E1181" s="270" t="s">
        <v>530</v>
      </c>
      <c r="F1181" s="393">
        <v>45442</v>
      </c>
      <c r="G1181" s="149" t="str">
        <f t="shared" si="19"/>
        <v>13019090080000730</v>
      </c>
    </row>
    <row r="1182" spans="1:7" ht="38.25">
      <c r="A1182" s="55" t="s">
        <v>1447</v>
      </c>
      <c r="B1182" s="269" t="s">
        <v>249</v>
      </c>
      <c r="C1182" s="269" t="s">
        <v>1448</v>
      </c>
      <c r="D1182" s="269" t="s">
        <v>1564</v>
      </c>
      <c r="E1182" s="270" t="s">
        <v>1564</v>
      </c>
      <c r="F1182" s="393">
        <v>118851900</v>
      </c>
      <c r="G1182" s="149" t="str">
        <f t="shared" si="19"/>
        <v>1400</v>
      </c>
    </row>
    <row r="1183" spans="1:7" ht="38.25">
      <c r="A1183" s="55" t="s">
        <v>255</v>
      </c>
      <c r="B1183" s="269" t="s">
        <v>249</v>
      </c>
      <c r="C1183" s="269" t="s">
        <v>531</v>
      </c>
      <c r="D1183" s="269" t="s">
        <v>1564</v>
      </c>
      <c r="E1183" s="270" t="s">
        <v>1564</v>
      </c>
      <c r="F1183" s="393">
        <v>81461600</v>
      </c>
      <c r="G1183" s="149" t="str">
        <f t="shared" si="19"/>
        <v>1401</v>
      </c>
    </row>
    <row r="1184" spans="1:7" ht="25.5">
      <c r="A1184" s="55" t="s">
        <v>588</v>
      </c>
      <c r="B1184" s="269" t="s">
        <v>249</v>
      </c>
      <c r="C1184" s="269" t="s">
        <v>531</v>
      </c>
      <c r="D1184" s="269" t="s">
        <v>1160</v>
      </c>
      <c r="E1184" s="270" t="s">
        <v>1564</v>
      </c>
      <c r="F1184" s="393">
        <v>81461600</v>
      </c>
      <c r="G1184" s="149" t="str">
        <f t="shared" si="19"/>
        <v>14011100000000</v>
      </c>
    </row>
    <row r="1185" spans="1:7" ht="51">
      <c r="A1185" s="55" t="s">
        <v>720</v>
      </c>
      <c r="B1185" s="269" t="s">
        <v>249</v>
      </c>
      <c r="C1185" s="269" t="s">
        <v>531</v>
      </c>
      <c r="D1185" s="269" t="s">
        <v>1161</v>
      </c>
      <c r="E1185" s="270" t="s">
        <v>1564</v>
      </c>
      <c r="F1185" s="393">
        <v>81461600</v>
      </c>
      <c r="G1185" s="149" t="str">
        <f t="shared" si="19"/>
        <v>14011110000000</v>
      </c>
    </row>
    <row r="1186" spans="1:7" ht="127.5">
      <c r="A1186" s="55" t="s">
        <v>1237</v>
      </c>
      <c r="B1186" s="269" t="s">
        <v>249</v>
      </c>
      <c r="C1186" s="269" t="s">
        <v>531</v>
      </c>
      <c r="D1186" s="269" t="s">
        <v>950</v>
      </c>
      <c r="E1186" s="270" t="s">
        <v>1564</v>
      </c>
      <c r="F1186" s="393">
        <v>41401000</v>
      </c>
      <c r="G1186" s="149" t="str">
        <f t="shared" si="19"/>
        <v>14011110076010</v>
      </c>
    </row>
    <row r="1187" spans="1:7">
      <c r="A1187" s="55" t="s">
        <v>1913</v>
      </c>
      <c r="B1187" s="269" t="s">
        <v>249</v>
      </c>
      <c r="C1187" s="269" t="s">
        <v>531</v>
      </c>
      <c r="D1187" s="269" t="s">
        <v>950</v>
      </c>
      <c r="E1187" s="270" t="s">
        <v>1914</v>
      </c>
      <c r="F1187" s="393">
        <v>41401000</v>
      </c>
      <c r="G1187" s="149" t="str">
        <f t="shared" si="19"/>
        <v>14011110076010500</v>
      </c>
    </row>
    <row r="1188" spans="1:7">
      <c r="A1188" s="55" t="s">
        <v>1615</v>
      </c>
      <c r="B1188" s="269" t="s">
        <v>249</v>
      </c>
      <c r="C1188" s="269" t="s">
        <v>531</v>
      </c>
      <c r="D1188" s="269" t="s">
        <v>950</v>
      </c>
      <c r="E1188" s="270" t="s">
        <v>1616</v>
      </c>
      <c r="F1188" s="393">
        <v>41401000</v>
      </c>
      <c r="G1188" s="149" t="str">
        <f t="shared" si="19"/>
        <v>14011110076010510</v>
      </c>
    </row>
    <row r="1189" spans="1:7">
      <c r="A1189" s="55" t="s">
        <v>649</v>
      </c>
      <c r="B1189" s="269" t="s">
        <v>249</v>
      </c>
      <c r="C1189" s="269" t="s">
        <v>531</v>
      </c>
      <c r="D1189" s="269" t="s">
        <v>950</v>
      </c>
      <c r="E1189" s="270" t="s">
        <v>532</v>
      </c>
      <c r="F1189" s="393">
        <v>41401000</v>
      </c>
      <c r="G1189" s="149" t="str">
        <f t="shared" si="19"/>
        <v>14011110076010511</v>
      </c>
    </row>
    <row r="1190" spans="1:7" ht="89.25">
      <c r="A1190" s="55" t="s">
        <v>638</v>
      </c>
      <c r="B1190" s="269" t="s">
        <v>249</v>
      </c>
      <c r="C1190" s="269" t="s">
        <v>531</v>
      </c>
      <c r="D1190" s="269" t="s">
        <v>951</v>
      </c>
      <c r="E1190" s="270" t="s">
        <v>1564</v>
      </c>
      <c r="F1190" s="393">
        <v>40060600</v>
      </c>
      <c r="G1190" s="149" t="str">
        <f t="shared" si="19"/>
        <v>14011110080130</v>
      </c>
    </row>
    <row r="1191" spans="1:7">
      <c r="A1191" s="55" t="s">
        <v>1913</v>
      </c>
      <c r="B1191" s="269" t="s">
        <v>249</v>
      </c>
      <c r="C1191" s="269" t="s">
        <v>531</v>
      </c>
      <c r="D1191" s="269" t="s">
        <v>951</v>
      </c>
      <c r="E1191" s="270" t="s">
        <v>1914</v>
      </c>
      <c r="F1191" s="393">
        <v>40060600</v>
      </c>
      <c r="G1191" s="149" t="str">
        <f t="shared" si="19"/>
        <v>14011110080130500</v>
      </c>
    </row>
    <row r="1192" spans="1:7">
      <c r="A1192" s="55" t="s">
        <v>1615</v>
      </c>
      <c r="B1192" s="269" t="s">
        <v>249</v>
      </c>
      <c r="C1192" s="269" t="s">
        <v>531</v>
      </c>
      <c r="D1192" s="269" t="s">
        <v>951</v>
      </c>
      <c r="E1192" s="270" t="s">
        <v>1616</v>
      </c>
      <c r="F1192" s="393">
        <v>40060600</v>
      </c>
      <c r="G1192" s="149" t="str">
        <f t="shared" si="19"/>
        <v>14011110080130510</v>
      </c>
    </row>
    <row r="1193" spans="1:7">
      <c r="A1193" s="55" t="s">
        <v>649</v>
      </c>
      <c r="B1193" s="269" t="s">
        <v>249</v>
      </c>
      <c r="C1193" s="269" t="s">
        <v>531</v>
      </c>
      <c r="D1193" s="269" t="s">
        <v>951</v>
      </c>
      <c r="E1193" s="270" t="s">
        <v>532</v>
      </c>
      <c r="F1193" s="393">
        <v>40060600</v>
      </c>
      <c r="G1193" s="149" t="str">
        <f t="shared" ref="G1193:G1199" si="20">CONCATENATE(C1193,D1193,E1193)</f>
        <v>14011110080130511</v>
      </c>
    </row>
    <row r="1194" spans="1:7">
      <c r="A1194" s="55" t="s">
        <v>297</v>
      </c>
      <c r="B1194" s="269" t="s">
        <v>249</v>
      </c>
      <c r="C1194" s="269" t="s">
        <v>533</v>
      </c>
      <c r="D1194" s="269" t="s">
        <v>1564</v>
      </c>
      <c r="E1194" s="270" t="s">
        <v>1564</v>
      </c>
      <c r="F1194" s="393">
        <v>37390300</v>
      </c>
      <c r="G1194" s="149" t="str">
        <f t="shared" si="20"/>
        <v>1403</v>
      </c>
    </row>
    <row r="1195" spans="1:7" ht="25.5">
      <c r="A1195" s="55" t="s">
        <v>588</v>
      </c>
      <c r="B1195" s="269" t="s">
        <v>249</v>
      </c>
      <c r="C1195" s="269" t="s">
        <v>533</v>
      </c>
      <c r="D1195" s="269" t="s">
        <v>1160</v>
      </c>
      <c r="E1195" s="270" t="s">
        <v>1564</v>
      </c>
      <c r="F1195" s="393">
        <v>37390300</v>
      </c>
      <c r="G1195" s="149" t="str">
        <f t="shared" si="20"/>
        <v>14031100000000</v>
      </c>
    </row>
    <row r="1196" spans="1:7" ht="51">
      <c r="A1196" s="55" t="s">
        <v>720</v>
      </c>
      <c r="B1196" s="269" t="s">
        <v>249</v>
      </c>
      <c r="C1196" s="269" t="s">
        <v>533</v>
      </c>
      <c r="D1196" s="269" t="s">
        <v>1161</v>
      </c>
      <c r="E1196" s="270" t="s">
        <v>1564</v>
      </c>
      <c r="F1196" s="393">
        <v>37390300</v>
      </c>
      <c r="G1196" s="149" t="str">
        <f t="shared" si="20"/>
        <v>14031110000000</v>
      </c>
    </row>
    <row r="1197" spans="1:7" ht="89.25">
      <c r="A1197" s="55" t="s">
        <v>639</v>
      </c>
      <c r="B1197" s="269" t="s">
        <v>249</v>
      </c>
      <c r="C1197" s="269" t="s">
        <v>533</v>
      </c>
      <c r="D1197" s="269" t="s">
        <v>952</v>
      </c>
      <c r="E1197" s="270" t="s">
        <v>1564</v>
      </c>
      <c r="F1197" s="393">
        <v>37390300</v>
      </c>
      <c r="G1197" s="149" t="str">
        <f t="shared" si="20"/>
        <v>14031110080120</v>
      </c>
    </row>
    <row r="1198" spans="1:7">
      <c r="A1198" s="55" t="s">
        <v>1913</v>
      </c>
      <c r="B1198" s="269" t="s">
        <v>249</v>
      </c>
      <c r="C1198" s="269" t="s">
        <v>533</v>
      </c>
      <c r="D1198" s="269" t="s">
        <v>952</v>
      </c>
      <c r="E1198" s="270" t="s">
        <v>1914</v>
      </c>
      <c r="F1198" s="393">
        <v>37390300</v>
      </c>
      <c r="G1198" s="149" t="str">
        <f t="shared" si="20"/>
        <v>14031110080120500</v>
      </c>
    </row>
    <row r="1199" spans="1:7">
      <c r="A1199" s="55" t="s">
        <v>94</v>
      </c>
      <c r="B1199" s="269" t="s">
        <v>249</v>
      </c>
      <c r="C1199" s="269" t="s">
        <v>533</v>
      </c>
      <c r="D1199" s="269" t="s">
        <v>952</v>
      </c>
      <c r="E1199" s="270" t="s">
        <v>521</v>
      </c>
      <c r="F1199" s="393">
        <v>37390300</v>
      </c>
      <c r="G1199" s="149" t="str">
        <f t="shared" si="20"/>
        <v>14031110080120540</v>
      </c>
    </row>
  </sheetData>
  <autoFilter ref="A6:H735">
    <filterColumn colId="0"/>
    <filterColumn colId="1"/>
    <filterColumn colId="2"/>
    <filterColumn colId="3"/>
    <filterColumn colId="4"/>
    <filterColumn colId="5"/>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81" fitToHeight="0"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rgb="FFFF0000"/>
  </sheetPr>
  <dimension ref="A1:I1106"/>
  <sheetViews>
    <sheetView topLeftCell="A2" workbookViewId="0">
      <selection activeCell="G8" sqref="G8"/>
    </sheetView>
  </sheetViews>
  <sheetFormatPr defaultRowHeight="12.75"/>
  <cols>
    <col min="1" max="1" width="38.85546875" style="152" customWidth="1"/>
    <col min="2" max="2" width="7.28515625" style="152" customWidth="1"/>
    <col min="3" max="3" width="8" style="152" customWidth="1"/>
    <col min="4" max="4" width="11.7109375" style="152" customWidth="1"/>
    <col min="5" max="5" width="9.42578125" style="152" customWidth="1"/>
    <col min="6" max="7" width="19.7109375" style="4" customWidth="1"/>
    <col min="8" max="8" width="15.5703125" style="4" customWidth="1"/>
    <col min="9" max="9" width="13.5703125" style="4" bestFit="1" customWidth="1"/>
    <col min="10" max="16384" width="9.140625" style="4"/>
  </cols>
  <sheetData>
    <row r="1" spans="1:9" ht="45.75" hidden="1" customHeight="1">
      <c r="A1" s="396"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c r="F1" s="396"/>
      <c r="G1" s="396"/>
    </row>
    <row r="2" spans="1:9" ht="53.25" customHeight="1">
      <c r="A2" s="396" t="str">
        <f>"Приложение "&amp;Н1вед1&amp;" к решению
Богучанского районного Совета депутатов
от "&amp;Р1дата&amp;" года №"&amp;Р1номер</f>
        <v>Приложение 6 к решению
Богучанского районного Совета депутатов
от  года №</v>
      </c>
      <c r="B2" s="396"/>
      <c r="C2" s="396"/>
      <c r="D2" s="396"/>
      <c r="E2" s="396"/>
      <c r="F2" s="396"/>
      <c r="G2" s="396"/>
    </row>
    <row r="3" spans="1:9" ht="58.5" customHeight="1">
      <c r="A3" s="395"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2020-2021 годов</v>
      </c>
      <c r="B3" s="395"/>
      <c r="C3" s="395"/>
      <c r="D3" s="395"/>
      <c r="E3" s="395"/>
      <c r="F3" s="395"/>
      <c r="G3" s="395"/>
    </row>
    <row r="4" spans="1:9">
      <c r="G4" s="11" t="s">
        <v>95</v>
      </c>
    </row>
    <row r="5" spans="1:9">
      <c r="A5" s="423" t="s">
        <v>1921</v>
      </c>
      <c r="B5" s="425" t="s">
        <v>212</v>
      </c>
      <c r="C5" s="426"/>
      <c r="D5" s="426"/>
      <c r="E5" s="427"/>
      <c r="F5" s="430" t="s">
        <v>1586</v>
      </c>
      <c r="G5" s="430" t="s">
        <v>1765</v>
      </c>
    </row>
    <row r="6" spans="1:9" ht="41.25" customHeight="1">
      <c r="A6" s="424"/>
      <c r="B6" s="391" t="s">
        <v>1918</v>
      </c>
      <c r="C6" s="391" t="s">
        <v>1917</v>
      </c>
      <c r="D6" s="391" t="s">
        <v>1919</v>
      </c>
      <c r="E6" s="391" t="s">
        <v>1920</v>
      </c>
      <c r="F6" s="430"/>
      <c r="G6" s="430"/>
    </row>
    <row r="7" spans="1:9" s="14" customFormat="1">
      <c r="A7" s="335" t="s">
        <v>96</v>
      </c>
      <c r="B7" s="336" t="s">
        <v>1564</v>
      </c>
      <c r="C7" s="336" t="s">
        <v>1564</v>
      </c>
      <c r="D7" s="336" t="s">
        <v>1564</v>
      </c>
      <c r="E7" s="337" t="s">
        <v>1564</v>
      </c>
      <c r="F7" s="221">
        <f>1923028116+22470000</f>
        <v>1945498116</v>
      </c>
      <c r="G7" s="221">
        <f>1902899428+45430000</f>
        <v>1948329428</v>
      </c>
      <c r="I7" s="99"/>
    </row>
    <row r="8" spans="1:9">
      <c r="A8" s="222" t="s">
        <v>410</v>
      </c>
      <c r="B8" s="217" t="s">
        <v>213</v>
      </c>
      <c r="C8" s="217" t="s">
        <v>1564</v>
      </c>
      <c r="D8" s="217" t="s">
        <v>1564</v>
      </c>
      <c r="E8" s="217" t="s">
        <v>1564</v>
      </c>
      <c r="F8" s="219">
        <v>112622</v>
      </c>
      <c r="G8" s="219">
        <v>112622</v>
      </c>
      <c r="H8" s="100"/>
    </row>
    <row r="9" spans="1:9">
      <c r="A9" s="222" t="s">
        <v>278</v>
      </c>
      <c r="B9" s="217" t="s">
        <v>213</v>
      </c>
      <c r="C9" s="217" t="s">
        <v>1422</v>
      </c>
      <c r="D9" s="217" t="s">
        <v>1564</v>
      </c>
      <c r="E9" s="217" t="s">
        <v>1564</v>
      </c>
      <c r="F9" s="219">
        <v>112622</v>
      </c>
      <c r="G9" s="219">
        <v>112622</v>
      </c>
      <c r="H9" s="149" t="str">
        <f>CONCATENATE(C9,,D9,E9)</f>
        <v>0100</v>
      </c>
    </row>
    <row r="10" spans="1:9" ht="63.75">
      <c r="A10" s="222" t="s">
        <v>93</v>
      </c>
      <c r="B10" s="217" t="s">
        <v>213</v>
      </c>
      <c r="C10" s="217" t="s">
        <v>416</v>
      </c>
      <c r="D10" s="217" t="s">
        <v>1564</v>
      </c>
      <c r="E10" s="217" t="s">
        <v>1564</v>
      </c>
      <c r="F10" s="219">
        <v>112622</v>
      </c>
      <c r="G10" s="219">
        <v>112622</v>
      </c>
      <c r="H10" s="149" t="str">
        <f t="shared" ref="H10:H73" si="0">CONCATENATE(C10,,D10,E10)</f>
        <v>0103</v>
      </c>
    </row>
    <row r="11" spans="1:9" ht="38.25">
      <c r="A11" s="222" t="s">
        <v>721</v>
      </c>
      <c r="B11" s="217" t="s">
        <v>213</v>
      </c>
      <c r="C11" s="217" t="s">
        <v>416</v>
      </c>
      <c r="D11" s="217" t="s">
        <v>1167</v>
      </c>
      <c r="E11" s="217" t="s">
        <v>1564</v>
      </c>
      <c r="F11" s="219">
        <v>112622</v>
      </c>
      <c r="G11" s="219">
        <v>112622</v>
      </c>
      <c r="H11" s="149" t="str">
        <f t="shared" si="0"/>
        <v>01038000000000</v>
      </c>
    </row>
    <row r="12" spans="1:9" ht="51">
      <c r="A12" s="222" t="s">
        <v>722</v>
      </c>
      <c r="B12" s="217" t="s">
        <v>213</v>
      </c>
      <c r="C12" s="217" t="s">
        <v>416</v>
      </c>
      <c r="D12" s="217" t="s">
        <v>1169</v>
      </c>
      <c r="E12" s="217" t="s">
        <v>1564</v>
      </c>
      <c r="F12" s="219">
        <v>8820</v>
      </c>
      <c r="G12" s="219">
        <v>8820</v>
      </c>
      <c r="H12" s="149" t="str">
        <f t="shared" si="0"/>
        <v>01038020000000</v>
      </c>
    </row>
    <row r="13" spans="1:9" ht="51">
      <c r="A13" s="222" t="s">
        <v>417</v>
      </c>
      <c r="B13" s="217" t="s">
        <v>213</v>
      </c>
      <c r="C13" s="217" t="s">
        <v>416</v>
      </c>
      <c r="D13" s="217" t="s">
        <v>787</v>
      </c>
      <c r="E13" s="217" t="s">
        <v>1564</v>
      </c>
      <c r="F13" s="219">
        <v>8820</v>
      </c>
      <c r="G13" s="219">
        <v>8820</v>
      </c>
      <c r="H13" s="149" t="str">
        <f t="shared" si="0"/>
        <v>01038020060000</v>
      </c>
    </row>
    <row r="14" spans="1:9" ht="76.5">
      <c r="A14" s="222" t="s">
        <v>1902</v>
      </c>
      <c r="B14" s="217" t="s">
        <v>213</v>
      </c>
      <c r="C14" s="217" t="s">
        <v>416</v>
      </c>
      <c r="D14" s="217" t="s">
        <v>787</v>
      </c>
      <c r="E14" s="217" t="s">
        <v>324</v>
      </c>
      <c r="F14" s="219">
        <v>8820</v>
      </c>
      <c r="G14" s="219">
        <v>8820</v>
      </c>
      <c r="H14" s="149" t="str">
        <f t="shared" si="0"/>
        <v>01038020060000100</v>
      </c>
    </row>
    <row r="15" spans="1:9" ht="38.25">
      <c r="A15" s="222" t="s">
        <v>1610</v>
      </c>
      <c r="B15" s="217" t="s">
        <v>213</v>
      </c>
      <c r="C15" s="217" t="s">
        <v>416</v>
      </c>
      <c r="D15" s="217" t="s">
        <v>787</v>
      </c>
      <c r="E15" s="217" t="s">
        <v>37</v>
      </c>
      <c r="F15" s="219">
        <v>8820</v>
      </c>
      <c r="G15" s="219">
        <v>8820</v>
      </c>
      <c r="H15" s="149" t="str">
        <f t="shared" si="0"/>
        <v>01038020060000120</v>
      </c>
    </row>
    <row r="16" spans="1:9" ht="25.5">
      <c r="A16" s="222" t="s">
        <v>1102</v>
      </c>
      <c r="B16" s="217" t="s">
        <v>213</v>
      </c>
      <c r="C16" s="217" t="s">
        <v>416</v>
      </c>
      <c r="D16" s="217" t="s">
        <v>787</v>
      </c>
      <c r="E16" s="217" t="s">
        <v>413</v>
      </c>
      <c r="F16" s="219">
        <v>6790</v>
      </c>
      <c r="G16" s="219">
        <v>6790</v>
      </c>
      <c r="H16" s="149" t="str">
        <f t="shared" si="0"/>
        <v>01038020060000121</v>
      </c>
    </row>
    <row r="17" spans="1:8" ht="63.75">
      <c r="A17" s="222" t="s">
        <v>1216</v>
      </c>
      <c r="B17" s="217" t="s">
        <v>213</v>
      </c>
      <c r="C17" s="217" t="s">
        <v>416</v>
      </c>
      <c r="D17" s="217" t="s">
        <v>787</v>
      </c>
      <c r="E17" s="217" t="s">
        <v>1217</v>
      </c>
      <c r="F17" s="219">
        <v>2030</v>
      </c>
      <c r="G17" s="219">
        <v>2030</v>
      </c>
      <c r="H17" s="149" t="str">
        <f t="shared" si="0"/>
        <v>01038020060000129</v>
      </c>
    </row>
    <row r="18" spans="1:8" ht="63.75">
      <c r="A18" s="222" t="s">
        <v>419</v>
      </c>
      <c r="B18" s="217" t="s">
        <v>213</v>
      </c>
      <c r="C18" s="217" t="s">
        <v>416</v>
      </c>
      <c r="D18" s="217" t="s">
        <v>1170</v>
      </c>
      <c r="E18" s="217" t="s">
        <v>1564</v>
      </c>
      <c r="F18" s="219">
        <v>103802</v>
      </c>
      <c r="G18" s="219">
        <v>103802</v>
      </c>
      <c r="H18" s="149" t="str">
        <f t="shared" si="0"/>
        <v>01038030000000</v>
      </c>
    </row>
    <row r="19" spans="1:8" ht="63.75">
      <c r="A19" s="222" t="s">
        <v>419</v>
      </c>
      <c r="B19" s="217" t="s">
        <v>213</v>
      </c>
      <c r="C19" s="217" t="s">
        <v>416</v>
      </c>
      <c r="D19" s="217" t="s">
        <v>789</v>
      </c>
      <c r="E19" s="217" t="s">
        <v>1564</v>
      </c>
      <c r="F19" s="219">
        <v>103802</v>
      </c>
      <c r="G19" s="219">
        <v>103802</v>
      </c>
      <c r="H19" s="149" t="str">
        <f t="shared" si="0"/>
        <v>01038030060000</v>
      </c>
    </row>
    <row r="20" spans="1:8" ht="76.5">
      <c r="A20" s="222" t="s">
        <v>1902</v>
      </c>
      <c r="B20" s="217" t="s">
        <v>213</v>
      </c>
      <c r="C20" s="217" t="s">
        <v>416</v>
      </c>
      <c r="D20" s="217" t="s">
        <v>789</v>
      </c>
      <c r="E20" s="217" t="s">
        <v>324</v>
      </c>
      <c r="F20" s="219">
        <v>103802</v>
      </c>
      <c r="G20" s="219">
        <v>103802</v>
      </c>
      <c r="H20" s="149" t="str">
        <f t="shared" si="0"/>
        <v>01038030060000100</v>
      </c>
    </row>
    <row r="21" spans="1:8" ht="38.25">
      <c r="A21" s="222" t="s">
        <v>1610</v>
      </c>
      <c r="B21" s="217" t="s">
        <v>213</v>
      </c>
      <c r="C21" s="217" t="s">
        <v>416</v>
      </c>
      <c r="D21" s="217" t="s">
        <v>789</v>
      </c>
      <c r="E21" s="217" t="s">
        <v>37</v>
      </c>
      <c r="F21" s="219">
        <v>103802</v>
      </c>
      <c r="G21" s="219">
        <v>103802</v>
      </c>
      <c r="H21" s="149" t="str">
        <f t="shared" si="0"/>
        <v>01038030060000120</v>
      </c>
    </row>
    <row r="22" spans="1:8" ht="25.5">
      <c r="A22" s="222" t="s">
        <v>1102</v>
      </c>
      <c r="B22" s="217" t="s">
        <v>213</v>
      </c>
      <c r="C22" s="217" t="s">
        <v>416</v>
      </c>
      <c r="D22" s="217" t="s">
        <v>789</v>
      </c>
      <c r="E22" s="217" t="s">
        <v>413</v>
      </c>
      <c r="F22" s="219">
        <v>90482</v>
      </c>
      <c r="G22" s="219">
        <v>90482</v>
      </c>
      <c r="H22" s="149" t="str">
        <f t="shared" si="0"/>
        <v>01038030060000121</v>
      </c>
    </row>
    <row r="23" spans="1:8" ht="63.75">
      <c r="A23" s="222" t="s">
        <v>1216</v>
      </c>
      <c r="B23" s="217" t="s">
        <v>213</v>
      </c>
      <c r="C23" s="217" t="s">
        <v>416</v>
      </c>
      <c r="D23" s="217" t="s">
        <v>789</v>
      </c>
      <c r="E23" s="217" t="s">
        <v>1217</v>
      </c>
      <c r="F23" s="219">
        <v>13320</v>
      </c>
      <c r="G23" s="219">
        <v>13320</v>
      </c>
      <c r="H23" s="149" t="str">
        <f t="shared" si="0"/>
        <v>01038030060000129</v>
      </c>
    </row>
    <row r="24" spans="1:8" ht="25.5">
      <c r="A24" s="222" t="s">
        <v>215</v>
      </c>
      <c r="B24" s="217" t="s">
        <v>214</v>
      </c>
      <c r="C24" s="217" t="s">
        <v>1564</v>
      </c>
      <c r="D24" s="217" t="s">
        <v>1564</v>
      </c>
      <c r="E24" s="217" t="s">
        <v>1564</v>
      </c>
      <c r="F24" s="219">
        <v>126841</v>
      </c>
      <c r="G24" s="219">
        <v>126841</v>
      </c>
      <c r="H24" s="149" t="str">
        <f t="shared" si="0"/>
        <v/>
      </c>
    </row>
    <row r="25" spans="1:8">
      <c r="A25" s="222" t="s">
        <v>278</v>
      </c>
      <c r="B25" s="217" t="s">
        <v>214</v>
      </c>
      <c r="C25" s="217" t="s">
        <v>1422</v>
      </c>
      <c r="D25" s="217" t="s">
        <v>1564</v>
      </c>
      <c r="E25" s="217" t="s">
        <v>1564</v>
      </c>
      <c r="F25" s="219">
        <v>126841</v>
      </c>
      <c r="G25" s="219">
        <v>126841</v>
      </c>
      <c r="H25" s="149" t="str">
        <f t="shared" si="0"/>
        <v>0100</v>
      </c>
    </row>
    <row r="26" spans="1:8" ht="51">
      <c r="A26" s="222" t="s">
        <v>260</v>
      </c>
      <c r="B26" s="217" t="s">
        <v>214</v>
      </c>
      <c r="C26" s="217" t="s">
        <v>420</v>
      </c>
      <c r="D26" s="217" t="s">
        <v>1564</v>
      </c>
      <c r="E26" s="217" t="s">
        <v>1564</v>
      </c>
      <c r="F26" s="219">
        <v>126841</v>
      </c>
      <c r="G26" s="219">
        <v>126841</v>
      </c>
      <c r="H26" s="149" t="str">
        <f t="shared" si="0"/>
        <v>0106</v>
      </c>
    </row>
    <row r="27" spans="1:8" ht="38.25">
      <c r="A27" s="222" t="s">
        <v>721</v>
      </c>
      <c r="B27" s="217" t="s">
        <v>214</v>
      </c>
      <c r="C27" s="217" t="s">
        <v>420</v>
      </c>
      <c r="D27" s="217" t="s">
        <v>1167</v>
      </c>
      <c r="E27" s="217" t="s">
        <v>1564</v>
      </c>
      <c r="F27" s="219">
        <v>126841</v>
      </c>
      <c r="G27" s="219">
        <v>126841</v>
      </c>
      <c r="H27" s="149" t="str">
        <f t="shared" si="0"/>
        <v>01068000000000</v>
      </c>
    </row>
    <row r="28" spans="1:8" ht="51">
      <c r="A28" s="222" t="s">
        <v>722</v>
      </c>
      <c r="B28" s="217" t="s">
        <v>214</v>
      </c>
      <c r="C28" s="217" t="s">
        <v>420</v>
      </c>
      <c r="D28" s="217" t="s">
        <v>1169</v>
      </c>
      <c r="E28" s="217" t="s">
        <v>1564</v>
      </c>
      <c r="F28" s="219">
        <v>112707</v>
      </c>
      <c r="G28" s="219">
        <v>112707</v>
      </c>
      <c r="H28" s="149" t="str">
        <f t="shared" si="0"/>
        <v>01068020000000</v>
      </c>
    </row>
    <row r="29" spans="1:8" ht="51">
      <c r="A29" s="222" t="s">
        <v>417</v>
      </c>
      <c r="B29" s="217" t="s">
        <v>214</v>
      </c>
      <c r="C29" s="217" t="s">
        <v>420</v>
      </c>
      <c r="D29" s="217" t="s">
        <v>787</v>
      </c>
      <c r="E29" s="217" t="s">
        <v>1564</v>
      </c>
      <c r="F29" s="219">
        <v>112707</v>
      </c>
      <c r="G29" s="219">
        <v>112707</v>
      </c>
      <c r="H29" s="149" t="str">
        <f t="shared" si="0"/>
        <v>01068020060000</v>
      </c>
    </row>
    <row r="30" spans="1:8" ht="76.5">
      <c r="A30" s="222" t="s">
        <v>1902</v>
      </c>
      <c r="B30" s="217" t="s">
        <v>214</v>
      </c>
      <c r="C30" s="217" t="s">
        <v>420</v>
      </c>
      <c r="D30" s="217" t="s">
        <v>787</v>
      </c>
      <c r="E30" s="217" t="s">
        <v>324</v>
      </c>
      <c r="F30" s="219">
        <v>105807</v>
      </c>
      <c r="G30" s="219">
        <v>105807</v>
      </c>
      <c r="H30" s="149" t="str">
        <f t="shared" si="0"/>
        <v>01068020060000100</v>
      </c>
    </row>
    <row r="31" spans="1:8" ht="38.25">
      <c r="A31" s="222" t="s">
        <v>1610</v>
      </c>
      <c r="B31" s="217" t="s">
        <v>214</v>
      </c>
      <c r="C31" s="217" t="s">
        <v>420</v>
      </c>
      <c r="D31" s="217" t="s">
        <v>787</v>
      </c>
      <c r="E31" s="217" t="s">
        <v>37</v>
      </c>
      <c r="F31" s="219">
        <v>105807</v>
      </c>
      <c r="G31" s="219">
        <v>105807</v>
      </c>
      <c r="H31" s="149" t="str">
        <f t="shared" si="0"/>
        <v>01068020060000120</v>
      </c>
    </row>
    <row r="32" spans="1:8" ht="25.5">
      <c r="A32" s="222" t="s">
        <v>1102</v>
      </c>
      <c r="B32" s="217" t="s">
        <v>214</v>
      </c>
      <c r="C32" s="217" t="s">
        <v>420</v>
      </c>
      <c r="D32" s="217" t="s">
        <v>787</v>
      </c>
      <c r="E32" s="217" t="s">
        <v>413</v>
      </c>
      <c r="F32" s="219">
        <v>98930</v>
      </c>
      <c r="G32" s="219">
        <v>98930</v>
      </c>
      <c r="H32" s="149" t="str">
        <f t="shared" si="0"/>
        <v>01068020060000121</v>
      </c>
    </row>
    <row r="33" spans="1:8" ht="51">
      <c r="A33" s="222" t="s">
        <v>414</v>
      </c>
      <c r="B33" s="217" t="s">
        <v>214</v>
      </c>
      <c r="C33" s="217" t="s">
        <v>420</v>
      </c>
      <c r="D33" s="217" t="s">
        <v>787</v>
      </c>
      <c r="E33" s="217" t="s">
        <v>415</v>
      </c>
      <c r="F33" s="219">
        <v>6200</v>
      </c>
      <c r="G33" s="219">
        <v>6200</v>
      </c>
      <c r="H33" s="149" t="str">
        <f t="shared" si="0"/>
        <v>01068020060000122</v>
      </c>
    </row>
    <row r="34" spans="1:8" ht="63.75">
      <c r="A34" s="222" t="s">
        <v>1216</v>
      </c>
      <c r="B34" s="217" t="s">
        <v>214</v>
      </c>
      <c r="C34" s="217" t="s">
        <v>420</v>
      </c>
      <c r="D34" s="217" t="s">
        <v>787</v>
      </c>
      <c r="E34" s="217" t="s">
        <v>1217</v>
      </c>
      <c r="F34" s="219">
        <v>677</v>
      </c>
      <c r="G34" s="219">
        <v>677</v>
      </c>
      <c r="H34" s="149" t="str">
        <f t="shared" si="0"/>
        <v>01068020060000129</v>
      </c>
    </row>
    <row r="35" spans="1:8" ht="38.25">
      <c r="A35" s="222" t="s">
        <v>1903</v>
      </c>
      <c r="B35" s="217" t="s">
        <v>214</v>
      </c>
      <c r="C35" s="217" t="s">
        <v>420</v>
      </c>
      <c r="D35" s="217" t="s">
        <v>787</v>
      </c>
      <c r="E35" s="217" t="s">
        <v>1904</v>
      </c>
      <c r="F35" s="219">
        <v>6900</v>
      </c>
      <c r="G35" s="219">
        <v>6900</v>
      </c>
      <c r="H35" s="149" t="str">
        <f t="shared" si="0"/>
        <v>01068020060000200</v>
      </c>
    </row>
    <row r="36" spans="1:8" ht="38.25">
      <c r="A36" s="222" t="s">
        <v>1603</v>
      </c>
      <c r="B36" s="217" t="s">
        <v>214</v>
      </c>
      <c r="C36" s="217" t="s">
        <v>420</v>
      </c>
      <c r="D36" s="217" t="s">
        <v>787</v>
      </c>
      <c r="E36" s="217" t="s">
        <v>1604</v>
      </c>
      <c r="F36" s="219">
        <v>6900</v>
      </c>
      <c r="G36" s="219">
        <v>6900</v>
      </c>
      <c r="H36" s="149" t="str">
        <f t="shared" si="0"/>
        <v>01068020060000240</v>
      </c>
    </row>
    <row r="37" spans="1:8">
      <c r="A37" s="222" t="s">
        <v>1692</v>
      </c>
      <c r="B37" s="217" t="s">
        <v>214</v>
      </c>
      <c r="C37" s="217" t="s">
        <v>420</v>
      </c>
      <c r="D37" s="217" t="s">
        <v>787</v>
      </c>
      <c r="E37" s="217" t="s">
        <v>418</v>
      </c>
      <c r="F37" s="219">
        <v>6900</v>
      </c>
      <c r="G37" s="219">
        <v>6900</v>
      </c>
      <c r="H37" s="149" t="str">
        <f t="shared" si="0"/>
        <v>01068020060000244</v>
      </c>
    </row>
    <row r="38" spans="1:8" ht="76.5">
      <c r="A38" s="222" t="s">
        <v>421</v>
      </c>
      <c r="B38" s="217" t="s">
        <v>214</v>
      </c>
      <c r="C38" s="217" t="s">
        <v>420</v>
      </c>
      <c r="D38" s="217" t="s">
        <v>1171</v>
      </c>
      <c r="E38" s="217" t="s">
        <v>1564</v>
      </c>
      <c r="F38" s="219">
        <v>14134</v>
      </c>
      <c r="G38" s="219">
        <v>14134</v>
      </c>
      <c r="H38" s="149" t="str">
        <f t="shared" si="0"/>
        <v>01068040000000</v>
      </c>
    </row>
    <row r="39" spans="1:8" ht="76.5">
      <c r="A39" s="222" t="s">
        <v>421</v>
      </c>
      <c r="B39" s="217" t="s">
        <v>214</v>
      </c>
      <c r="C39" s="217" t="s">
        <v>420</v>
      </c>
      <c r="D39" s="217" t="s">
        <v>791</v>
      </c>
      <c r="E39" s="217" t="s">
        <v>1564</v>
      </c>
      <c r="F39" s="219">
        <v>14134</v>
      </c>
      <c r="G39" s="219">
        <v>14134</v>
      </c>
      <c r="H39" s="149" t="str">
        <f t="shared" si="0"/>
        <v>01068040060000</v>
      </c>
    </row>
    <row r="40" spans="1:8" ht="76.5">
      <c r="A40" s="222" t="s">
        <v>1902</v>
      </c>
      <c r="B40" s="217" t="s">
        <v>214</v>
      </c>
      <c r="C40" s="217" t="s">
        <v>420</v>
      </c>
      <c r="D40" s="217" t="s">
        <v>791</v>
      </c>
      <c r="E40" s="217" t="s">
        <v>324</v>
      </c>
      <c r="F40" s="219">
        <v>14134</v>
      </c>
      <c r="G40" s="219">
        <v>14134</v>
      </c>
      <c r="H40" s="149" t="str">
        <f t="shared" si="0"/>
        <v>01068040060000100</v>
      </c>
    </row>
    <row r="41" spans="1:8" ht="38.25">
      <c r="A41" s="222" t="s">
        <v>1610</v>
      </c>
      <c r="B41" s="217" t="s">
        <v>214</v>
      </c>
      <c r="C41" s="217" t="s">
        <v>420</v>
      </c>
      <c r="D41" s="217" t="s">
        <v>791</v>
      </c>
      <c r="E41" s="217" t="s">
        <v>37</v>
      </c>
      <c r="F41" s="219">
        <v>14134</v>
      </c>
      <c r="G41" s="219">
        <v>14134</v>
      </c>
      <c r="H41" s="149" t="str">
        <f t="shared" si="0"/>
        <v>01068040060000120</v>
      </c>
    </row>
    <row r="42" spans="1:8" ht="25.5">
      <c r="A42" s="222" t="s">
        <v>1102</v>
      </c>
      <c r="B42" s="217" t="s">
        <v>214</v>
      </c>
      <c r="C42" s="217" t="s">
        <v>420</v>
      </c>
      <c r="D42" s="217" t="s">
        <v>791</v>
      </c>
      <c r="E42" s="217" t="s">
        <v>413</v>
      </c>
      <c r="F42" s="219">
        <v>13621</v>
      </c>
      <c r="G42" s="219">
        <v>13621</v>
      </c>
      <c r="H42" s="149" t="str">
        <f t="shared" si="0"/>
        <v>01068040060000121</v>
      </c>
    </row>
    <row r="43" spans="1:8" ht="63.75">
      <c r="A43" s="222" t="s">
        <v>1216</v>
      </c>
      <c r="B43" s="217" t="s">
        <v>214</v>
      </c>
      <c r="C43" s="217" t="s">
        <v>420</v>
      </c>
      <c r="D43" s="217" t="s">
        <v>791</v>
      </c>
      <c r="E43" s="217" t="s">
        <v>1217</v>
      </c>
      <c r="F43" s="219">
        <v>513</v>
      </c>
      <c r="G43" s="219">
        <v>513</v>
      </c>
      <c r="H43" s="149" t="str">
        <f t="shared" si="0"/>
        <v>01068040060000129</v>
      </c>
    </row>
    <row r="44" spans="1:8">
      <c r="A44" s="222" t="s">
        <v>216</v>
      </c>
      <c r="B44" s="217" t="s">
        <v>5</v>
      </c>
      <c r="C44" s="217" t="s">
        <v>1564</v>
      </c>
      <c r="D44" s="217" t="s">
        <v>1564</v>
      </c>
      <c r="E44" s="217" t="s">
        <v>1564</v>
      </c>
      <c r="F44" s="219">
        <v>252326926</v>
      </c>
      <c r="G44" s="219">
        <v>243957838</v>
      </c>
      <c r="H44" s="149" t="str">
        <f t="shared" si="0"/>
        <v/>
      </c>
    </row>
    <row r="45" spans="1:8">
      <c r="A45" s="222" t="s">
        <v>278</v>
      </c>
      <c r="B45" s="217" t="s">
        <v>5</v>
      </c>
      <c r="C45" s="217" t="s">
        <v>1422</v>
      </c>
      <c r="D45" s="217" t="s">
        <v>1564</v>
      </c>
      <c r="E45" s="217" t="s">
        <v>1564</v>
      </c>
      <c r="F45" s="219">
        <v>28761144</v>
      </c>
      <c r="G45" s="219">
        <v>20375056</v>
      </c>
      <c r="H45" s="149" t="str">
        <f t="shared" si="0"/>
        <v>0100</v>
      </c>
    </row>
    <row r="46" spans="1:8" ht="51">
      <c r="A46" s="222" t="s">
        <v>1874</v>
      </c>
      <c r="B46" s="217" t="s">
        <v>5</v>
      </c>
      <c r="C46" s="217" t="s">
        <v>411</v>
      </c>
      <c r="D46" s="217" t="s">
        <v>1564</v>
      </c>
      <c r="E46" s="217" t="s">
        <v>1564</v>
      </c>
      <c r="F46" s="219">
        <v>1605429</v>
      </c>
      <c r="G46" s="219">
        <v>1605429</v>
      </c>
      <c r="H46" s="149" t="str">
        <f t="shared" si="0"/>
        <v>0102</v>
      </c>
    </row>
    <row r="47" spans="1:8" ht="38.25">
      <c r="A47" s="222" t="s">
        <v>721</v>
      </c>
      <c r="B47" s="217" t="s">
        <v>5</v>
      </c>
      <c r="C47" s="217" t="s">
        <v>411</v>
      </c>
      <c r="D47" s="217" t="s">
        <v>1167</v>
      </c>
      <c r="E47" s="217" t="s">
        <v>1564</v>
      </c>
      <c r="F47" s="219">
        <v>1605429</v>
      </c>
      <c r="G47" s="219">
        <v>1605429</v>
      </c>
      <c r="H47" s="149" t="str">
        <f t="shared" si="0"/>
        <v>01028000000000</v>
      </c>
    </row>
    <row r="48" spans="1:8" ht="63.75">
      <c r="A48" s="222" t="s">
        <v>412</v>
      </c>
      <c r="B48" s="217" t="s">
        <v>5</v>
      </c>
      <c r="C48" s="217" t="s">
        <v>411</v>
      </c>
      <c r="D48" s="217" t="s">
        <v>1168</v>
      </c>
      <c r="E48" s="217" t="s">
        <v>1564</v>
      </c>
      <c r="F48" s="219">
        <v>1605429</v>
      </c>
      <c r="G48" s="219">
        <v>1605429</v>
      </c>
      <c r="H48" s="149" t="str">
        <f t="shared" si="0"/>
        <v>01028010000000</v>
      </c>
    </row>
    <row r="49" spans="1:8" ht="63.75">
      <c r="A49" s="222" t="s">
        <v>412</v>
      </c>
      <c r="B49" s="217" t="s">
        <v>5</v>
      </c>
      <c r="C49" s="217" t="s">
        <v>411</v>
      </c>
      <c r="D49" s="217" t="s">
        <v>793</v>
      </c>
      <c r="E49" s="217" t="s">
        <v>1564</v>
      </c>
      <c r="F49" s="219">
        <v>1605429</v>
      </c>
      <c r="G49" s="219">
        <v>1605429</v>
      </c>
      <c r="H49" s="149" t="str">
        <f t="shared" si="0"/>
        <v>01028010060000</v>
      </c>
    </row>
    <row r="50" spans="1:8" ht="76.5">
      <c r="A50" s="222" t="s">
        <v>1902</v>
      </c>
      <c r="B50" s="217" t="s">
        <v>5</v>
      </c>
      <c r="C50" s="217" t="s">
        <v>411</v>
      </c>
      <c r="D50" s="217" t="s">
        <v>793</v>
      </c>
      <c r="E50" s="217" t="s">
        <v>324</v>
      </c>
      <c r="F50" s="219">
        <v>1605429</v>
      </c>
      <c r="G50" s="219">
        <v>1605429</v>
      </c>
      <c r="H50" s="149" t="str">
        <f t="shared" si="0"/>
        <v>01028010060000100</v>
      </c>
    </row>
    <row r="51" spans="1:8" ht="38.25">
      <c r="A51" s="222" t="s">
        <v>1610</v>
      </c>
      <c r="B51" s="217" t="s">
        <v>5</v>
      </c>
      <c r="C51" s="217" t="s">
        <v>411</v>
      </c>
      <c r="D51" s="217" t="s">
        <v>793</v>
      </c>
      <c r="E51" s="217" t="s">
        <v>37</v>
      </c>
      <c r="F51" s="219">
        <v>1605429</v>
      </c>
      <c r="G51" s="219">
        <v>1605429</v>
      </c>
      <c r="H51" s="149" t="str">
        <f t="shared" si="0"/>
        <v>01028010060000120</v>
      </c>
    </row>
    <row r="52" spans="1:8" ht="25.5">
      <c r="A52" s="222" t="s">
        <v>1102</v>
      </c>
      <c r="B52" s="217" t="s">
        <v>5</v>
      </c>
      <c r="C52" s="217" t="s">
        <v>411</v>
      </c>
      <c r="D52" s="217" t="s">
        <v>793</v>
      </c>
      <c r="E52" s="217" t="s">
        <v>413</v>
      </c>
      <c r="F52" s="219">
        <v>1215389</v>
      </c>
      <c r="G52" s="219">
        <v>1215389</v>
      </c>
      <c r="H52" s="149" t="str">
        <f t="shared" si="0"/>
        <v>01028010060000121</v>
      </c>
    </row>
    <row r="53" spans="1:8" ht="51">
      <c r="A53" s="222" t="s">
        <v>414</v>
      </c>
      <c r="B53" s="217" t="s">
        <v>5</v>
      </c>
      <c r="C53" s="217" t="s">
        <v>411</v>
      </c>
      <c r="D53" s="217" t="s">
        <v>793</v>
      </c>
      <c r="E53" s="217" t="s">
        <v>415</v>
      </c>
      <c r="F53" s="219">
        <v>41000</v>
      </c>
      <c r="G53" s="219">
        <v>41000</v>
      </c>
      <c r="H53" s="149" t="str">
        <f t="shared" si="0"/>
        <v>01028010060000122</v>
      </c>
    </row>
    <row r="54" spans="1:8" ht="63.75">
      <c r="A54" s="222" t="s">
        <v>1216</v>
      </c>
      <c r="B54" s="217" t="s">
        <v>5</v>
      </c>
      <c r="C54" s="217" t="s">
        <v>411</v>
      </c>
      <c r="D54" s="217" t="s">
        <v>793</v>
      </c>
      <c r="E54" s="217" t="s">
        <v>1217</v>
      </c>
      <c r="F54" s="219">
        <v>349040</v>
      </c>
      <c r="G54" s="219">
        <v>349040</v>
      </c>
      <c r="H54" s="149" t="str">
        <f t="shared" si="0"/>
        <v>01028010060000129</v>
      </c>
    </row>
    <row r="55" spans="1:8" ht="63.75">
      <c r="A55" s="222" t="s">
        <v>280</v>
      </c>
      <c r="B55" s="217" t="s">
        <v>5</v>
      </c>
      <c r="C55" s="217" t="s">
        <v>422</v>
      </c>
      <c r="D55" s="217" t="s">
        <v>1564</v>
      </c>
      <c r="E55" s="217" t="s">
        <v>1564</v>
      </c>
      <c r="F55" s="219">
        <v>26739915</v>
      </c>
      <c r="G55" s="219">
        <v>18356727</v>
      </c>
      <c r="H55" s="149" t="str">
        <f t="shared" si="0"/>
        <v>0104</v>
      </c>
    </row>
    <row r="56" spans="1:8" ht="51">
      <c r="A56" s="222" t="s">
        <v>553</v>
      </c>
      <c r="B56" s="217" t="s">
        <v>5</v>
      </c>
      <c r="C56" s="217" t="s">
        <v>422</v>
      </c>
      <c r="D56" s="217" t="s">
        <v>1138</v>
      </c>
      <c r="E56" s="217" t="s">
        <v>1564</v>
      </c>
      <c r="F56" s="219">
        <v>73395</v>
      </c>
      <c r="G56" s="219">
        <v>73395</v>
      </c>
      <c r="H56" s="149" t="str">
        <f t="shared" si="0"/>
        <v>01040400000000</v>
      </c>
    </row>
    <row r="57" spans="1:8" ht="25.5">
      <c r="A57" s="222" t="s">
        <v>556</v>
      </c>
      <c r="B57" s="217" t="s">
        <v>5</v>
      </c>
      <c r="C57" s="217" t="s">
        <v>422</v>
      </c>
      <c r="D57" s="217" t="s">
        <v>1140</v>
      </c>
      <c r="E57" s="217" t="s">
        <v>1564</v>
      </c>
      <c r="F57" s="219">
        <v>73395</v>
      </c>
      <c r="G57" s="219">
        <v>73395</v>
      </c>
      <c r="H57" s="149" t="str">
        <f t="shared" si="0"/>
        <v>01040420000000</v>
      </c>
    </row>
    <row r="58" spans="1:8" ht="114.75">
      <c r="A58" s="222" t="s">
        <v>423</v>
      </c>
      <c r="B58" s="217" t="s">
        <v>5</v>
      </c>
      <c r="C58" s="217" t="s">
        <v>422</v>
      </c>
      <c r="D58" s="217" t="s">
        <v>794</v>
      </c>
      <c r="E58" s="217" t="s">
        <v>1564</v>
      </c>
      <c r="F58" s="219">
        <v>73395</v>
      </c>
      <c r="G58" s="219">
        <v>73395</v>
      </c>
      <c r="H58" s="149" t="str">
        <f t="shared" si="0"/>
        <v>01040420080040</v>
      </c>
    </row>
    <row r="59" spans="1:8" ht="38.25">
      <c r="A59" s="229" t="s">
        <v>1903</v>
      </c>
      <c r="B59" s="217" t="s">
        <v>5</v>
      </c>
      <c r="C59" s="217" t="s">
        <v>422</v>
      </c>
      <c r="D59" s="217" t="s">
        <v>794</v>
      </c>
      <c r="E59" s="217" t="s">
        <v>1904</v>
      </c>
      <c r="F59" s="219">
        <v>73395</v>
      </c>
      <c r="G59" s="219">
        <v>73395</v>
      </c>
      <c r="H59" s="149" t="str">
        <f t="shared" si="0"/>
        <v>01040420080040200</v>
      </c>
    </row>
    <row r="60" spans="1:8" ht="38.25">
      <c r="A60" s="222" t="s">
        <v>1603</v>
      </c>
      <c r="B60" s="217" t="s">
        <v>5</v>
      </c>
      <c r="C60" s="217" t="s">
        <v>422</v>
      </c>
      <c r="D60" s="217" t="s">
        <v>794</v>
      </c>
      <c r="E60" s="217" t="s">
        <v>1604</v>
      </c>
      <c r="F60" s="219">
        <v>73395</v>
      </c>
      <c r="G60" s="219">
        <v>73395</v>
      </c>
      <c r="H60" s="149" t="str">
        <f t="shared" si="0"/>
        <v>01040420080040240</v>
      </c>
    </row>
    <row r="61" spans="1:8">
      <c r="A61" s="222" t="s">
        <v>1692</v>
      </c>
      <c r="B61" s="217" t="s">
        <v>5</v>
      </c>
      <c r="C61" s="217" t="s">
        <v>422</v>
      </c>
      <c r="D61" s="217" t="s">
        <v>794</v>
      </c>
      <c r="E61" s="217" t="s">
        <v>418</v>
      </c>
      <c r="F61" s="219">
        <v>73395</v>
      </c>
      <c r="G61" s="219">
        <v>73395</v>
      </c>
      <c r="H61" s="149" t="str">
        <f t="shared" si="0"/>
        <v>01040420080040244</v>
      </c>
    </row>
    <row r="62" spans="1:8" ht="38.25">
      <c r="A62" s="222" t="s">
        <v>721</v>
      </c>
      <c r="B62" s="217" t="s">
        <v>5</v>
      </c>
      <c r="C62" s="217" t="s">
        <v>422</v>
      </c>
      <c r="D62" s="217" t="s">
        <v>1167</v>
      </c>
      <c r="E62" s="217" t="s">
        <v>1564</v>
      </c>
      <c r="F62" s="219">
        <v>26666520</v>
      </c>
      <c r="G62" s="219">
        <v>18283332</v>
      </c>
      <c r="H62" s="149" t="str">
        <f t="shared" si="0"/>
        <v>01048000000000</v>
      </c>
    </row>
    <row r="63" spans="1:8" ht="51">
      <c r="A63" s="222" t="s">
        <v>722</v>
      </c>
      <c r="B63" s="217" t="s">
        <v>5</v>
      </c>
      <c r="C63" s="217" t="s">
        <v>422</v>
      </c>
      <c r="D63" s="217" t="s">
        <v>1169</v>
      </c>
      <c r="E63" s="217" t="s">
        <v>1564</v>
      </c>
      <c r="F63" s="219">
        <v>26666520</v>
      </c>
      <c r="G63" s="219">
        <v>18283332</v>
      </c>
      <c r="H63" s="149" t="str">
        <f t="shared" si="0"/>
        <v>01048020000000</v>
      </c>
    </row>
    <row r="64" spans="1:8" ht="51">
      <c r="A64" s="222" t="s">
        <v>417</v>
      </c>
      <c r="B64" s="217" t="s">
        <v>5</v>
      </c>
      <c r="C64" s="217" t="s">
        <v>422</v>
      </c>
      <c r="D64" s="217" t="s">
        <v>787</v>
      </c>
      <c r="E64" s="217" t="s">
        <v>1564</v>
      </c>
      <c r="F64" s="219">
        <v>13966598</v>
      </c>
      <c r="G64" s="219">
        <v>9183510</v>
      </c>
      <c r="H64" s="149" t="str">
        <f t="shared" si="0"/>
        <v>01048020060000</v>
      </c>
    </row>
    <row r="65" spans="1:8" ht="76.5">
      <c r="A65" s="222" t="s">
        <v>1902</v>
      </c>
      <c r="B65" s="217" t="s">
        <v>5</v>
      </c>
      <c r="C65" s="217" t="s">
        <v>422</v>
      </c>
      <c r="D65" s="217" t="s">
        <v>787</v>
      </c>
      <c r="E65" s="217" t="s">
        <v>324</v>
      </c>
      <c r="F65" s="219">
        <v>5679878</v>
      </c>
      <c r="G65" s="219">
        <v>8896790</v>
      </c>
      <c r="H65" s="149" t="str">
        <f t="shared" si="0"/>
        <v>01048020060000100</v>
      </c>
    </row>
    <row r="66" spans="1:8" ht="38.25">
      <c r="A66" s="222" t="s">
        <v>1610</v>
      </c>
      <c r="B66" s="217" t="s">
        <v>5</v>
      </c>
      <c r="C66" s="217" t="s">
        <v>422</v>
      </c>
      <c r="D66" s="217" t="s">
        <v>787</v>
      </c>
      <c r="E66" s="217" t="s">
        <v>37</v>
      </c>
      <c r="F66" s="219">
        <v>5679878</v>
      </c>
      <c r="G66" s="219">
        <v>8896790</v>
      </c>
      <c r="H66" s="149" t="str">
        <f t="shared" si="0"/>
        <v>01048020060000120</v>
      </c>
    </row>
    <row r="67" spans="1:8" ht="25.5">
      <c r="A67" s="222" t="s">
        <v>1102</v>
      </c>
      <c r="B67" s="217" t="s">
        <v>5</v>
      </c>
      <c r="C67" s="217" t="s">
        <v>422</v>
      </c>
      <c r="D67" s="217" t="s">
        <v>787</v>
      </c>
      <c r="E67" s="217" t="s">
        <v>413</v>
      </c>
      <c r="F67" s="219">
        <v>1236465</v>
      </c>
      <c r="G67" s="219">
        <v>8483377</v>
      </c>
      <c r="H67" s="149" t="str">
        <f t="shared" si="0"/>
        <v>01048020060000121</v>
      </c>
    </row>
    <row r="68" spans="1:8" ht="51">
      <c r="A68" s="222" t="s">
        <v>414</v>
      </c>
      <c r="B68" s="217" t="s">
        <v>5</v>
      </c>
      <c r="C68" s="217" t="s">
        <v>422</v>
      </c>
      <c r="D68" s="217" t="s">
        <v>787</v>
      </c>
      <c r="E68" s="217" t="s">
        <v>415</v>
      </c>
      <c r="F68" s="219">
        <v>500000</v>
      </c>
      <c r="G68" s="219">
        <v>0</v>
      </c>
      <c r="H68" s="149" t="str">
        <f t="shared" si="0"/>
        <v>01048020060000122</v>
      </c>
    </row>
    <row r="69" spans="1:8" ht="63.75">
      <c r="A69" s="222" t="s">
        <v>1216</v>
      </c>
      <c r="B69" s="217" t="s">
        <v>5</v>
      </c>
      <c r="C69" s="217" t="s">
        <v>422</v>
      </c>
      <c r="D69" s="217" t="s">
        <v>787</v>
      </c>
      <c r="E69" s="217" t="s">
        <v>1217</v>
      </c>
      <c r="F69" s="219">
        <v>3943413</v>
      </c>
      <c r="G69" s="219">
        <v>413413</v>
      </c>
      <c r="H69" s="149" t="str">
        <f t="shared" si="0"/>
        <v>01048020060000129</v>
      </c>
    </row>
    <row r="70" spans="1:8" ht="38.25">
      <c r="A70" s="222" t="s">
        <v>1903</v>
      </c>
      <c r="B70" s="217" t="s">
        <v>5</v>
      </c>
      <c r="C70" s="217" t="s">
        <v>422</v>
      </c>
      <c r="D70" s="217" t="s">
        <v>787</v>
      </c>
      <c r="E70" s="217" t="s">
        <v>1904</v>
      </c>
      <c r="F70" s="219">
        <v>8270720</v>
      </c>
      <c r="G70" s="219">
        <v>270720</v>
      </c>
      <c r="H70" s="149" t="str">
        <f t="shared" si="0"/>
        <v>01048020060000200</v>
      </c>
    </row>
    <row r="71" spans="1:8" ht="38.25">
      <c r="A71" s="222" t="s">
        <v>1603</v>
      </c>
      <c r="B71" s="217" t="s">
        <v>5</v>
      </c>
      <c r="C71" s="217" t="s">
        <v>422</v>
      </c>
      <c r="D71" s="217" t="s">
        <v>787</v>
      </c>
      <c r="E71" s="217" t="s">
        <v>1604</v>
      </c>
      <c r="F71" s="219">
        <v>8270720</v>
      </c>
      <c r="G71" s="219">
        <v>270720</v>
      </c>
      <c r="H71" s="149" t="str">
        <f t="shared" si="0"/>
        <v>01048020060000240</v>
      </c>
    </row>
    <row r="72" spans="1:8">
      <c r="A72" s="222" t="s">
        <v>1692</v>
      </c>
      <c r="B72" s="217" t="s">
        <v>5</v>
      </c>
      <c r="C72" s="217" t="s">
        <v>422</v>
      </c>
      <c r="D72" s="217" t="s">
        <v>787</v>
      </c>
      <c r="E72" s="217" t="s">
        <v>418</v>
      </c>
      <c r="F72" s="219">
        <v>8270720</v>
      </c>
      <c r="G72" s="219">
        <v>270720</v>
      </c>
      <c r="H72" s="149" t="str">
        <f t="shared" si="0"/>
        <v>01048020060000244</v>
      </c>
    </row>
    <row r="73" spans="1:8">
      <c r="A73" s="222" t="s">
        <v>1905</v>
      </c>
      <c r="B73" s="217" t="s">
        <v>5</v>
      </c>
      <c r="C73" s="217" t="s">
        <v>422</v>
      </c>
      <c r="D73" s="217" t="s">
        <v>787</v>
      </c>
      <c r="E73" s="217" t="s">
        <v>1906</v>
      </c>
      <c r="F73" s="219">
        <v>16000</v>
      </c>
      <c r="G73" s="219">
        <v>16000</v>
      </c>
      <c r="H73" s="149" t="str">
        <f t="shared" si="0"/>
        <v>01048020060000800</v>
      </c>
    </row>
    <row r="74" spans="1:8">
      <c r="A74" s="222" t="s">
        <v>1608</v>
      </c>
      <c r="B74" s="217" t="s">
        <v>5</v>
      </c>
      <c r="C74" s="217" t="s">
        <v>422</v>
      </c>
      <c r="D74" s="217" t="s">
        <v>787</v>
      </c>
      <c r="E74" s="217" t="s">
        <v>1609</v>
      </c>
      <c r="F74" s="219">
        <v>16000</v>
      </c>
      <c r="G74" s="219">
        <v>16000</v>
      </c>
      <c r="H74" s="149" t="str">
        <f t="shared" ref="H74:H131" si="1">CONCATENATE(C74,,D74,E74)</f>
        <v>01048020060000850</v>
      </c>
    </row>
    <row r="75" spans="1:8">
      <c r="A75" s="222" t="s">
        <v>1103</v>
      </c>
      <c r="B75" s="217" t="s">
        <v>5</v>
      </c>
      <c r="C75" s="217" t="s">
        <v>422</v>
      </c>
      <c r="D75" s="217" t="s">
        <v>787</v>
      </c>
      <c r="E75" s="217" t="s">
        <v>595</v>
      </c>
      <c r="F75" s="219">
        <v>8000</v>
      </c>
      <c r="G75" s="219">
        <v>8000</v>
      </c>
      <c r="H75" s="149" t="str">
        <f t="shared" si="1"/>
        <v>01048020060000852</v>
      </c>
    </row>
    <row r="76" spans="1:8">
      <c r="A76" s="222" t="s">
        <v>1219</v>
      </c>
      <c r="B76" s="217" t="s">
        <v>5</v>
      </c>
      <c r="C76" s="217" t="s">
        <v>422</v>
      </c>
      <c r="D76" s="217" t="s">
        <v>787</v>
      </c>
      <c r="E76" s="217" t="s">
        <v>1220</v>
      </c>
      <c r="F76" s="219">
        <v>8000</v>
      </c>
      <c r="G76" s="219">
        <v>8000</v>
      </c>
      <c r="H76" s="149" t="str">
        <f t="shared" si="1"/>
        <v>01048020060000853</v>
      </c>
    </row>
    <row r="77" spans="1:8" ht="89.25">
      <c r="A77" s="222" t="s">
        <v>682</v>
      </c>
      <c r="B77" s="217" t="s">
        <v>5</v>
      </c>
      <c r="C77" s="217" t="s">
        <v>422</v>
      </c>
      <c r="D77" s="217" t="s">
        <v>797</v>
      </c>
      <c r="E77" s="217" t="s">
        <v>1564</v>
      </c>
      <c r="F77" s="219">
        <v>595090</v>
      </c>
      <c r="G77" s="219">
        <v>595090</v>
      </c>
      <c r="H77" s="149" t="str">
        <f t="shared" si="1"/>
        <v>01048020061000</v>
      </c>
    </row>
    <row r="78" spans="1:8" ht="76.5">
      <c r="A78" s="222" t="s">
        <v>1902</v>
      </c>
      <c r="B78" s="217" t="s">
        <v>5</v>
      </c>
      <c r="C78" s="217" t="s">
        <v>422</v>
      </c>
      <c r="D78" s="217" t="s">
        <v>797</v>
      </c>
      <c r="E78" s="217" t="s">
        <v>324</v>
      </c>
      <c r="F78" s="219">
        <v>595090</v>
      </c>
      <c r="G78" s="219">
        <v>595090</v>
      </c>
      <c r="H78" s="149" t="str">
        <f t="shared" si="1"/>
        <v>01048020061000100</v>
      </c>
    </row>
    <row r="79" spans="1:8" ht="38.25">
      <c r="A79" s="222" t="s">
        <v>1610</v>
      </c>
      <c r="B79" s="217" t="s">
        <v>5</v>
      </c>
      <c r="C79" s="217" t="s">
        <v>422</v>
      </c>
      <c r="D79" s="217" t="s">
        <v>797</v>
      </c>
      <c r="E79" s="217" t="s">
        <v>37</v>
      </c>
      <c r="F79" s="219">
        <v>595090</v>
      </c>
      <c r="G79" s="219">
        <v>595090</v>
      </c>
      <c r="H79" s="149" t="str">
        <f t="shared" si="1"/>
        <v>01048020061000120</v>
      </c>
    </row>
    <row r="80" spans="1:8" ht="25.5">
      <c r="A80" s="222" t="s">
        <v>1102</v>
      </c>
      <c r="B80" s="217" t="s">
        <v>5</v>
      </c>
      <c r="C80" s="217" t="s">
        <v>422</v>
      </c>
      <c r="D80" s="217" t="s">
        <v>797</v>
      </c>
      <c r="E80" s="217" t="s">
        <v>413</v>
      </c>
      <c r="F80" s="219">
        <v>457058</v>
      </c>
      <c r="G80" s="219">
        <v>457058</v>
      </c>
      <c r="H80" s="149" t="str">
        <f t="shared" si="1"/>
        <v>01048020061000121</v>
      </c>
    </row>
    <row r="81" spans="1:8" ht="63.75">
      <c r="A81" s="222" t="s">
        <v>1216</v>
      </c>
      <c r="B81" s="217" t="s">
        <v>5</v>
      </c>
      <c r="C81" s="217" t="s">
        <v>422</v>
      </c>
      <c r="D81" s="217" t="s">
        <v>797</v>
      </c>
      <c r="E81" s="217" t="s">
        <v>1217</v>
      </c>
      <c r="F81" s="219">
        <v>138032</v>
      </c>
      <c r="G81" s="219">
        <v>138032</v>
      </c>
      <c r="H81" s="149" t="str">
        <f t="shared" si="1"/>
        <v>01048020061000129</v>
      </c>
    </row>
    <row r="82" spans="1:8" ht="76.5">
      <c r="A82" s="222" t="s">
        <v>680</v>
      </c>
      <c r="B82" s="217" t="s">
        <v>5</v>
      </c>
      <c r="C82" s="217" t="s">
        <v>422</v>
      </c>
      <c r="D82" s="217" t="s">
        <v>788</v>
      </c>
      <c r="E82" s="217" t="s">
        <v>1564</v>
      </c>
      <c r="F82" s="219">
        <v>400000</v>
      </c>
      <c r="G82" s="219">
        <v>400000</v>
      </c>
      <c r="H82" s="149" t="str">
        <f t="shared" si="1"/>
        <v>01048020067000</v>
      </c>
    </row>
    <row r="83" spans="1:8" ht="76.5">
      <c r="A83" s="222" t="s">
        <v>1902</v>
      </c>
      <c r="B83" s="217" t="s">
        <v>5</v>
      </c>
      <c r="C83" s="217" t="s">
        <v>422</v>
      </c>
      <c r="D83" s="217" t="s">
        <v>788</v>
      </c>
      <c r="E83" s="217" t="s">
        <v>324</v>
      </c>
      <c r="F83" s="219">
        <v>400000</v>
      </c>
      <c r="G83" s="219">
        <v>400000</v>
      </c>
      <c r="H83" s="149" t="str">
        <f t="shared" si="1"/>
        <v>01048020067000100</v>
      </c>
    </row>
    <row r="84" spans="1:8" ht="38.25">
      <c r="A84" s="222" t="s">
        <v>1610</v>
      </c>
      <c r="B84" s="217" t="s">
        <v>5</v>
      </c>
      <c r="C84" s="217" t="s">
        <v>422</v>
      </c>
      <c r="D84" s="217" t="s">
        <v>788</v>
      </c>
      <c r="E84" s="217" t="s">
        <v>37</v>
      </c>
      <c r="F84" s="219">
        <v>400000</v>
      </c>
      <c r="G84" s="219">
        <v>400000</v>
      </c>
      <c r="H84" s="149" t="str">
        <f t="shared" si="1"/>
        <v>01048020067000120</v>
      </c>
    </row>
    <row r="85" spans="1:8" ht="51">
      <c r="A85" s="222" t="s">
        <v>414</v>
      </c>
      <c r="B85" s="217" t="s">
        <v>5</v>
      </c>
      <c r="C85" s="217" t="s">
        <v>422</v>
      </c>
      <c r="D85" s="217" t="s">
        <v>788</v>
      </c>
      <c r="E85" s="217" t="s">
        <v>415</v>
      </c>
      <c r="F85" s="219">
        <v>400000</v>
      </c>
      <c r="G85" s="219">
        <v>400000</v>
      </c>
      <c r="H85" s="149" t="str">
        <f t="shared" si="1"/>
        <v>01048020067000122</v>
      </c>
    </row>
    <row r="86" spans="1:8" ht="76.5">
      <c r="A86" s="222" t="s">
        <v>683</v>
      </c>
      <c r="B86" s="217" t="s">
        <v>5</v>
      </c>
      <c r="C86" s="217" t="s">
        <v>422</v>
      </c>
      <c r="D86" s="217" t="s">
        <v>798</v>
      </c>
      <c r="E86" s="217" t="s">
        <v>1564</v>
      </c>
      <c r="F86" s="219">
        <v>5616769</v>
      </c>
      <c r="G86" s="219">
        <v>4616669</v>
      </c>
      <c r="H86" s="149" t="str">
        <f t="shared" si="1"/>
        <v>0104802006Б000</v>
      </c>
    </row>
    <row r="87" spans="1:8" ht="76.5">
      <c r="A87" s="222" t="s">
        <v>1902</v>
      </c>
      <c r="B87" s="217" t="s">
        <v>5</v>
      </c>
      <c r="C87" s="217" t="s">
        <v>422</v>
      </c>
      <c r="D87" s="217" t="s">
        <v>798</v>
      </c>
      <c r="E87" s="217" t="s">
        <v>324</v>
      </c>
      <c r="F87" s="219">
        <v>5616769</v>
      </c>
      <c r="G87" s="219">
        <v>4616669</v>
      </c>
      <c r="H87" s="149" t="str">
        <f t="shared" si="1"/>
        <v>0104802006Б000100</v>
      </c>
    </row>
    <row r="88" spans="1:8" ht="38.25">
      <c r="A88" s="222" t="s">
        <v>1610</v>
      </c>
      <c r="B88" s="217" t="s">
        <v>5</v>
      </c>
      <c r="C88" s="217" t="s">
        <v>422</v>
      </c>
      <c r="D88" s="217" t="s">
        <v>798</v>
      </c>
      <c r="E88" s="217" t="s">
        <v>37</v>
      </c>
      <c r="F88" s="219">
        <v>5616769</v>
      </c>
      <c r="G88" s="219">
        <v>4616669</v>
      </c>
      <c r="H88" s="149" t="str">
        <f t="shared" si="1"/>
        <v>0104802006Б000120</v>
      </c>
    </row>
    <row r="89" spans="1:8" ht="25.5">
      <c r="A89" s="222" t="s">
        <v>1102</v>
      </c>
      <c r="B89" s="217" t="s">
        <v>5</v>
      </c>
      <c r="C89" s="217" t="s">
        <v>422</v>
      </c>
      <c r="D89" s="217" t="s">
        <v>798</v>
      </c>
      <c r="E89" s="217" t="s">
        <v>413</v>
      </c>
      <c r="F89" s="219">
        <v>4313955</v>
      </c>
      <c r="G89" s="219">
        <v>4313855</v>
      </c>
      <c r="H89" s="149" t="str">
        <f t="shared" si="1"/>
        <v>0104802006Б000121</v>
      </c>
    </row>
    <row r="90" spans="1:8" ht="63.75">
      <c r="A90" s="222" t="s">
        <v>1216</v>
      </c>
      <c r="B90" s="217" t="s">
        <v>5</v>
      </c>
      <c r="C90" s="217" t="s">
        <v>422</v>
      </c>
      <c r="D90" s="217" t="s">
        <v>798</v>
      </c>
      <c r="E90" s="217" t="s">
        <v>1217</v>
      </c>
      <c r="F90" s="219">
        <v>1302814</v>
      </c>
      <c r="G90" s="219">
        <v>302814</v>
      </c>
      <c r="H90" s="149" t="str">
        <f t="shared" si="1"/>
        <v>0104802006Б000129</v>
      </c>
    </row>
    <row r="91" spans="1:8" ht="51">
      <c r="A91" s="222" t="s">
        <v>1104</v>
      </c>
      <c r="B91" s="217" t="s">
        <v>5</v>
      </c>
      <c r="C91" s="217" t="s">
        <v>422</v>
      </c>
      <c r="D91" s="217" t="s">
        <v>1105</v>
      </c>
      <c r="E91" s="217" t="s">
        <v>1564</v>
      </c>
      <c r="F91" s="219">
        <v>2617000</v>
      </c>
      <c r="G91" s="219">
        <v>17000</v>
      </c>
      <c r="H91" s="149" t="str">
        <f t="shared" si="1"/>
        <v>0104802006Г000</v>
      </c>
    </row>
    <row r="92" spans="1:8" ht="38.25">
      <c r="A92" s="222" t="s">
        <v>1903</v>
      </c>
      <c r="B92" s="217" t="s">
        <v>5</v>
      </c>
      <c r="C92" s="217" t="s">
        <v>422</v>
      </c>
      <c r="D92" s="217" t="s">
        <v>1105</v>
      </c>
      <c r="E92" s="217" t="s">
        <v>1904</v>
      </c>
      <c r="F92" s="219">
        <v>2617000</v>
      </c>
      <c r="G92" s="219">
        <v>17000</v>
      </c>
      <c r="H92" s="149" t="str">
        <f t="shared" si="1"/>
        <v>0104802006Г000200</v>
      </c>
    </row>
    <row r="93" spans="1:8" ht="38.25">
      <c r="A93" s="222" t="s">
        <v>1603</v>
      </c>
      <c r="B93" s="217" t="s">
        <v>5</v>
      </c>
      <c r="C93" s="217" t="s">
        <v>422</v>
      </c>
      <c r="D93" s="217" t="s">
        <v>1105</v>
      </c>
      <c r="E93" s="217" t="s">
        <v>1604</v>
      </c>
      <c r="F93" s="219">
        <v>2617000</v>
      </c>
      <c r="G93" s="219">
        <v>17000</v>
      </c>
      <c r="H93" s="149" t="str">
        <f t="shared" si="1"/>
        <v>0104802006Г000240</v>
      </c>
    </row>
    <row r="94" spans="1:8">
      <c r="A94" s="222" t="s">
        <v>1692</v>
      </c>
      <c r="B94" s="217" t="s">
        <v>5</v>
      </c>
      <c r="C94" s="217" t="s">
        <v>422</v>
      </c>
      <c r="D94" s="217" t="s">
        <v>1105</v>
      </c>
      <c r="E94" s="217" t="s">
        <v>418</v>
      </c>
      <c r="F94" s="219">
        <v>2617000</v>
      </c>
      <c r="G94" s="219">
        <v>17000</v>
      </c>
      <c r="H94" s="149" t="str">
        <f t="shared" si="1"/>
        <v>0104802006Г000244</v>
      </c>
    </row>
    <row r="95" spans="1:8" ht="38.25">
      <c r="A95" s="222" t="s">
        <v>1294</v>
      </c>
      <c r="B95" s="217" t="s">
        <v>5</v>
      </c>
      <c r="C95" s="217" t="s">
        <v>422</v>
      </c>
      <c r="D95" s="217" t="s">
        <v>1295</v>
      </c>
      <c r="E95" s="217" t="s">
        <v>1564</v>
      </c>
      <c r="F95" s="219">
        <v>951751</v>
      </c>
      <c r="G95" s="219">
        <v>951751</v>
      </c>
      <c r="H95" s="149" t="str">
        <f t="shared" si="1"/>
        <v>0104802006Э000</v>
      </c>
    </row>
    <row r="96" spans="1:8" ht="38.25">
      <c r="A96" s="222" t="s">
        <v>1903</v>
      </c>
      <c r="B96" s="217" t="s">
        <v>5</v>
      </c>
      <c r="C96" s="217" t="s">
        <v>422</v>
      </c>
      <c r="D96" s="217" t="s">
        <v>1295</v>
      </c>
      <c r="E96" s="217" t="s">
        <v>1904</v>
      </c>
      <c r="F96" s="219">
        <v>951751</v>
      </c>
      <c r="G96" s="219">
        <v>951751</v>
      </c>
      <c r="H96" s="149" t="str">
        <f t="shared" si="1"/>
        <v>0104802006Э000200</v>
      </c>
    </row>
    <row r="97" spans="1:8" ht="38.25">
      <c r="A97" s="222" t="s">
        <v>1603</v>
      </c>
      <c r="B97" s="217" t="s">
        <v>5</v>
      </c>
      <c r="C97" s="217" t="s">
        <v>422</v>
      </c>
      <c r="D97" s="217" t="s">
        <v>1295</v>
      </c>
      <c r="E97" s="217" t="s">
        <v>1604</v>
      </c>
      <c r="F97" s="219">
        <v>951751</v>
      </c>
      <c r="G97" s="219">
        <v>951751</v>
      </c>
      <c r="H97" s="149" t="str">
        <f t="shared" si="1"/>
        <v>0104802006Э000240</v>
      </c>
    </row>
    <row r="98" spans="1:8">
      <c r="A98" s="222" t="s">
        <v>1692</v>
      </c>
      <c r="B98" s="217" t="s">
        <v>5</v>
      </c>
      <c r="C98" s="217" t="s">
        <v>422</v>
      </c>
      <c r="D98" s="217" t="s">
        <v>1295</v>
      </c>
      <c r="E98" s="217" t="s">
        <v>418</v>
      </c>
      <c r="F98" s="219">
        <v>951751</v>
      </c>
      <c r="G98" s="219">
        <v>951751</v>
      </c>
      <c r="H98" s="149" t="str">
        <f t="shared" si="1"/>
        <v>0104802006Э000244</v>
      </c>
    </row>
    <row r="99" spans="1:8" ht="102">
      <c r="A99" s="222" t="s">
        <v>424</v>
      </c>
      <c r="B99" s="217" t="s">
        <v>5</v>
      </c>
      <c r="C99" s="217" t="s">
        <v>422</v>
      </c>
      <c r="D99" s="217" t="s">
        <v>795</v>
      </c>
      <c r="E99" s="217" t="s">
        <v>1564</v>
      </c>
      <c r="F99" s="219">
        <v>648300</v>
      </c>
      <c r="G99" s="219">
        <v>648300</v>
      </c>
      <c r="H99" s="149" t="str">
        <f t="shared" si="1"/>
        <v>01048020074670</v>
      </c>
    </row>
    <row r="100" spans="1:8" ht="76.5">
      <c r="A100" s="222" t="s">
        <v>1902</v>
      </c>
      <c r="B100" s="217" t="s">
        <v>5</v>
      </c>
      <c r="C100" s="217" t="s">
        <v>422</v>
      </c>
      <c r="D100" s="217" t="s">
        <v>795</v>
      </c>
      <c r="E100" s="217" t="s">
        <v>324</v>
      </c>
      <c r="F100" s="219">
        <v>614000</v>
      </c>
      <c r="G100" s="219">
        <v>614000</v>
      </c>
      <c r="H100" s="149" t="str">
        <f t="shared" si="1"/>
        <v>01048020074670100</v>
      </c>
    </row>
    <row r="101" spans="1:8" ht="38.25">
      <c r="A101" s="222" t="s">
        <v>1610</v>
      </c>
      <c r="B101" s="217" t="s">
        <v>5</v>
      </c>
      <c r="C101" s="217" t="s">
        <v>422</v>
      </c>
      <c r="D101" s="217" t="s">
        <v>795</v>
      </c>
      <c r="E101" s="217" t="s">
        <v>37</v>
      </c>
      <c r="F101" s="219">
        <v>614000</v>
      </c>
      <c r="G101" s="219">
        <v>614000</v>
      </c>
      <c r="H101" s="149" t="str">
        <f t="shared" si="1"/>
        <v>01048020074670120</v>
      </c>
    </row>
    <row r="102" spans="1:8" ht="25.5">
      <c r="A102" s="222" t="s">
        <v>1102</v>
      </c>
      <c r="B102" s="217" t="s">
        <v>5</v>
      </c>
      <c r="C102" s="217" t="s">
        <v>422</v>
      </c>
      <c r="D102" s="217" t="s">
        <v>795</v>
      </c>
      <c r="E102" s="217" t="s">
        <v>413</v>
      </c>
      <c r="F102" s="219">
        <v>462903</v>
      </c>
      <c r="G102" s="219">
        <v>462903</v>
      </c>
      <c r="H102" s="149" t="str">
        <f t="shared" si="1"/>
        <v>01048020074670121</v>
      </c>
    </row>
    <row r="103" spans="1:8" ht="51">
      <c r="A103" s="222" t="s">
        <v>414</v>
      </c>
      <c r="B103" s="217" t="s">
        <v>5</v>
      </c>
      <c r="C103" s="217" t="s">
        <v>422</v>
      </c>
      <c r="D103" s="139" t="s">
        <v>795</v>
      </c>
      <c r="E103" s="217" t="s">
        <v>415</v>
      </c>
      <c r="F103" s="219">
        <v>11300</v>
      </c>
      <c r="G103" s="219">
        <v>11300</v>
      </c>
      <c r="H103" s="149" t="str">
        <f t="shared" si="1"/>
        <v>01048020074670122</v>
      </c>
    </row>
    <row r="104" spans="1:8" ht="63.75">
      <c r="A104" s="222" t="s">
        <v>1216</v>
      </c>
      <c r="B104" s="217" t="s">
        <v>5</v>
      </c>
      <c r="C104" s="217" t="s">
        <v>422</v>
      </c>
      <c r="D104" s="139" t="s">
        <v>795</v>
      </c>
      <c r="E104" s="217" t="s">
        <v>1217</v>
      </c>
      <c r="F104" s="219">
        <v>139797</v>
      </c>
      <c r="G104" s="219">
        <v>139797</v>
      </c>
      <c r="H104" s="149" t="str">
        <f t="shared" si="1"/>
        <v>01048020074670129</v>
      </c>
    </row>
    <row r="105" spans="1:8" ht="38.25">
      <c r="A105" s="222" t="s">
        <v>1903</v>
      </c>
      <c r="B105" s="217" t="s">
        <v>5</v>
      </c>
      <c r="C105" s="217" t="s">
        <v>422</v>
      </c>
      <c r="D105" s="217" t="s">
        <v>795</v>
      </c>
      <c r="E105" s="217" t="s">
        <v>1904</v>
      </c>
      <c r="F105" s="219">
        <v>34300</v>
      </c>
      <c r="G105" s="219">
        <v>34300</v>
      </c>
      <c r="H105" s="149" t="str">
        <f t="shared" si="1"/>
        <v>01048020074670200</v>
      </c>
    </row>
    <row r="106" spans="1:8" ht="38.25">
      <c r="A106" s="222" t="s">
        <v>1603</v>
      </c>
      <c r="B106" s="217" t="s">
        <v>5</v>
      </c>
      <c r="C106" s="217" t="s">
        <v>422</v>
      </c>
      <c r="D106" s="217" t="s">
        <v>795</v>
      </c>
      <c r="E106" s="217" t="s">
        <v>1604</v>
      </c>
      <c r="F106" s="219">
        <v>34300</v>
      </c>
      <c r="G106" s="219">
        <v>34300</v>
      </c>
      <c r="H106" s="149" t="str">
        <f t="shared" si="1"/>
        <v>01048020074670240</v>
      </c>
    </row>
    <row r="107" spans="1:8">
      <c r="A107" s="222" t="s">
        <v>1692</v>
      </c>
      <c r="B107" s="217" t="s">
        <v>5</v>
      </c>
      <c r="C107" s="217" t="s">
        <v>422</v>
      </c>
      <c r="D107" s="217" t="s">
        <v>795</v>
      </c>
      <c r="E107" s="217" t="s">
        <v>418</v>
      </c>
      <c r="F107" s="219">
        <v>34300</v>
      </c>
      <c r="G107" s="219">
        <v>34300</v>
      </c>
      <c r="H107" s="149" t="str">
        <f t="shared" si="1"/>
        <v>01048020074670244</v>
      </c>
    </row>
    <row r="108" spans="1:8" ht="76.5">
      <c r="A108" s="222" t="s">
        <v>425</v>
      </c>
      <c r="B108" s="217" t="s">
        <v>5</v>
      </c>
      <c r="C108" s="217" t="s">
        <v>422</v>
      </c>
      <c r="D108" s="217" t="s">
        <v>796</v>
      </c>
      <c r="E108" s="217" t="s">
        <v>1564</v>
      </c>
      <c r="F108" s="219">
        <v>1268200</v>
      </c>
      <c r="G108" s="219">
        <v>1268200</v>
      </c>
      <c r="H108" s="149" t="str">
        <f t="shared" si="1"/>
        <v>01048020076040</v>
      </c>
    </row>
    <row r="109" spans="1:8" ht="76.5">
      <c r="A109" s="222" t="s">
        <v>1902</v>
      </c>
      <c r="B109" s="217" t="s">
        <v>5</v>
      </c>
      <c r="C109" s="217" t="s">
        <v>422</v>
      </c>
      <c r="D109" s="217" t="s">
        <v>796</v>
      </c>
      <c r="E109" s="217" t="s">
        <v>324</v>
      </c>
      <c r="F109" s="219">
        <v>1214220</v>
      </c>
      <c r="G109" s="219">
        <v>1214220</v>
      </c>
      <c r="H109" s="149" t="str">
        <f t="shared" si="1"/>
        <v>01048020076040100</v>
      </c>
    </row>
    <row r="110" spans="1:8" ht="38.25">
      <c r="A110" s="222" t="s">
        <v>1610</v>
      </c>
      <c r="B110" s="217" t="s">
        <v>5</v>
      </c>
      <c r="C110" s="217" t="s">
        <v>422</v>
      </c>
      <c r="D110" s="217" t="s">
        <v>796</v>
      </c>
      <c r="E110" s="217" t="s">
        <v>37</v>
      </c>
      <c r="F110" s="219">
        <v>1214220</v>
      </c>
      <c r="G110" s="219">
        <v>1214220</v>
      </c>
      <c r="H110" s="149" t="str">
        <f t="shared" si="1"/>
        <v>01048020076040120</v>
      </c>
    </row>
    <row r="111" spans="1:8" ht="25.5">
      <c r="A111" s="222" t="s">
        <v>1102</v>
      </c>
      <c r="B111" s="217" t="s">
        <v>5</v>
      </c>
      <c r="C111" s="217" t="s">
        <v>422</v>
      </c>
      <c r="D111" s="217" t="s">
        <v>796</v>
      </c>
      <c r="E111" s="217" t="s">
        <v>413</v>
      </c>
      <c r="F111" s="219">
        <v>925978</v>
      </c>
      <c r="G111" s="219">
        <v>925978</v>
      </c>
      <c r="H111" s="149" t="str">
        <f t="shared" si="1"/>
        <v>01048020076040121</v>
      </c>
    </row>
    <row r="112" spans="1:8" ht="51">
      <c r="A112" s="222" t="s">
        <v>414</v>
      </c>
      <c r="B112" s="217" t="s">
        <v>5</v>
      </c>
      <c r="C112" s="217" t="s">
        <v>422</v>
      </c>
      <c r="D112" s="217" t="s">
        <v>796</v>
      </c>
      <c r="E112" s="217" t="s">
        <v>415</v>
      </c>
      <c r="F112" s="219">
        <v>8600</v>
      </c>
      <c r="G112" s="219">
        <v>8600</v>
      </c>
      <c r="H112" s="149" t="str">
        <f t="shared" si="1"/>
        <v>01048020076040122</v>
      </c>
    </row>
    <row r="113" spans="1:8" ht="63.75">
      <c r="A113" s="222" t="s">
        <v>1216</v>
      </c>
      <c r="B113" s="217" t="s">
        <v>5</v>
      </c>
      <c r="C113" s="217" t="s">
        <v>422</v>
      </c>
      <c r="D113" s="217" t="s">
        <v>796</v>
      </c>
      <c r="E113" s="217" t="s">
        <v>1217</v>
      </c>
      <c r="F113" s="219">
        <v>279642</v>
      </c>
      <c r="G113" s="219">
        <v>279642</v>
      </c>
      <c r="H113" s="149" t="str">
        <f t="shared" si="1"/>
        <v>01048020076040129</v>
      </c>
    </row>
    <row r="114" spans="1:8" ht="38.25">
      <c r="A114" s="222" t="s">
        <v>1903</v>
      </c>
      <c r="B114" s="217" t="s">
        <v>5</v>
      </c>
      <c r="C114" s="217" t="s">
        <v>422</v>
      </c>
      <c r="D114" s="217" t="s">
        <v>796</v>
      </c>
      <c r="E114" s="217" t="s">
        <v>1904</v>
      </c>
      <c r="F114" s="219">
        <v>53980</v>
      </c>
      <c r="G114" s="219">
        <v>53980</v>
      </c>
      <c r="H114" s="149" t="str">
        <f t="shared" si="1"/>
        <v>01048020076040200</v>
      </c>
    </row>
    <row r="115" spans="1:8" ht="38.25">
      <c r="A115" s="229" t="s">
        <v>1603</v>
      </c>
      <c r="B115" s="217" t="s">
        <v>5</v>
      </c>
      <c r="C115" s="217" t="s">
        <v>422</v>
      </c>
      <c r="D115" s="217" t="s">
        <v>796</v>
      </c>
      <c r="E115" s="217" t="s">
        <v>1604</v>
      </c>
      <c r="F115" s="219">
        <v>53980</v>
      </c>
      <c r="G115" s="219">
        <v>53980</v>
      </c>
      <c r="H115" s="149" t="str">
        <f t="shared" si="1"/>
        <v>01048020076040240</v>
      </c>
    </row>
    <row r="116" spans="1:8">
      <c r="A116" s="222" t="s">
        <v>1692</v>
      </c>
      <c r="B116" s="217" t="s">
        <v>5</v>
      </c>
      <c r="C116" s="217" t="s">
        <v>422</v>
      </c>
      <c r="D116" s="217" t="s">
        <v>796</v>
      </c>
      <c r="E116" s="217" t="s">
        <v>418</v>
      </c>
      <c r="F116" s="219">
        <v>53980</v>
      </c>
      <c r="G116" s="219">
        <v>53980</v>
      </c>
      <c r="H116" s="149" t="str">
        <f t="shared" si="1"/>
        <v>01048020076040244</v>
      </c>
    </row>
    <row r="117" spans="1:8" ht="267.75">
      <c r="A117" s="229" t="s">
        <v>596</v>
      </c>
      <c r="B117" s="217" t="s">
        <v>5</v>
      </c>
      <c r="C117" s="217" t="s">
        <v>422</v>
      </c>
      <c r="D117" s="217" t="s">
        <v>799</v>
      </c>
      <c r="E117" s="217" t="s">
        <v>1564</v>
      </c>
      <c r="F117" s="219">
        <v>602812</v>
      </c>
      <c r="G117" s="219">
        <v>602812</v>
      </c>
      <c r="H117" s="149" t="str">
        <f t="shared" si="1"/>
        <v>010480200Ч0010</v>
      </c>
    </row>
    <row r="118" spans="1:8" ht="76.5">
      <c r="A118" s="222" t="s">
        <v>1902</v>
      </c>
      <c r="B118" s="217" t="s">
        <v>5</v>
      </c>
      <c r="C118" s="217" t="s">
        <v>422</v>
      </c>
      <c r="D118" s="217" t="s">
        <v>799</v>
      </c>
      <c r="E118" s="217" t="s">
        <v>324</v>
      </c>
      <c r="F118" s="219">
        <v>602812</v>
      </c>
      <c r="G118" s="219">
        <v>602812</v>
      </c>
      <c r="H118" s="149" t="str">
        <f t="shared" si="1"/>
        <v>010480200Ч0010100</v>
      </c>
    </row>
    <row r="119" spans="1:8" ht="38.25">
      <c r="A119" s="229" t="s">
        <v>1610</v>
      </c>
      <c r="B119" s="217" t="s">
        <v>5</v>
      </c>
      <c r="C119" s="217" t="s">
        <v>422</v>
      </c>
      <c r="D119" s="217" t="s">
        <v>799</v>
      </c>
      <c r="E119" s="217" t="s">
        <v>37</v>
      </c>
      <c r="F119" s="219">
        <v>602812</v>
      </c>
      <c r="G119" s="219">
        <v>602812</v>
      </c>
      <c r="H119" s="149" t="str">
        <f t="shared" si="1"/>
        <v>010480200Ч0010120</v>
      </c>
    </row>
    <row r="120" spans="1:8" ht="25.5">
      <c r="A120" s="222" t="s">
        <v>1102</v>
      </c>
      <c r="B120" s="217" t="s">
        <v>5</v>
      </c>
      <c r="C120" s="217" t="s">
        <v>422</v>
      </c>
      <c r="D120" s="217" t="s">
        <v>799</v>
      </c>
      <c r="E120" s="217" t="s">
        <v>413</v>
      </c>
      <c r="F120" s="219">
        <v>462989</v>
      </c>
      <c r="G120" s="219">
        <v>462989</v>
      </c>
      <c r="H120" s="149" t="str">
        <f t="shared" si="1"/>
        <v>010480200Ч0010121</v>
      </c>
    </row>
    <row r="121" spans="1:8" ht="63.75">
      <c r="A121" s="222" t="s">
        <v>1216</v>
      </c>
      <c r="B121" s="217" t="s">
        <v>5</v>
      </c>
      <c r="C121" s="217" t="s">
        <v>422</v>
      </c>
      <c r="D121" s="217" t="s">
        <v>799</v>
      </c>
      <c r="E121" s="217" t="s">
        <v>1217</v>
      </c>
      <c r="F121" s="219">
        <v>139823</v>
      </c>
      <c r="G121" s="219">
        <v>139823</v>
      </c>
      <c r="H121" s="149" t="str">
        <f t="shared" si="1"/>
        <v>010480200Ч0010129</v>
      </c>
    </row>
    <row r="122" spans="1:8">
      <c r="A122" s="222" t="s">
        <v>1589</v>
      </c>
      <c r="B122" s="217" t="s">
        <v>5</v>
      </c>
      <c r="C122" s="217" t="s">
        <v>1590</v>
      </c>
      <c r="D122" s="217" t="s">
        <v>1564</v>
      </c>
      <c r="E122" s="217" t="s">
        <v>1564</v>
      </c>
      <c r="F122" s="219">
        <v>2900</v>
      </c>
      <c r="G122" s="219">
        <v>0</v>
      </c>
      <c r="H122" s="149" t="str">
        <f t="shared" si="1"/>
        <v>0105</v>
      </c>
    </row>
    <row r="123" spans="1:8" ht="25.5">
      <c r="A123" s="222" t="s">
        <v>723</v>
      </c>
      <c r="B123" s="217" t="s">
        <v>5</v>
      </c>
      <c r="C123" s="217" t="s">
        <v>1590</v>
      </c>
      <c r="D123" s="217" t="s">
        <v>1172</v>
      </c>
      <c r="E123" s="217" t="s">
        <v>1564</v>
      </c>
      <c r="F123" s="219">
        <v>2900</v>
      </c>
      <c r="G123" s="219">
        <v>0</v>
      </c>
      <c r="H123" s="149" t="str">
        <f t="shared" si="1"/>
        <v>01059000000000</v>
      </c>
    </row>
    <row r="124" spans="1:8" ht="89.25">
      <c r="A124" s="222" t="s">
        <v>535</v>
      </c>
      <c r="B124" s="217" t="s">
        <v>5</v>
      </c>
      <c r="C124" s="217" t="s">
        <v>1590</v>
      </c>
      <c r="D124" s="217" t="s">
        <v>1591</v>
      </c>
      <c r="E124" s="217" t="s">
        <v>1564</v>
      </c>
      <c r="F124" s="219">
        <v>2900</v>
      </c>
      <c r="G124" s="219">
        <v>0</v>
      </c>
      <c r="H124" s="149" t="str">
        <f t="shared" si="1"/>
        <v>01059040000000</v>
      </c>
    </row>
    <row r="125" spans="1:8" ht="89.25">
      <c r="A125" s="222" t="s">
        <v>535</v>
      </c>
      <c r="B125" s="217" t="s">
        <v>5</v>
      </c>
      <c r="C125" s="217" t="s">
        <v>1590</v>
      </c>
      <c r="D125" s="217" t="s">
        <v>800</v>
      </c>
      <c r="E125" s="217" t="s">
        <v>1564</v>
      </c>
      <c r="F125" s="219">
        <v>2900</v>
      </c>
      <c r="G125" s="219">
        <v>0</v>
      </c>
      <c r="H125" s="149" t="str">
        <f t="shared" si="1"/>
        <v>01059040051200</v>
      </c>
    </row>
    <row r="126" spans="1:8" ht="38.25">
      <c r="A126" s="222" t="s">
        <v>1903</v>
      </c>
      <c r="B126" s="217" t="s">
        <v>5</v>
      </c>
      <c r="C126" s="217" t="s">
        <v>1590</v>
      </c>
      <c r="D126" s="217" t="s">
        <v>800</v>
      </c>
      <c r="E126" s="217" t="s">
        <v>1904</v>
      </c>
      <c r="F126" s="219">
        <v>2900</v>
      </c>
      <c r="G126" s="219">
        <v>0</v>
      </c>
      <c r="H126" s="149" t="str">
        <f t="shared" si="1"/>
        <v>01059040051200200</v>
      </c>
    </row>
    <row r="127" spans="1:8" ht="38.25">
      <c r="A127" s="222" t="s">
        <v>1603</v>
      </c>
      <c r="B127" s="217" t="s">
        <v>5</v>
      </c>
      <c r="C127" s="217" t="s">
        <v>1590</v>
      </c>
      <c r="D127" s="217" t="s">
        <v>800</v>
      </c>
      <c r="E127" s="217" t="s">
        <v>1604</v>
      </c>
      <c r="F127" s="219">
        <v>2900</v>
      </c>
      <c r="G127" s="219">
        <v>0</v>
      </c>
      <c r="H127" s="149" t="str">
        <f t="shared" si="1"/>
        <v>01059040051200240</v>
      </c>
    </row>
    <row r="128" spans="1:8">
      <c r="A128" s="222" t="s">
        <v>1692</v>
      </c>
      <c r="B128" s="217" t="s">
        <v>5</v>
      </c>
      <c r="C128" s="217" t="s">
        <v>1590</v>
      </c>
      <c r="D128" s="217" t="s">
        <v>800</v>
      </c>
      <c r="E128" s="217" t="s">
        <v>418</v>
      </c>
      <c r="F128" s="219">
        <v>2900</v>
      </c>
      <c r="G128" s="219">
        <v>0</v>
      </c>
      <c r="H128" s="149" t="str">
        <f t="shared" si="1"/>
        <v>01059040051200244</v>
      </c>
    </row>
    <row r="129" spans="1:8">
      <c r="A129" s="229" t="s">
        <v>261</v>
      </c>
      <c r="B129" s="217" t="s">
        <v>5</v>
      </c>
      <c r="C129" s="217" t="s">
        <v>426</v>
      </c>
      <c r="D129" s="217" t="s">
        <v>1564</v>
      </c>
      <c r="E129" s="217" t="s">
        <v>1564</v>
      </c>
      <c r="F129" s="219">
        <v>412900</v>
      </c>
      <c r="G129" s="219">
        <v>412900</v>
      </c>
      <c r="H129" s="149" t="str">
        <f t="shared" si="1"/>
        <v>0113</v>
      </c>
    </row>
    <row r="130" spans="1:8" ht="51">
      <c r="A130" s="222" t="s">
        <v>553</v>
      </c>
      <c r="B130" s="217" t="s">
        <v>5</v>
      </c>
      <c r="C130" s="217" t="s">
        <v>426</v>
      </c>
      <c r="D130" s="217" t="s">
        <v>1138</v>
      </c>
      <c r="E130" s="217" t="s">
        <v>1564</v>
      </c>
      <c r="F130" s="219">
        <v>215000</v>
      </c>
      <c r="G130" s="219">
        <v>215000</v>
      </c>
      <c r="H130" s="149" t="str">
        <f t="shared" si="1"/>
        <v>01130400000000</v>
      </c>
    </row>
    <row r="131" spans="1:8" ht="51">
      <c r="A131" s="222" t="s">
        <v>1520</v>
      </c>
      <c r="B131" s="217" t="s">
        <v>5</v>
      </c>
      <c r="C131" s="217" t="s">
        <v>426</v>
      </c>
      <c r="D131" s="217" t="s">
        <v>1502</v>
      </c>
      <c r="E131" s="217" t="s">
        <v>1564</v>
      </c>
      <c r="F131" s="219">
        <v>215000</v>
      </c>
      <c r="G131" s="219">
        <v>215000</v>
      </c>
      <c r="H131" s="149" t="str">
        <f t="shared" si="1"/>
        <v>01130430000000</v>
      </c>
    </row>
    <row r="132" spans="1:8" ht="114.75">
      <c r="A132" s="222" t="s">
        <v>1518</v>
      </c>
      <c r="B132" s="217" t="s">
        <v>5</v>
      </c>
      <c r="C132" s="217" t="s">
        <v>426</v>
      </c>
      <c r="D132" s="217" t="s">
        <v>1496</v>
      </c>
      <c r="E132" s="217" t="s">
        <v>1564</v>
      </c>
      <c r="F132" s="219">
        <v>215000</v>
      </c>
      <c r="G132" s="219">
        <v>215000</v>
      </c>
      <c r="H132" s="149" t="str">
        <f t="shared" ref="H132:H191" si="2">CONCATENATE(C132,,D132,E132)</f>
        <v>01130430080000</v>
      </c>
    </row>
    <row r="133" spans="1:8" ht="38.25">
      <c r="A133" s="229" t="s">
        <v>1903</v>
      </c>
      <c r="B133" s="217" t="s">
        <v>5</v>
      </c>
      <c r="C133" s="217" t="s">
        <v>426</v>
      </c>
      <c r="D133" s="217" t="s">
        <v>1496</v>
      </c>
      <c r="E133" s="217" t="s">
        <v>1904</v>
      </c>
      <c r="F133" s="219">
        <v>215000</v>
      </c>
      <c r="G133" s="219">
        <v>215000</v>
      </c>
      <c r="H133" s="149" t="str">
        <f t="shared" si="2"/>
        <v>01130430080000200</v>
      </c>
    </row>
    <row r="134" spans="1:8" ht="38.25">
      <c r="A134" s="222" t="s">
        <v>1603</v>
      </c>
      <c r="B134" s="217" t="s">
        <v>5</v>
      </c>
      <c r="C134" s="217" t="s">
        <v>426</v>
      </c>
      <c r="D134" s="217" t="s">
        <v>1496</v>
      </c>
      <c r="E134" s="217" t="s">
        <v>1604</v>
      </c>
      <c r="F134" s="219">
        <v>215000</v>
      </c>
      <c r="G134" s="219">
        <v>215000</v>
      </c>
      <c r="H134" s="149" t="str">
        <f t="shared" si="2"/>
        <v>01130430080000240</v>
      </c>
    </row>
    <row r="135" spans="1:8">
      <c r="A135" s="229" t="s">
        <v>1692</v>
      </c>
      <c r="B135" s="217" t="s">
        <v>5</v>
      </c>
      <c r="C135" s="217" t="s">
        <v>426</v>
      </c>
      <c r="D135" s="217" t="s">
        <v>1496</v>
      </c>
      <c r="E135" s="217" t="s">
        <v>418</v>
      </c>
      <c r="F135" s="219">
        <v>215000</v>
      </c>
      <c r="G135" s="219">
        <v>215000</v>
      </c>
      <c r="H135" s="149" t="str">
        <f t="shared" si="2"/>
        <v>01130430080000244</v>
      </c>
    </row>
    <row r="136" spans="1:8" ht="38.25">
      <c r="A136" s="222" t="s">
        <v>721</v>
      </c>
      <c r="B136" s="217" t="s">
        <v>5</v>
      </c>
      <c r="C136" s="217" t="s">
        <v>426</v>
      </c>
      <c r="D136" s="217" t="s">
        <v>1167</v>
      </c>
      <c r="E136" s="217" t="s">
        <v>1564</v>
      </c>
      <c r="F136" s="219">
        <v>137900</v>
      </c>
      <c r="G136" s="219">
        <v>137900</v>
      </c>
      <c r="H136" s="149" t="str">
        <f t="shared" si="2"/>
        <v>01138000000000</v>
      </c>
    </row>
    <row r="137" spans="1:8" ht="51">
      <c r="A137" s="229" t="s">
        <v>722</v>
      </c>
      <c r="B137" s="217" t="s">
        <v>5</v>
      </c>
      <c r="C137" s="217" t="s">
        <v>426</v>
      </c>
      <c r="D137" s="217" t="s">
        <v>1169</v>
      </c>
      <c r="E137" s="217" t="s">
        <v>1564</v>
      </c>
      <c r="F137" s="219">
        <v>137900</v>
      </c>
      <c r="G137" s="219">
        <v>137900</v>
      </c>
      <c r="H137" s="149" t="str">
        <f t="shared" si="2"/>
        <v>01138020000000</v>
      </c>
    </row>
    <row r="138" spans="1:8" ht="89.25">
      <c r="A138" s="222" t="s">
        <v>640</v>
      </c>
      <c r="B138" s="217" t="s">
        <v>5</v>
      </c>
      <c r="C138" s="217" t="s">
        <v>426</v>
      </c>
      <c r="D138" s="217" t="s">
        <v>802</v>
      </c>
      <c r="E138" s="217" t="s">
        <v>1564</v>
      </c>
      <c r="F138" s="219">
        <v>63200</v>
      </c>
      <c r="G138" s="219">
        <v>63200</v>
      </c>
      <c r="H138" s="149" t="str">
        <f t="shared" si="2"/>
        <v>01138020074290</v>
      </c>
    </row>
    <row r="139" spans="1:8" ht="76.5">
      <c r="A139" s="222" t="s">
        <v>1902</v>
      </c>
      <c r="B139" s="217" t="s">
        <v>5</v>
      </c>
      <c r="C139" s="217" t="s">
        <v>426</v>
      </c>
      <c r="D139" s="217" t="s">
        <v>802</v>
      </c>
      <c r="E139" s="217" t="s">
        <v>324</v>
      </c>
      <c r="F139" s="219">
        <v>60280</v>
      </c>
      <c r="G139" s="219">
        <v>60280</v>
      </c>
      <c r="H139" s="149" t="str">
        <f t="shared" si="2"/>
        <v>01138020074290100</v>
      </c>
    </row>
    <row r="140" spans="1:8" ht="38.25">
      <c r="A140" s="222" t="s">
        <v>1610</v>
      </c>
      <c r="B140" s="217" t="s">
        <v>5</v>
      </c>
      <c r="C140" s="217" t="s">
        <v>426</v>
      </c>
      <c r="D140" s="217" t="s">
        <v>802</v>
      </c>
      <c r="E140" s="217" t="s">
        <v>37</v>
      </c>
      <c r="F140" s="219">
        <v>60280</v>
      </c>
      <c r="G140" s="219">
        <v>60280</v>
      </c>
      <c r="H140" s="149" t="str">
        <f t="shared" si="2"/>
        <v>01138020074290120</v>
      </c>
    </row>
    <row r="141" spans="1:8" ht="25.5">
      <c r="A141" s="222" t="s">
        <v>1102</v>
      </c>
      <c r="B141" s="217" t="s">
        <v>5</v>
      </c>
      <c r="C141" s="217" t="s">
        <v>426</v>
      </c>
      <c r="D141" s="217" t="s">
        <v>802</v>
      </c>
      <c r="E141" s="217" t="s">
        <v>413</v>
      </c>
      <c r="F141" s="219">
        <v>46298</v>
      </c>
      <c r="G141" s="219">
        <v>46298</v>
      </c>
      <c r="H141" s="149" t="str">
        <f t="shared" si="2"/>
        <v>01138020074290121</v>
      </c>
    </row>
    <row r="142" spans="1:8" ht="63.75">
      <c r="A142" s="222" t="s">
        <v>1216</v>
      </c>
      <c r="B142" s="217" t="s">
        <v>5</v>
      </c>
      <c r="C142" s="217" t="s">
        <v>426</v>
      </c>
      <c r="D142" s="217" t="s">
        <v>802</v>
      </c>
      <c r="E142" s="217" t="s">
        <v>1217</v>
      </c>
      <c r="F142" s="219">
        <v>13982</v>
      </c>
      <c r="G142" s="219">
        <v>13982</v>
      </c>
      <c r="H142" s="149" t="str">
        <f t="shared" si="2"/>
        <v>01138020074290129</v>
      </c>
    </row>
    <row r="143" spans="1:8" ht="38.25">
      <c r="A143" s="222" t="s">
        <v>1903</v>
      </c>
      <c r="B143" s="217" t="s">
        <v>5</v>
      </c>
      <c r="C143" s="217" t="s">
        <v>426</v>
      </c>
      <c r="D143" s="217" t="s">
        <v>802</v>
      </c>
      <c r="E143" s="217" t="s">
        <v>1904</v>
      </c>
      <c r="F143" s="219">
        <v>2920</v>
      </c>
      <c r="G143" s="219">
        <v>2920</v>
      </c>
      <c r="H143" s="149" t="str">
        <f t="shared" si="2"/>
        <v>01138020074290200</v>
      </c>
    </row>
    <row r="144" spans="1:8" ht="38.25">
      <c r="A144" s="222" t="s">
        <v>1603</v>
      </c>
      <c r="B144" s="217" t="s">
        <v>5</v>
      </c>
      <c r="C144" s="217" t="s">
        <v>426</v>
      </c>
      <c r="D144" s="217" t="s">
        <v>802</v>
      </c>
      <c r="E144" s="217" t="s">
        <v>1604</v>
      </c>
      <c r="F144" s="219">
        <v>2920</v>
      </c>
      <c r="G144" s="219">
        <v>2920</v>
      </c>
      <c r="H144" s="149" t="str">
        <f t="shared" si="2"/>
        <v>01138020074290240</v>
      </c>
    </row>
    <row r="145" spans="1:8">
      <c r="A145" s="222" t="s">
        <v>1692</v>
      </c>
      <c r="B145" s="217" t="s">
        <v>5</v>
      </c>
      <c r="C145" s="217" t="s">
        <v>426</v>
      </c>
      <c r="D145" s="217" t="s">
        <v>802</v>
      </c>
      <c r="E145" s="217" t="s">
        <v>418</v>
      </c>
      <c r="F145" s="219">
        <v>2920</v>
      </c>
      <c r="G145" s="219">
        <v>2920</v>
      </c>
      <c r="H145" s="149" t="str">
        <f t="shared" si="2"/>
        <v>01138020074290244</v>
      </c>
    </row>
    <row r="146" spans="1:8" ht="51">
      <c r="A146" s="229" t="s">
        <v>427</v>
      </c>
      <c r="B146" s="217" t="s">
        <v>5</v>
      </c>
      <c r="C146" s="217" t="s">
        <v>426</v>
      </c>
      <c r="D146" s="217" t="s">
        <v>803</v>
      </c>
      <c r="E146" s="217" t="s">
        <v>1564</v>
      </c>
      <c r="F146" s="219">
        <v>74700</v>
      </c>
      <c r="G146" s="219">
        <v>74700</v>
      </c>
      <c r="H146" s="149" t="str">
        <f t="shared" si="2"/>
        <v>01138020075190</v>
      </c>
    </row>
    <row r="147" spans="1:8" ht="76.5">
      <c r="A147" s="222" t="s">
        <v>1902</v>
      </c>
      <c r="B147" s="217" t="s">
        <v>5</v>
      </c>
      <c r="C147" s="217" t="s">
        <v>426</v>
      </c>
      <c r="D147" s="217" t="s">
        <v>803</v>
      </c>
      <c r="E147" s="217" t="s">
        <v>324</v>
      </c>
      <c r="F147" s="219">
        <v>61468</v>
      </c>
      <c r="G147" s="219">
        <v>61468</v>
      </c>
      <c r="H147" s="149" t="str">
        <f t="shared" si="2"/>
        <v>01138020075190100</v>
      </c>
    </row>
    <row r="148" spans="1:8" ht="38.25">
      <c r="A148" s="222" t="s">
        <v>1610</v>
      </c>
      <c r="B148" s="217" t="s">
        <v>5</v>
      </c>
      <c r="C148" s="217" t="s">
        <v>426</v>
      </c>
      <c r="D148" s="217" t="s">
        <v>803</v>
      </c>
      <c r="E148" s="217" t="s">
        <v>37</v>
      </c>
      <c r="F148" s="219">
        <v>61468</v>
      </c>
      <c r="G148" s="219">
        <v>61468</v>
      </c>
      <c r="H148" s="149" t="str">
        <f t="shared" si="2"/>
        <v>01138020075190120</v>
      </c>
    </row>
    <row r="149" spans="1:8" ht="25.5">
      <c r="A149" s="222" t="s">
        <v>1102</v>
      </c>
      <c r="B149" s="217" t="s">
        <v>5</v>
      </c>
      <c r="C149" s="217" t="s">
        <v>426</v>
      </c>
      <c r="D149" s="217" t="s">
        <v>803</v>
      </c>
      <c r="E149" s="217" t="s">
        <v>413</v>
      </c>
      <c r="F149" s="219">
        <v>47211</v>
      </c>
      <c r="G149" s="219">
        <v>47211</v>
      </c>
      <c r="H149" s="149" t="str">
        <f t="shared" si="2"/>
        <v>01138020075190121</v>
      </c>
    </row>
    <row r="150" spans="1:8" ht="63.75">
      <c r="A150" s="229" t="s">
        <v>1216</v>
      </c>
      <c r="B150" s="217" t="s">
        <v>5</v>
      </c>
      <c r="C150" s="217" t="s">
        <v>426</v>
      </c>
      <c r="D150" s="217" t="s">
        <v>803</v>
      </c>
      <c r="E150" s="217" t="s">
        <v>1217</v>
      </c>
      <c r="F150" s="219">
        <v>14257</v>
      </c>
      <c r="G150" s="219">
        <v>14257</v>
      </c>
      <c r="H150" s="149" t="str">
        <f t="shared" si="2"/>
        <v>01138020075190129</v>
      </c>
    </row>
    <row r="151" spans="1:8" ht="38.25">
      <c r="A151" s="222" t="s">
        <v>1903</v>
      </c>
      <c r="B151" s="217" t="s">
        <v>5</v>
      </c>
      <c r="C151" s="217" t="s">
        <v>426</v>
      </c>
      <c r="D151" s="217" t="s">
        <v>803</v>
      </c>
      <c r="E151" s="217" t="s">
        <v>1904</v>
      </c>
      <c r="F151" s="219">
        <v>13232</v>
      </c>
      <c r="G151" s="219">
        <v>13232</v>
      </c>
      <c r="H151" s="149" t="str">
        <f t="shared" si="2"/>
        <v>01138020075190200</v>
      </c>
    </row>
    <row r="152" spans="1:8" ht="38.25">
      <c r="A152" s="229" t="s">
        <v>1603</v>
      </c>
      <c r="B152" s="217" t="s">
        <v>5</v>
      </c>
      <c r="C152" s="217" t="s">
        <v>426</v>
      </c>
      <c r="D152" s="217" t="s">
        <v>803</v>
      </c>
      <c r="E152" s="217" t="s">
        <v>1604</v>
      </c>
      <c r="F152" s="219">
        <v>13232</v>
      </c>
      <c r="G152" s="219">
        <v>13232</v>
      </c>
      <c r="H152" s="149" t="str">
        <f t="shared" si="2"/>
        <v>01138020075190240</v>
      </c>
    </row>
    <row r="153" spans="1:8">
      <c r="A153" s="222" t="s">
        <v>1692</v>
      </c>
      <c r="B153" s="217" t="s">
        <v>5</v>
      </c>
      <c r="C153" s="217" t="s">
        <v>426</v>
      </c>
      <c r="D153" s="217" t="s">
        <v>803</v>
      </c>
      <c r="E153" s="217" t="s">
        <v>418</v>
      </c>
      <c r="F153" s="219">
        <v>13232</v>
      </c>
      <c r="G153" s="219">
        <v>13232</v>
      </c>
      <c r="H153" s="149" t="str">
        <f t="shared" si="2"/>
        <v>01138020075190244</v>
      </c>
    </row>
    <row r="154" spans="1:8" ht="25.5">
      <c r="A154" s="229" t="s">
        <v>723</v>
      </c>
      <c r="B154" s="217" t="s">
        <v>5</v>
      </c>
      <c r="C154" s="217" t="s">
        <v>426</v>
      </c>
      <c r="D154" s="217" t="s">
        <v>1172</v>
      </c>
      <c r="E154" s="217" t="s">
        <v>1564</v>
      </c>
      <c r="F154" s="219">
        <v>60000</v>
      </c>
      <c r="G154" s="219">
        <v>60000</v>
      </c>
      <c r="H154" s="149" t="str">
        <f t="shared" si="2"/>
        <v>01139000000000</v>
      </c>
    </row>
    <row r="155" spans="1:8" ht="63.75">
      <c r="A155" s="222" t="s">
        <v>598</v>
      </c>
      <c r="B155" s="217" t="s">
        <v>5</v>
      </c>
      <c r="C155" s="217" t="s">
        <v>426</v>
      </c>
      <c r="D155" s="217" t="s">
        <v>1175</v>
      </c>
      <c r="E155" s="217" t="s">
        <v>1564</v>
      </c>
      <c r="F155" s="219">
        <v>60000</v>
      </c>
      <c r="G155" s="219">
        <v>60000</v>
      </c>
      <c r="H155" s="149" t="str">
        <f t="shared" si="2"/>
        <v>01139060000000</v>
      </c>
    </row>
    <row r="156" spans="1:8" ht="63.75">
      <c r="A156" s="222" t="s">
        <v>598</v>
      </c>
      <c r="B156" s="217" t="s">
        <v>5</v>
      </c>
      <c r="C156" s="217" t="s">
        <v>426</v>
      </c>
      <c r="D156" s="217" t="s">
        <v>804</v>
      </c>
      <c r="E156" s="217" t="s">
        <v>1564</v>
      </c>
      <c r="F156" s="219">
        <v>60000</v>
      </c>
      <c r="G156" s="219">
        <v>60000</v>
      </c>
      <c r="H156" s="149" t="str">
        <f t="shared" si="2"/>
        <v>01139060080000</v>
      </c>
    </row>
    <row r="157" spans="1:8" ht="25.5">
      <c r="A157" s="222" t="s">
        <v>1907</v>
      </c>
      <c r="B157" s="217" t="s">
        <v>5</v>
      </c>
      <c r="C157" s="217" t="s">
        <v>426</v>
      </c>
      <c r="D157" s="217" t="s">
        <v>804</v>
      </c>
      <c r="E157" s="217" t="s">
        <v>1908</v>
      </c>
      <c r="F157" s="219">
        <v>60000</v>
      </c>
      <c r="G157" s="219">
        <v>60000</v>
      </c>
      <c r="H157" s="149" t="str">
        <f t="shared" si="2"/>
        <v>01139060080000300</v>
      </c>
    </row>
    <row r="158" spans="1:8" ht="25.5">
      <c r="A158" s="222" t="s">
        <v>428</v>
      </c>
      <c r="B158" s="217" t="s">
        <v>5</v>
      </c>
      <c r="C158" s="217" t="s">
        <v>426</v>
      </c>
      <c r="D158" s="217" t="s">
        <v>804</v>
      </c>
      <c r="E158" s="217" t="s">
        <v>429</v>
      </c>
      <c r="F158" s="219">
        <v>60000</v>
      </c>
      <c r="G158" s="219">
        <v>60000</v>
      </c>
      <c r="H158" s="149" t="str">
        <f t="shared" si="2"/>
        <v>01139060080000330</v>
      </c>
    </row>
    <row r="159" spans="1:8" ht="38.25">
      <c r="A159" s="54" t="s">
        <v>282</v>
      </c>
      <c r="B159" s="217" t="s">
        <v>5</v>
      </c>
      <c r="C159" s="217" t="s">
        <v>1425</v>
      </c>
      <c r="D159" s="217" t="s">
        <v>1564</v>
      </c>
      <c r="E159" s="217" t="s">
        <v>1564</v>
      </c>
      <c r="F159" s="219">
        <v>3020564</v>
      </c>
      <c r="G159" s="219">
        <v>3020564</v>
      </c>
      <c r="H159" s="149" t="str">
        <f t="shared" si="2"/>
        <v>0300</v>
      </c>
    </row>
    <row r="160" spans="1:8" ht="51">
      <c r="A160" s="222" t="s">
        <v>307</v>
      </c>
      <c r="B160" s="217" t="s">
        <v>5</v>
      </c>
      <c r="C160" s="217" t="s">
        <v>430</v>
      </c>
      <c r="D160" s="217" t="s">
        <v>1564</v>
      </c>
      <c r="E160" s="217" t="s">
        <v>1564</v>
      </c>
      <c r="F160" s="219">
        <v>2901942</v>
      </c>
      <c r="G160" s="219">
        <v>2901942</v>
      </c>
      <c r="H160" s="149" t="str">
        <f t="shared" si="2"/>
        <v>0309</v>
      </c>
    </row>
    <row r="161" spans="1:8" ht="51">
      <c r="A161" s="222" t="s">
        <v>553</v>
      </c>
      <c r="B161" s="217" t="s">
        <v>5</v>
      </c>
      <c r="C161" s="217" t="s">
        <v>430</v>
      </c>
      <c r="D161" s="217" t="s">
        <v>1138</v>
      </c>
      <c r="E161" s="217" t="s">
        <v>1564</v>
      </c>
      <c r="F161" s="219">
        <v>2901942</v>
      </c>
      <c r="G161" s="219">
        <v>2901942</v>
      </c>
      <c r="H161" s="149" t="str">
        <f t="shared" si="2"/>
        <v>03090400000000</v>
      </c>
    </row>
    <row r="162" spans="1:8" ht="89.25">
      <c r="A162" s="222" t="s">
        <v>554</v>
      </c>
      <c r="B162" s="217" t="s">
        <v>5</v>
      </c>
      <c r="C162" s="217" t="s">
        <v>430</v>
      </c>
      <c r="D162" s="217" t="s">
        <v>1139</v>
      </c>
      <c r="E162" s="217" t="s">
        <v>1564</v>
      </c>
      <c r="F162" s="219">
        <v>2901942</v>
      </c>
      <c r="G162" s="219">
        <v>2901942</v>
      </c>
      <c r="H162" s="149" t="str">
        <f t="shared" si="2"/>
        <v>03090410000000</v>
      </c>
    </row>
    <row r="163" spans="1:8" ht="165.75">
      <c r="A163" s="222" t="s">
        <v>431</v>
      </c>
      <c r="B163" s="217" t="s">
        <v>5</v>
      </c>
      <c r="C163" s="217" t="s">
        <v>430</v>
      </c>
      <c r="D163" s="217" t="s">
        <v>805</v>
      </c>
      <c r="E163" s="217" t="s">
        <v>1564</v>
      </c>
      <c r="F163" s="219">
        <v>2803032</v>
      </c>
      <c r="G163" s="219">
        <v>2803032</v>
      </c>
      <c r="H163" s="149" t="str">
        <f t="shared" si="2"/>
        <v>03090410040010</v>
      </c>
    </row>
    <row r="164" spans="1:8" ht="76.5">
      <c r="A164" s="222" t="s">
        <v>1902</v>
      </c>
      <c r="B164" s="217" t="s">
        <v>5</v>
      </c>
      <c r="C164" s="217" t="s">
        <v>430</v>
      </c>
      <c r="D164" s="217" t="s">
        <v>805</v>
      </c>
      <c r="E164" s="217" t="s">
        <v>324</v>
      </c>
      <c r="F164" s="219">
        <v>2803032</v>
      </c>
      <c r="G164" s="219">
        <v>2803032</v>
      </c>
      <c r="H164" s="149" t="str">
        <f t="shared" si="2"/>
        <v>03090410040010100</v>
      </c>
    </row>
    <row r="165" spans="1:8" ht="25.5">
      <c r="A165" s="222" t="s">
        <v>1584</v>
      </c>
      <c r="B165" s="217" t="s">
        <v>5</v>
      </c>
      <c r="C165" s="217" t="s">
        <v>430</v>
      </c>
      <c r="D165" s="217" t="s">
        <v>805</v>
      </c>
      <c r="E165" s="217" t="s">
        <v>165</v>
      </c>
      <c r="F165" s="219">
        <v>2803032</v>
      </c>
      <c r="G165" s="219">
        <v>2803032</v>
      </c>
      <c r="H165" s="149" t="str">
        <f t="shared" si="2"/>
        <v>03090410040010110</v>
      </c>
    </row>
    <row r="166" spans="1:8">
      <c r="A166" s="222" t="s">
        <v>1426</v>
      </c>
      <c r="B166" s="217" t="s">
        <v>5</v>
      </c>
      <c r="C166" s="217" t="s">
        <v>430</v>
      </c>
      <c r="D166" s="217" t="s">
        <v>805</v>
      </c>
      <c r="E166" s="217" t="s">
        <v>432</v>
      </c>
      <c r="F166" s="219">
        <v>2152867</v>
      </c>
      <c r="G166" s="219">
        <v>2152867</v>
      </c>
      <c r="H166" s="149" t="str">
        <f t="shared" si="2"/>
        <v>03090410040010111</v>
      </c>
    </row>
    <row r="167" spans="1:8" ht="51">
      <c r="A167" s="222" t="s">
        <v>1427</v>
      </c>
      <c r="B167" s="217" t="s">
        <v>5</v>
      </c>
      <c r="C167" s="217" t="s">
        <v>430</v>
      </c>
      <c r="D167" s="217" t="s">
        <v>805</v>
      </c>
      <c r="E167" s="217" t="s">
        <v>1218</v>
      </c>
      <c r="F167" s="219">
        <v>650165</v>
      </c>
      <c r="G167" s="219">
        <v>650165</v>
      </c>
      <c r="H167" s="149" t="str">
        <f t="shared" si="2"/>
        <v>03090410040010119</v>
      </c>
    </row>
    <row r="168" spans="1:8" ht="204">
      <c r="A168" s="222" t="s">
        <v>751</v>
      </c>
      <c r="B168" s="217" t="s">
        <v>5</v>
      </c>
      <c r="C168" s="217" t="s">
        <v>430</v>
      </c>
      <c r="D168" s="217" t="s">
        <v>806</v>
      </c>
      <c r="E168" s="217" t="s">
        <v>1564</v>
      </c>
      <c r="F168" s="219">
        <v>98910</v>
      </c>
      <c r="G168" s="219">
        <v>98910</v>
      </c>
      <c r="H168" s="149" t="str">
        <f t="shared" si="2"/>
        <v>03090410041010</v>
      </c>
    </row>
    <row r="169" spans="1:8" ht="76.5">
      <c r="A169" s="222" t="s">
        <v>1902</v>
      </c>
      <c r="B169" s="217" t="s">
        <v>5</v>
      </c>
      <c r="C169" s="217" t="s">
        <v>430</v>
      </c>
      <c r="D169" s="217" t="s">
        <v>806</v>
      </c>
      <c r="E169" s="217" t="s">
        <v>324</v>
      </c>
      <c r="F169" s="219">
        <v>98910</v>
      </c>
      <c r="G169" s="219">
        <v>98910</v>
      </c>
      <c r="H169" s="149" t="str">
        <f t="shared" si="2"/>
        <v>03090410041010100</v>
      </c>
    </row>
    <row r="170" spans="1:8" ht="25.5">
      <c r="A170" s="222" t="s">
        <v>1584</v>
      </c>
      <c r="B170" s="217" t="s">
        <v>5</v>
      </c>
      <c r="C170" s="217" t="s">
        <v>430</v>
      </c>
      <c r="D170" s="217" t="s">
        <v>806</v>
      </c>
      <c r="E170" s="217" t="s">
        <v>165</v>
      </c>
      <c r="F170" s="219">
        <v>98910</v>
      </c>
      <c r="G170" s="219">
        <v>98910</v>
      </c>
      <c r="H170" s="149" t="str">
        <f t="shared" si="2"/>
        <v>03090410041010110</v>
      </c>
    </row>
    <row r="171" spans="1:8">
      <c r="A171" s="222" t="s">
        <v>1426</v>
      </c>
      <c r="B171" s="217" t="s">
        <v>5</v>
      </c>
      <c r="C171" s="217" t="s">
        <v>430</v>
      </c>
      <c r="D171" s="217" t="s">
        <v>806</v>
      </c>
      <c r="E171" s="217" t="s">
        <v>432</v>
      </c>
      <c r="F171" s="219">
        <v>75968</v>
      </c>
      <c r="G171" s="219">
        <v>75968</v>
      </c>
      <c r="H171" s="149" t="str">
        <f t="shared" si="2"/>
        <v>03090410041010111</v>
      </c>
    </row>
    <row r="172" spans="1:8" ht="51">
      <c r="A172" s="229" t="s">
        <v>1427</v>
      </c>
      <c r="B172" s="217" t="s">
        <v>5</v>
      </c>
      <c r="C172" s="217" t="s">
        <v>430</v>
      </c>
      <c r="D172" s="217" t="s">
        <v>806</v>
      </c>
      <c r="E172" s="217" t="s">
        <v>1218</v>
      </c>
      <c r="F172" s="219">
        <v>22942</v>
      </c>
      <c r="G172" s="219">
        <v>22942</v>
      </c>
      <c r="H172" s="149" t="str">
        <f t="shared" si="2"/>
        <v>03090410041010119</v>
      </c>
    </row>
    <row r="173" spans="1:8">
      <c r="A173" s="222" t="s">
        <v>133</v>
      </c>
      <c r="B173" s="217" t="s">
        <v>5</v>
      </c>
      <c r="C173" s="217" t="s">
        <v>435</v>
      </c>
      <c r="D173" s="217" t="s">
        <v>1564</v>
      </c>
      <c r="E173" s="217" t="s">
        <v>1564</v>
      </c>
      <c r="F173" s="219">
        <v>118622</v>
      </c>
      <c r="G173" s="219">
        <v>118622</v>
      </c>
      <c r="H173" s="149" t="str">
        <f t="shared" si="2"/>
        <v>0310</v>
      </c>
    </row>
    <row r="174" spans="1:8" ht="51">
      <c r="A174" s="222" t="s">
        <v>553</v>
      </c>
      <c r="B174" s="217" t="s">
        <v>5</v>
      </c>
      <c r="C174" s="217" t="s">
        <v>435</v>
      </c>
      <c r="D174" s="217" t="s">
        <v>1138</v>
      </c>
      <c r="E174" s="217" t="s">
        <v>1564</v>
      </c>
      <c r="F174" s="219">
        <v>118622</v>
      </c>
      <c r="G174" s="219">
        <v>118622</v>
      </c>
      <c r="H174" s="149" t="str">
        <f t="shared" si="2"/>
        <v>03100400000000</v>
      </c>
    </row>
    <row r="175" spans="1:8" ht="25.5">
      <c r="A175" s="222" t="s">
        <v>556</v>
      </c>
      <c r="B175" s="217" t="s">
        <v>5</v>
      </c>
      <c r="C175" s="217" t="s">
        <v>435</v>
      </c>
      <c r="D175" s="217" t="s">
        <v>1140</v>
      </c>
      <c r="E175" s="217" t="s">
        <v>1564</v>
      </c>
      <c r="F175" s="219">
        <v>118622</v>
      </c>
      <c r="G175" s="219">
        <v>118622</v>
      </c>
      <c r="H175" s="149" t="str">
        <f t="shared" si="2"/>
        <v>03100420000000</v>
      </c>
    </row>
    <row r="176" spans="1:8" ht="127.5">
      <c r="A176" s="229" t="s">
        <v>439</v>
      </c>
      <c r="B176" s="217" t="s">
        <v>5</v>
      </c>
      <c r="C176" s="217" t="s">
        <v>435</v>
      </c>
      <c r="D176" s="217" t="s">
        <v>810</v>
      </c>
      <c r="E176" s="217" t="s">
        <v>1564</v>
      </c>
      <c r="F176" s="219">
        <v>100000</v>
      </c>
      <c r="G176" s="219">
        <v>100000</v>
      </c>
      <c r="H176" s="149" t="str">
        <f t="shared" si="2"/>
        <v>03100420080020</v>
      </c>
    </row>
    <row r="177" spans="1:8" ht="38.25">
      <c r="A177" s="222" t="s">
        <v>1903</v>
      </c>
      <c r="B177" s="217" t="s">
        <v>5</v>
      </c>
      <c r="C177" s="217" t="s">
        <v>435</v>
      </c>
      <c r="D177" s="217" t="s">
        <v>810</v>
      </c>
      <c r="E177" s="217" t="s">
        <v>1904</v>
      </c>
      <c r="F177" s="219">
        <v>100000</v>
      </c>
      <c r="G177" s="219">
        <v>100000</v>
      </c>
      <c r="H177" s="149" t="str">
        <f t="shared" si="2"/>
        <v>03100420080020200</v>
      </c>
    </row>
    <row r="178" spans="1:8" ht="38.25">
      <c r="A178" s="222" t="s">
        <v>1603</v>
      </c>
      <c r="B178" s="217" t="s">
        <v>5</v>
      </c>
      <c r="C178" s="217" t="s">
        <v>435</v>
      </c>
      <c r="D178" s="217" t="s">
        <v>810</v>
      </c>
      <c r="E178" s="217" t="s">
        <v>1604</v>
      </c>
      <c r="F178" s="219">
        <v>100000</v>
      </c>
      <c r="G178" s="219">
        <v>100000</v>
      </c>
      <c r="H178" s="149" t="str">
        <f t="shared" si="2"/>
        <v>03100420080020240</v>
      </c>
    </row>
    <row r="179" spans="1:8">
      <c r="A179" s="229" t="s">
        <v>1692</v>
      </c>
      <c r="B179" s="217" t="s">
        <v>5</v>
      </c>
      <c r="C179" s="217" t="s">
        <v>435</v>
      </c>
      <c r="D179" s="217" t="s">
        <v>810</v>
      </c>
      <c r="E179" s="217" t="s">
        <v>418</v>
      </c>
      <c r="F179" s="219">
        <v>100000</v>
      </c>
      <c r="G179" s="219">
        <v>100000</v>
      </c>
      <c r="H179" s="149" t="str">
        <f t="shared" si="2"/>
        <v>03100420080020244</v>
      </c>
    </row>
    <row r="180" spans="1:8" ht="114.75">
      <c r="A180" s="222" t="s">
        <v>440</v>
      </c>
      <c r="B180" s="217" t="s">
        <v>5</v>
      </c>
      <c r="C180" s="217" t="s">
        <v>435</v>
      </c>
      <c r="D180" s="217" t="s">
        <v>811</v>
      </c>
      <c r="E180" s="217" t="s">
        <v>1564</v>
      </c>
      <c r="F180" s="219">
        <v>18500</v>
      </c>
      <c r="G180" s="219">
        <v>18500</v>
      </c>
      <c r="H180" s="149" t="str">
        <f t="shared" si="2"/>
        <v>03100420080030</v>
      </c>
    </row>
    <row r="181" spans="1:8" ht="38.25">
      <c r="A181" s="222" t="s">
        <v>1903</v>
      </c>
      <c r="B181" s="217" t="s">
        <v>5</v>
      </c>
      <c r="C181" s="217" t="s">
        <v>435</v>
      </c>
      <c r="D181" s="217" t="s">
        <v>811</v>
      </c>
      <c r="E181" s="217" t="s">
        <v>1904</v>
      </c>
      <c r="F181" s="219">
        <v>18500</v>
      </c>
      <c r="G181" s="219">
        <v>18500</v>
      </c>
      <c r="H181" s="149" t="str">
        <f t="shared" si="2"/>
        <v>03100420080030200</v>
      </c>
    </row>
    <row r="182" spans="1:8" ht="38.25">
      <c r="A182" s="222" t="s">
        <v>1603</v>
      </c>
      <c r="B182" s="217" t="s">
        <v>5</v>
      </c>
      <c r="C182" s="217" t="s">
        <v>435</v>
      </c>
      <c r="D182" s="217" t="s">
        <v>811</v>
      </c>
      <c r="E182" s="217" t="s">
        <v>1604</v>
      </c>
      <c r="F182" s="219">
        <v>18500</v>
      </c>
      <c r="G182" s="219">
        <v>18500</v>
      </c>
      <c r="H182" s="149" t="str">
        <f t="shared" si="2"/>
        <v>03100420080030240</v>
      </c>
    </row>
    <row r="183" spans="1:8">
      <c r="A183" s="222" t="s">
        <v>1692</v>
      </c>
      <c r="B183" s="217" t="s">
        <v>5</v>
      </c>
      <c r="C183" s="217" t="s">
        <v>435</v>
      </c>
      <c r="D183" s="217" t="s">
        <v>811</v>
      </c>
      <c r="E183" s="217" t="s">
        <v>418</v>
      </c>
      <c r="F183" s="219">
        <v>18500</v>
      </c>
      <c r="G183" s="219">
        <v>18500</v>
      </c>
      <c r="H183" s="149" t="str">
        <f t="shared" si="2"/>
        <v>03100420080030244</v>
      </c>
    </row>
    <row r="184" spans="1:8" ht="127.5">
      <c r="A184" s="222" t="s">
        <v>1695</v>
      </c>
      <c r="B184" s="217" t="s">
        <v>5</v>
      </c>
      <c r="C184" s="217" t="s">
        <v>435</v>
      </c>
      <c r="D184" s="217" t="s">
        <v>1696</v>
      </c>
      <c r="E184" s="217" t="s">
        <v>1564</v>
      </c>
      <c r="F184" s="219">
        <v>122</v>
      </c>
      <c r="G184" s="219">
        <v>122</v>
      </c>
      <c r="H184" s="149" t="str">
        <f t="shared" si="2"/>
        <v>031004200S4120</v>
      </c>
    </row>
    <row r="185" spans="1:8" ht="38.25">
      <c r="A185" s="222" t="s">
        <v>1903</v>
      </c>
      <c r="B185" s="217" t="s">
        <v>5</v>
      </c>
      <c r="C185" s="217" t="s">
        <v>435</v>
      </c>
      <c r="D185" s="217" t="s">
        <v>1696</v>
      </c>
      <c r="E185" s="217" t="s">
        <v>1904</v>
      </c>
      <c r="F185" s="219">
        <v>122</v>
      </c>
      <c r="G185" s="219">
        <v>122</v>
      </c>
      <c r="H185" s="149" t="str">
        <f t="shared" si="2"/>
        <v>031004200S4120200</v>
      </c>
    </row>
    <row r="186" spans="1:8" ht="38.25">
      <c r="A186" s="222" t="s">
        <v>1603</v>
      </c>
      <c r="B186" s="217" t="s">
        <v>5</v>
      </c>
      <c r="C186" s="217" t="s">
        <v>435</v>
      </c>
      <c r="D186" s="217" t="s">
        <v>1696</v>
      </c>
      <c r="E186" s="217" t="s">
        <v>1604</v>
      </c>
      <c r="F186" s="219">
        <v>122</v>
      </c>
      <c r="G186" s="219">
        <v>122</v>
      </c>
      <c r="H186" s="149" t="str">
        <f t="shared" si="2"/>
        <v>031004200S4120240</v>
      </c>
    </row>
    <row r="187" spans="1:8">
      <c r="A187" s="222" t="s">
        <v>1692</v>
      </c>
      <c r="B187" s="217" t="s">
        <v>5</v>
      </c>
      <c r="C187" s="217" t="s">
        <v>435</v>
      </c>
      <c r="D187" s="217" t="s">
        <v>1696</v>
      </c>
      <c r="E187" s="217" t="s">
        <v>418</v>
      </c>
      <c r="F187" s="219">
        <v>122</v>
      </c>
      <c r="G187" s="219">
        <v>122</v>
      </c>
      <c r="H187" s="149" t="str">
        <f t="shared" si="2"/>
        <v>031004200S4120244</v>
      </c>
    </row>
    <row r="188" spans="1:8">
      <c r="A188" s="222" t="s">
        <v>218</v>
      </c>
      <c r="B188" s="217" t="s">
        <v>5</v>
      </c>
      <c r="C188" s="217" t="s">
        <v>1428</v>
      </c>
      <c r="D188" s="217" t="s">
        <v>1564</v>
      </c>
      <c r="E188" s="217" t="s">
        <v>1564</v>
      </c>
      <c r="F188" s="219">
        <v>20757800</v>
      </c>
      <c r="G188" s="219">
        <v>20774800</v>
      </c>
      <c r="H188" s="149" t="str">
        <f t="shared" si="2"/>
        <v>0400</v>
      </c>
    </row>
    <row r="189" spans="1:8">
      <c r="A189" s="222" t="s">
        <v>219</v>
      </c>
      <c r="B189" s="217" t="s">
        <v>5</v>
      </c>
      <c r="C189" s="217" t="s">
        <v>442</v>
      </c>
      <c r="D189" s="217" t="s">
        <v>1564</v>
      </c>
      <c r="E189" s="217" t="s">
        <v>1564</v>
      </c>
      <c r="F189" s="219">
        <v>1383400</v>
      </c>
      <c r="G189" s="219">
        <v>1380700</v>
      </c>
      <c r="H189" s="149" t="str">
        <f t="shared" si="2"/>
        <v>0405</v>
      </c>
    </row>
    <row r="190" spans="1:8" ht="38.25">
      <c r="A190" s="222" t="s">
        <v>590</v>
      </c>
      <c r="B190" s="217" t="s">
        <v>5</v>
      </c>
      <c r="C190" s="217" t="s">
        <v>442</v>
      </c>
      <c r="D190" s="217" t="s">
        <v>1163</v>
      </c>
      <c r="E190" s="217" t="s">
        <v>1564</v>
      </c>
      <c r="F190" s="219">
        <v>1383400</v>
      </c>
      <c r="G190" s="219">
        <v>1380700</v>
      </c>
      <c r="H190" s="149" t="str">
        <f t="shared" si="2"/>
        <v>04051200000000</v>
      </c>
    </row>
    <row r="191" spans="1:8" ht="25.5">
      <c r="A191" s="222" t="s">
        <v>591</v>
      </c>
      <c r="B191" s="217" t="s">
        <v>5</v>
      </c>
      <c r="C191" s="217" t="s">
        <v>442</v>
      </c>
      <c r="D191" s="217" t="s">
        <v>1164</v>
      </c>
      <c r="E191" s="217" t="s">
        <v>1564</v>
      </c>
      <c r="F191" s="219">
        <v>2900</v>
      </c>
      <c r="G191" s="219">
        <v>200</v>
      </c>
      <c r="H191" s="149" t="str">
        <f t="shared" si="2"/>
        <v>04051210000000</v>
      </c>
    </row>
    <row r="192" spans="1:8" ht="114.75">
      <c r="A192" s="222" t="s">
        <v>1875</v>
      </c>
      <c r="B192" s="217" t="s">
        <v>5</v>
      </c>
      <c r="C192" s="217" t="s">
        <v>442</v>
      </c>
      <c r="D192" s="217" t="s">
        <v>1876</v>
      </c>
      <c r="E192" s="217" t="s">
        <v>1564</v>
      </c>
      <c r="F192" s="219">
        <v>2900</v>
      </c>
      <c r="G192" s="219">
        <v>200</v>
      </c>
      <c r="H192" s="149" t="str">
        <f t="shared" ref="H192:H243" si="3">CONCATENATE(C192,,D192,E192)</f>
        <v>04051210024380</v>
      </c>
    </row>
    <row r="193" spans="1:8">
      <c r="A193" s="222" t="s">
        <v>1905</v>
      </c>
      <c r="B193" s="217" t="s">
        <v>5</v>
      </c>
      <c r="C193" s="217" t="s">
        <v>442</v>
      </c>
      <c r="D193" s="217" t="s">
        <v>1876</v>
      </c>
      <c r="E193" s="217" t="s">
        <v>1906</v>
      </c>
      <c r="F193" s="219">
        <v>2900</v>
      </c>
      <c r="G193" s="219">
        <v>200</v>
      </c>
      <c r="H193" s="149" t="str">
        <f t="shared" si="3"/>
        <v>04051210024380800</v>
      </c>
    </row>
    <row r="194" spans="1:8" ht="63.75">
      <c r="A194" s="222" t="s">
        <v>1613</v>
      </c>
      <c r="B194" s="217" t="s">
        <v>5</v>
      </c>
      <c r="C194" s="217" t="s">
        <v>442</v>
      </c>
      <c r="D194" s="217" t="s">
        <v>1876</v>
      </c>
      <c r="E194" s="217" t="s">
        <v>444</v>
      </c>
      <c r="F194" s="219">
        <v>2900</v>
      </c>
      <c r="G194" s="219">
        <v>200</v>
      </c>
      <c r="H194" s="149" t="str">
        <f t="shared" si="3"/>
        <v>04051210024380810</v>
      </c>
    </row>
    <row r="195" spans="1:8" ht="38.25">
      <c r="A195" s="222" t="s">
        <v>1877</v>
      </c>
      <c r="B195" s="217" t="s">
        <v>5</v>
      </c>
      <c r="C195" s="217" t="s">
        <v>442</v>
      </c>
      <c r="D195" s="217" t="s">
        <v>1876</v>
      </c>
      <c r="E195" s="217" t="s">
        <v>1498</v>
      </c>
      <c r="F195" s="219">
        <v>2900</v>
      </c>
      <c r="G195" s="219">
        <v>200</v>
      </c>
      <c r="H195" s="149" t="str">
        <f t="shared" si="3"/>
        <v>04051210024380814</v>
      </c>
    </row>
    <row r="196" spans="1:8" ht="38.25">
      <c r="A196" s="222" t="s">
        <v>544</v>
      </c>
      <c r="B196" s="217" t="s">
        <v>5</v>
      </c>
      <c r="C196" s="217" t="s">
        <v>442</v>
      </c>
      <c r="D196" s="217" t="s">
        <v>1166</v>
      </c>
      <c r="E196" s="217" t="s">
        <v>1564</v>
      </c>
      <c r="F196" s="219">
        <v>1380500</v>
      </c>
      <c r="G196" s="219">
        <v>1380500</v>
      </c>
      <c r="H196" s="149" t="str">
        <f t="shared" si="3"/>
        <v>04051230000000</v>
      </c>
    </row>
    <row r="197" spans="1:8" ht="114.75">
      <c r="A197" s="222" t="s">
        <v>445</v>
      </c>
      <c r="B197" s="217" t="s">
        <v>5</v>
      </c>
      <c r="C197" s="217" t="s">
        <v>442</v>
      </c>
      <c r="D197" s="217" t="s">
        <v>818</v>
      </c>
      <c r="E197" s="217" t="s">
        <v>1564</v>
      </c>
      <c r="F197" s="219">
        <v>1380500</v>
      </c>
      <c r="G197" s="219">
        <v>1380500</v>
      </c>
      <c r="H197" s="149" t="str">
        <f t="shared" si="3"/>
        <v>04051230075170</v>
      </c>
    </row>
    <row r="198" spans="1:8" ht="76.5">
      <c r="A198" s="222" t="s">
        <v>1902</v>
      </c>
      <c r="B198" s="217" t="s">
        <v>5</v>
      </c>
      <c r="C198" s="217" t="s">
        <v>442</v>
      </c>
      <c r="D198" s="217" t="s">
        <v>818</v>
      </c>
      <c r="E198" s="217" t="s">
        <v>324</v>
      </c>
      <c r="F198" s="219">
        <v>1327100</v>
      </c>
      <c r="G198" s="219">
        <v>1327100</v>
      </c>
      <c r="H198" s="149" t="str">
        <f t="shared" si="3"/>
        <v>04051230075170100</v>
      </c>
    </row>
    <row r="199" spans="1:8" ht="38.25">
      <c r="A199" s="222" t="s">
        <v>1610</v>
      </c>
      <c r="B199" s="217" t="s">
        <v>5</v>
      </c>
      <c r="C199" s="217" t="s">
        <v>442</v>
      </c>
      <c r="D199" s="217" t="s">
        <v>818</v>
      </c>
      <c r="E199" s="217" t="s">
        <v>37</v>
      </c>
      <c r="F199" s="219">
        <v>1327100</v>
      </c>
      <c r="G199" s="219">
        <v>1327100</v>
      </c>
      <c r="H199" s="149" t="str">
        <f t="shared" si="3"/>
        <v>04051230075170120</v>
      </c>
    </row>
    <row r="200" spans="1:8" ht="25.5">
      <c r="A200" s="222" t="s">
        <v>1102</v>
      </c>
      <c r="B200" s="217" t="s">
        <v>5</v>
      </c>
      <c r="C200" s="217" t="s">
        <v>442</v>
      </c>
      <c r="D200" s="217" t="s">
        <v>818</v>
      </c>
      <c r="E200" s="217" t="s">
        <v>413</v>
      </c>
      <c r="F200" s="219">
        <v>925960</v>
      </c>
      <c r="G200" s="219">
        <v>925960</v>
      </c>
      <c r="H200" s="149" t="str">
        <f t="shared" si="3"/>
        <v>04051230075170121</v>
      </c>
    </row>
    <row r="201" spans="1:8" ht="51">
      <c r="A201" s="222" t="s">
        <v>414</v>
      </c>
      <c r="B201" s="217" t="s">
        <v>5</v>
      </c>
      <c r="C201" s="217" t="s">
        <v>442</v>
      </c>
      <c r="D201" s="217" t="s">
        <v>818</v>
      </c>
      <c r="E201" s="217" t="s">
        <v>415</v>
      </c>
      <c r="F201" s="219">
        <v>121500</v>
      </c>
      <c r="G201" s="219">
        <v>121500</v>
      </c>
      <c r="H201" s="149" t="str">
        <f t="shared" si="3"/>
        <v>04051230075170122</v>
      </c>
    </row>
    <row r="202" spans="1:8" ht="63.75">
      <c r="A202" s="222" t="s">
        <v>1216</v>
      </c>
      <c r="B202" s="217" t="s">
        <v>5</v>
      </c>
      <c r="C202" s="217" t="s">
        <v>442</v>
      </c>
      <c r="D202" s="217" t="s">
        <v>818</v>
      </c>
      <c r="E202" s="217" t="s">
        <v>1217</v>
      </c>
      <c r="F202" s="219">
        <v>279640</v>
      </c>
      <c r="G202" s="219">
        <v>279640</v>
      </c>
      <c r="H202" s="149" t="str">
        <f t="shared" si="3"/>
        <v>04051230075170129</v>
      </c>
    </row>
    <row r="203" spans="1:8" ht="38.25">
      <c r="A203" s="229" t="s">
        <v>1903</v>
      </c>
      <c r="B203" s="217" t="s">
        <v>5</v>
      </c>
      <c r="C203" s="217" t="s">
        <v>442</v>
      </c>
      <c r="D203" s="217" t="s">
        <v>818</v>
      </c>
      <c r="E203" s="217" t="s">
        <v>1904</v>
      </c>
      <c r="F203" s="219">
        <v>53400</v>
      </c>
      <c r="G203" s="219">
        <v>53400</v>
      </c>
      <c r="H203" s="149" t="str">
        <f t="shared" si="3"/>
        <v>04051230075170200</v>
      </c>
    </row>
    <row r="204" spans="1:8" ht="38.25">
      <c r="A204" s="222" t="s">
        <v>1603</v>
      </c>
      <c r="B204" s="217" t="s">
        <v>5</v>
      </c>
      <c r="C204" s="217" t="s">
        <v>442</v>
      </c>
      <c r="D204" s="217" t="s">
        <v>818</v>
      </c>
      <c r="E204" s="217" t="s">
        <v>1604</v>
      </c>
      <c r="F204" s="219">
        <v>53400</v>
      </c>
      <c r="G204" s="219">
        <v>53400</v>
      </c>
      <c r="H204" s="149" t="str">
        <f t="shared" si="3"/>
        <v>04051230075170240</v>
      </c>
    </row>
    <row r="205" spans="1:8">
      <c r="A205" s="229" t="s">
        <v>1692</v>
      </c>
      <c r="B205" s="217" t="s">
        <v>5</v>
      </c>
      <c r="C205" s="217" t="s">
        <v>442</v>
      </c>
      <c r="D205" s="217" t="s">
        <v>818</v>
      </c>
      <c r="E205" s="217" t="s">
        <v>418</v>
      </c>
      <c r="F205" s="219">
        <v>53400</v>
      </c>
      <c r="G205" s="219">
        <v>53400</v>
      </c>
      <c r="H205" s="149" t="str">
        <f t="shared" si="3"/>
        <v>04051230075170244</v>
      </c>
    </row>
    <row r="206" spans="1:8">
      <c r="A206" s="222" t="s">
        <v>220</v>
      </c>
      <c r="B206" s="217" t="s">
        <v>5</v>
      </c>
      <c r="C206" s="217" t="s">
        <v>446</v>
      </c>
      <c r="D206" s="217" t="s">
        <v>1564</v>
      </c>
      <c r="E206" s="217" t="s">
        <v>1564</v>
      </c>
      <c r="F206" s="219">
        <v>18145000</v>
      </c>
      <c r="G206" s="219">
        <v>18160000</v>
      </c>
      <c r="H206" s="149" t="str">
        <f t="shared" si="3"/>
        <v>0408</v>
      </c>
    </row>
    <row r="207" spans="1:8" ht="38.25">
      <c r="A207" s="222" t="s">
        <v>580</v>
      </c>
      <c r="B207" s="217" t="s">
        <v>5</v>
      </c>
      <c r="C207" s="217" t="s">
        <v>446</v>
      </c>
      <c r="D207" s="217" t="s">
        <v>1154</v>
      </c>
      <c r="E207" s="217" t="s">
        <v>1564</v>
      </c>
      <c r="F207" s="219">
        <v>18145000</v>
      </c>
      <c r="G207" s="219">
        <v>18160000</v>
      </c>
      <c r="H207" s="149" t="str">
        <f t="shared" si="3"/>
        <v>04080900000000</v>
      </c>
    </row>
    <row r="208" spans="1:8" ht="25.5">
      <c r="A208" s="222" t="s">
        <v>583</v>
      </c>
      <c r="B208" s="217" t="s">
        <v>5</v>
      </c>
      <c r="C208" s="217" t="s">
        <v>446</v>
      </c>
      <c r="D208" s="217" t="s">
        <v>1156</v>
      </c>
      <c r="E208" s="217" t="s">
        <v>1564</v>
      </c>
      <c r="F208" s="219">
        <v>18145000</v>
      </c>
      <c r="G208" s="219">
        <v>18160000</v>
      </c>
      <c r="H208" s="149" t="str">
        <f t="shared" si="3"/>
        <v>04080920000000</v>
      </c>
    </row>
    <row r="209" spans="1:8" ht="89.25">
      <c r="A209" s="229" t="s">
        <v>974</v>
      </c>
      <c r="B209" s="217" t="s">
        <v>5</v>
      </c>
      <c r="C209" s="217" t="s">
        <v>446</v>
      </c>
      <c r="D209" s="217" t="s">
        <v>1100</v>
      </c>
      <c r="E209" s="217" t="s">
        <v>1564</v>
      </c>
      <c r="F209" s="219">
        <v>375000</v>
      </c>
      <c r="G209" s="219">
        <v>390000</v>
      </c>
      <c r="H209" s="149" t="str">
        <f t="shared" si="3"/>
        <v>040809200Л0000</v>
      </c>
    </row>
    <row r="210" spans="1:8">
      <c r="A210" s="222" t="s">
        <v>1905</v>
      </c>
      <c r="B210" s="217" t="s">
        <v>5</v>
      </c>
      <c r="C210" s="217" t="s">
        <v>446</v>
      </c>
      <c r="D210" s="217" t="s">
        <v>1100</v>
      </c>
      <c r="E210" s="217" t="s">
        <v>1906</v>
      </c>
      <c r="F210" s="219">
        <v>375000</v>
      </c>
      <c r="G210" s="219">
        <v>390000</v>
      </c>
      <c r="H210" s="149" t="str">
        <f t="shared" si="3"/>
        <v>040809200Л0000800</v>
      </c>
    </row>
    <row r="211" spans="1:8" ht="63.75">
      <c r="A211" s="222" t="s">
        <v>1613</v>
      </c>
      <c r="B211" s="217" t="s">
        <v>5</v>
      </c>
      <c r="C211" s="217" t="s">
        <v>446</v>
      </c>
      <c r="D211" s="217" t="s">
        <v>1100</v>
      </c>
      <c r="E211" s="217" t="s">
        <v>444</v>
      </c>
      <c r="F211" s="219">
        <v>375000</v>
      </c>
      <c r="G211" s="219">
        <v>390000</v>
      </c>
      <c r="H211" s="149" t="str">
        <f t="shared" si="3"/>
        <v>040809200Л0000810</v>
      </c>
    </row>
    <row r="212" spans="1:8" ht="76.5">
      <c r="A212" s="222" t="s">
        <v>1697</v>
      </c>
      <c r="B212" s="217" t="s">
        <v>5</v>
      </c>
      <c r="C212" s="217" t="s">
        <v>446</v>
      </c>
      <c r="D212" s="217" t="s">
        <v>1100</v>
      </c>
      <c r="E212" s="217" t="s">
        <v>1698</v>
      </c>
      <c r="F212" s="219">
        <v>375000</v>
      </c>
      <c r="G212" s="219">
        <v>390000</v>
      </c>
      <c r="H212" s="149" t="str">
        <f t="shared" si="3"/>
        <v>040809200Л0000811</v>
      </c>
    </row>
    <row r="213" spans="1:8" ht="89.25">
      <c r="A213" s="222" t="s">
        <v>447</v>
      </c>
      <c r="B213" s="217" t="s">
        <v>5</v>
      </c>
      <c r="C213" s="217" t="s">
        <v>446</v>
      </c>
      <c r="D213" s="217" t="s">
        <v>819</v>
      </c>
      <c r="E213" s="217" t="s">
        <v>1564</v>
      </c>
      <c r="F213" s="219">
        <v>17770000</v>
      </c>
      <c r="G213" s="219">
        <v>17770000</v>
      </c>
      <c r="H213" s="149" t="str">
        <f t="shared" si="3"/>
        <v>040809200П0000</v>
      </c>
    </row>
    <row r="214" spans="1:8">
      <c r="A214" s="222" t="s">
        <v>1905</v>
      </c>
      <c r="B214" s="217" t="s">
        <v>5</v>
      </c>
      <c r="C214" s="217" t="s">
        <v>446</v>
      </c>
      <c r="D214" s="217" t="s">
        <v>819</v>
      </c>
      <c r="E214" s="217" t="s">
        <v>1906</v>
      </c>
      <c r="F214" s="219">
        <v>17770000</v>
      </c>
      <c r="G214" s="219">
        <v>17770000</v>
      </c>
      <c r="H214" s="149" t="str">
        <f t="shared" si="3"/>
        <v>040809200П0000800</v>
      </c>
    </row>
    <row r="215" spans="1:8" ht="63.75">
      <c r="A215" s="222" t="s">
        <v>1613</v>
      </c>
      <c r="B215" s="217" t="s">
        <v>5</v>
      </c>
      <c r="C215" s="217" t="s">
        <v>446</v>
      </c>
      <c r="D215" s="217" t="s">
        <v>819</v>
      </c>
      <c r="E215" s="217" t="s">
        <v>444</v>
      </c>
      <c r="F215" s="219">
        <v>17770000</v>
      </c>
      <c r="G215" s="219">
        <v>17770000</v>
      </c>
      <c r="H215" s="149" t="str">
        <f t="shared" si="3"/>
        <v>040809200П0000810</v>
      </c>
    </row>
    <row r="216" spans="1:8" ht="76.5">
      <c r="A216" s="222" t="s">
        <v>1697</v>
      </c>
      <c r="B216" s="217" t="s">
        <v>5</v>
      </c>
      <c r="C216" s="217" t="s">
        <v>446</v>
      </c>
      <c r="D216" s="217" t="s">
        <v>819</v>
      </c>
      <c r="E216" s="217" t="s">
        <v>1698</v>
      </c>
      <c r="F216" s="219">
        <v>17770000</v>
      </c>
      <c r="G216" s="219">
        <v>17770000</v>
      </c>
      <c r="H216" s="149" t="str">
        <f t="shared" si="3"/>
        <v>040809200П0000811</v>
      </c>
    </row>
    <row r="217" spans="1:8">
      <c r="A217" s="229" t="s">
        <v>299</v>
      </c>
      <c r="B217" s="217" t="s">
        <v>5</v>
      </c>
      <c r="C217" s="217" t="s">
        <v>448</v>
      </c>
      <c r="D217" s="217" t="s">
        <v>1564</v>
      </c>
      <c r="E217" s="217" t="s">
        <v>1564</v>
      </c>
      <c r="F217" s="219">
        <v>35700</v>
      </c>
      <c r="G217" s="219">
        <v>40400</v>
      </c>
      <c r="H217" s="149" t="str">
        <f t="shared" si="3"/>
        <v>0409</v>
      </c>
    </row>
    <row r="218" spans="1:8" ht="38.25">
      <c r="A218" s="222" t="s">
        <v>580</v>
      </c>
      <c r="B218" s="217" t="s">
        <v>5</v>
      </c>
      <c r="C218" s="217" t="s">
        <v>448</v>
      </c>
      <c r="D218" s="217" t="s">
        <v>1154</v>
      </c>
      <c r="E218" s="217" t="s">
        <v>1564</v>
      </c>
      <c r="F218" s="219">
        <v>35700</v>
      </c>
      <c r="G218" s="219">
        <v>40400</v>
      </c>
      <c r="H218" s="149" t="str">
        <f t="shared" si="3"/>
        <v>04090900000000</v>
      </c>
    </row>
    <row r="219" spans="1:8" ht="25.5">
      <c r="A219" s="229" t="s">
        <v>581</v>
      </c>
      <c r="B219" s="217" t="s">
        <v>5</v>
      </c>
      <c r="C219" s="217" t="s">
        <v>448</v>
      </c>
      <c r="D219" s="217" t="s">
        <v>1155</v>
      </c>
      <c r="E219" s="217" t="s">
        <v>1564</v>
      </c>
      <c r="F219" s="219">
        <v>35700</v>
      </c>
      <c r="G219" s="219">
        <v>40400</v>
      </c>
      <c r="H219" s="149" t="str">
        <f t="shared" si="3"/>
        <v>04090910000000</v>
      </c>
    </row>
    <row r="220" spans="1:8" ht="63.75">
      <c r="A220" s="222" t="s">
        <v>449</v>
      </c>
      <c r="B220" s="217" t="s">
        <v>5</v>
      </c>
      <c r="C220" s="217" t="s">
        <v>448</v>
      </c>
      <c r="D220" s="217" t="s">
        <v>820</v>
      </c>
      <c r="E220" s="217" t="s">
        <v>1564</v>
      </c>
      <c r="F220" s="219">
        <v>34300</v>
      </c>
      <c r="G220" s="219">
        <v>39000</v>
      </c>
      <c r="H220" s="149" t="str">
        <f t="shared" si="3"/>
        <v>04090910080000</v>
      </c>
    </row>
    <row r="221" spans="1:8" ht="38.25">
      <c r="A221" s="222" t="s">
        <v>1903</v>
      </c>
      <c r="B221" s="217" t="s">
        <v>5</v>
      </c>
      <c r="C221" s="217" t="s">
        <v>448</v>
      </c>
      <c r="D221" s="217" t="s">
        <v>820</v>
      </c>
      <c r="E221" s="217" t="s">
        <v>1904</v>
      </c>
      <c r="F221" s="219">
        <v>34300</v>
      </c>
      <c r="G221" s="219">
        <v>39000</v>
      </c>
      <c r="H221" s="149" t="str">
        <f t="shared" si="3"/>
        <v>04090910080000200</v>
      </c>
    </row>
    <row r="222" spans="1:8" ht="38.25">
      <c r="A222" s="222" t="s">
        <v>1603</v>
      </c>
      <c r="B222" s="217" t="s">
        <v>5</v>
      </c>
      <c r="C222" s="217" t="s">
        <v>448</v>
      </c>
      <c r="D222" s="217" t="s">
        <v>820</v>
      </c>
      <c r="E222" s="217" t="s">
        <v>1604</v>
      </c>
      <c r="F222" s="219">
        <v>34300</v>
      </c>
      <c r="G222" s="219">
        <v>39000</v>
      </c>
      <c r="H222" s="149" t="str">
        <f t="shared" si="3"/>
        <v>04090910080000240</v>
      </c>
    </row>
    <row r="223" spans="1:8">
      <c r="A223" s="222" t="s">
        <v>1692</v>
      </c>
      <c r="B223" s="217" t="s">
        <v>5</v>
      </c>
      <c r="C223" s="217" t="s">
        <v>448</v>
      </c>
      <c r="D223" s="217" t="s">
        <v>820</v>
      </c>
      <c r="E223" s="217" t="s">
        <v>418</v>
      </c>
      <c r="F223" s="219">
        <v>34300</v>
      </c>
      <c r="G223" s="219">
        <v>39000</v>
      </c>
      <c r="H223" s="149" t="str">
        <f t="shared" si="3"/>
        <v>04090910080000244</v>
      </c>
    </row>
    <row r="224" spans="1:8" ht="102">
      <c r="A224" s="222" t="s">
        <v>1699</v>
      </c>
      <c r="B224" s="217" t="s">
        <v>5</v>
      </c>
      <c r="C224" s="217" t="s">
        <v>448</v>
      </c>
      <c r="D224" s="217" t="s">
        <v>1700</v>
      </c>
      <c r="E224" s="217" t="s">
        <v>1564</v>
      </c>
      <c r="F224" s="219">
        <v>1400</v>
      </c>
      <c r="G224" s="219">
        <v>1400</v>
      </c>
      <c r="H224" s="149" t="str">
        <f t="shared" si="3"/>
        <v>040909100S5080</v>
      </c>
    </row>
    <row r="225" spans="1:8" ht="38.25">
      <c r="A225" s="222" t="s">
        <v>1903</v>
      </c>
      <c r="B225" s="217" t="s">
        <v>5</v>
      </c>
      <c r="C225" s="217" t="s">
        <v>448</v>
      </c>
      <c r="D225" s="217" t="s">
        <v>1700</v>
      </c>
      <c r="E225" s="217" t="s">
        <v>1904</v>
      </c>
      <c r="F225" s="219">
        <v>1400</v>
      </c>
      <c r="G225" s="219">
        <v>1400</v>
      </c>
      <c r="H225" s="149" t="str">
        <f t="shared" si="3"/>
        <v>040909100S5080200</v>
      </c>
    </row>
    <row r="226" spans="1:8" ht="38.25">
      <c r="A226" s="222" t="s">
        <v>1603</v>
      </c>
      <c r="B226" s="217" t="s">
        <v>5</v>
      </c>
      <c r="C226" s="217" t="s">
        <v>448</v>
      </c>
      <c r="D226" s="217" t="s">
        <v>1700</v>
      </c>
      <c r="E226" s="217" t="s">
        <v>1604</v>
      </c>
      <c r="F226" s="219">
        <v>1400</v>
      </c>
      <c r="G226" s="219">
        <v>1400</v>
      </c>
      <c r="H226" s="149" t="str">
        <f t="shared" si="3"/>
        <v>040909100S5080240</v>
      </c>
    </row>
    <row r="227" spans="1:8">
      <c r="A227" s="222" t="s">
        <v>1692</v>
      </c>
      <c r="B227" s="217" t="s">
        <v>5</v>
      </c>
      <c r="C227" s="217" t="s">
        <v>448</v>
      </c>
      <c r="D227" s="217" t="s">
        <v>1700</v>
      </c>
      <c r="E227" s="217" t="s">
        <v>418</v>
      </c>
      <c r="F227" s="219">
        <v>1400</v>
      </c>
      <c r="G227" s="219">
        <v>1400</v>
      </c>
      <c r="H227" s="149" t="str">
        <f t="shared" si="3"/>
        <v>040909100S5080244</v>
      </c>
    </row>
    <row r="228" spans="1:8" ht="25.5">
      <c r="A228" s="229" t="s">
        <v>179</v>
      </c>
      <c r="B228" s="217" t="s">
        <v>5</v>
      </c>
      <c r="C228" s="217" t="s">
        <v>450</v>
      </c>
      <c r="D228" s="217" t="s">
        <v>1564</v>
      </c>
      <c r="E228" s="217" t="s">
        <v>1564</v>
      </c>
      <c r="F228" s="219">
        <v>1193700</v>
      </c>
      <c r="G228" s="219">
        <v>1193700</v>
      </c>
      <c r="H228" s="149" t="str">
        <f t="shared" si="3"/>
        <v>0412</v>
      </c>
    </row>
    <row r="229" spans="1:8" ht="51">
      <c r="A229" s="222" t="s">
        <v>1752</v>
      </c>
      <c r="B229" s="217" t="s">
        <v>5</v>
      </c>
      <c r="C229" s="217" t="s">
        <v>450</v>
      </c>
      <c r="D229" s="217" t="s">
        <v>1152</v>
      </c>
      <c r="E229" s="217" t="s">
        <v>1564</v>
      </c>
      <c r="F229" s="219">
        <v>393000</v>
      </c>
      <c r="G229" s="219">
        <v>393000</v>
      </c>
      <c r="H229" s="149" t="str">
        <f t="shared" si="3"/>
        <v>04120800000000</v>
      </c>
    </row>
    <row r="230" spans="1:8" ht="38.25">
      <c r="A230" s="229" t="s">
        <v>577</v>
      </c>
      <c r="B230" s="217" t="s">
        <v>5</v>
      </c>
      <c r="C230" s="217" t="s">
        <v>450</v>
      </c>
      <c r="D230" s="217" t="s">
        <v>1153</v>
      </c>
      <c r="E230" s="217" t="s">
        <v>1564</v>
      </c>
      <c r="F230" s="219">
        <v>390000</v>
      </c>
      <c r="G230" s="219">
        <v>390000</v>
      </c>
      <c r="H230" s="149" t="str">
        <f t="shared" si="3"/>
        <v>04120810000000</v>
      </c>
    </row>
    <row r="231" spans="1:8" ht="140.25">
      <c r="A231" s="222" t="s">
        <v>1878</v>
      </c>
      <c r="B231" s="217" t="s">
        <v>5</v>
      </c>
      <c r="C231" s="217" t="s">
        <v>450</v>
      </c>
      <c r="D231" s="217" t="s">
        <v>823</v>
      </c>
      <c r="E231" s="217" t="s">
        <v>1564</v>
      </c>
      <c r="F231" s="219">
        <v>380000</v>
      </c>
      <c r="G231" s="219">
        <v>380000</v>
      </c>
      <c r="H231" s="149" t="str">
        <f t="shared" si="3"/>
        <v>04120810080010</v>
      </c>
    </row>
    <row r="232" spans="1:8">
      <c r="A232" s="229" t="s">
        <v>1905</v>
      </c>
      <c r="B232" s="217" t="s">
        <v>5</v>
      </c>
      <c r="C232" s="217" t="s">
        <v>450</v>
      </c>
      <c r="D232" s="217" t="s">
        <v>823</v>
      </c>
      <c r="E232" s="217" t="s">
        <v>1906</v>
      </c>
      <c r="F232" s="219">
        <v>380000</v>
      </c>
      <c r="G232" s="219">
        <v>380000</v>
      </c>
      <c r="H232" s="149" t="str">
        <f t="shared" si="3"/>
        <v>04120810080010800</v>
      </c>
    </row>
    <row r="233" spans="1:8" ht="63.75">
      <c r="A233" s="222" t="s">
        <v>1613</v>
      </c>
      <c r="B233" s="217" t="s">
        <v>5</v>
      </c>
      <c r="C233" s="217" t="s">
        <v>450</v>
      </c>
      <c r="D233" s="217" t="s">
        <v>823</v>
      </c>
      <c r="E233" s="217" t="s">
        <v>444</v>
      </c>
      <c r="F233" s="219">
        <v>380000</v>
      </c>
      <c r="G233" s="219">
        <v>380000</v>
      </c>
      <c r="H233" s="149" t="str">
        <f t="shared" si="3"/>
        <v>04120810080010810</v>
      </c>
    </row>
    <row r="234" spans="1:8" ht="38.25">
      <c r="A234" s="222" t="s">
        <v>1877</v>
      </c>
      <c r="B234" s="217" t="s">
        <v>5</v>
      </c>
      <c r="C234" s="217" t="s">
        <v>450</v>
      </c>
      <c r="D234" s="217" t="s">
        <v>823</v>
      </c>
      <c r="E234" s="217" t="s">
        <v>1498</v>
      </c>
      <c r="F234" s="219">
        <v>380000</v>
      </c>
      <c r="G234" s="219">
        <v>380000</v>
      </c>
      <c r="H234" s="149" t="str">
        <f t="shared" si="3"/>
        <v>04120810080010814</v>
      </c>
    </row>
    <row r="235" spans="1:8" ht="127.5">
      <c r="A235" s="222" t="s">
        <v>1879</v>
      </c>
      <c r="B235" s="217" t="s">
        <v>5</v>
      </c>
      <c r="C235" s="217" t="s">
        <v>450</v>
      </c>
      <c r="D235" s="217" t="s">
        <v>821</v>
      </c>
      <c r="E235" s="217" t="s">
        <v>1564</v>
      </c>
      <c r="F235" s="219">
        <v>10000</v>
      </c>
      <c r="G235" s="219">
        <v>10000</v>
      </c>
      <c r="H235" s="149" t="str">
        <f t="shared" si="3"/>
        <v>04120810080020</v>
      </c>
    </row>
    <row r="236" spans="1:8" ht="38.25">
      <c r="A236" s="229" t="s">
        <v>1903</v>
      </c>
      <c r="B236" s="217" t="s">
        <v>5</v>
      </c>
      <c r="C236" s="217" t="s">
        <v>450</v>
      </c>
      <c r="D236" s="217" t="s">
        <v>821</v>
      </c>
      <c r="E236" s="217" t="s">
        <v>1904</v>
      </c>
      <c r="F236" s="219">
        <v>10000</v>
      </c>
      <c r="G236" s="219">
        <v>10000</v>
      </c>
      <c r="H236" s="149" t="str">
        <f t="shared" si="3"/>
        <v>04120810080020200</v>
      </c>
    </row>
    <row r="237" spans="1:8" ht="38.25">
      <c r="A237" s="222" t="s">
        <v>1603</v>
      </c>
      <c r="B237" s="217" t="s">
        <v>5</v>
      </c>
      <c r="C237" s="217" t="s">
        <v>450</v>
      </c>
      <c r="D237" s="217" t="s">
        <v>821</v>
      </c>
      <c r="E237" s="217" t="s">
        <v>1604</v>
      </c>
      <c r="F237" s="219">
        <v>10000</v>
      </c>
      <c r="G237" s="219">
        <v>10000</v>
      </c>
      <c r="H237" s="149" t="str">
        <f t="shared" si="3"/>
        <v>04120810080020240</v>
      </c>
    </row>
    <row r="238" spans="1:8">
      <c r="A238" s="222" t="s">
        <v>1692</v>
      </c>
      <c r="B238" s="217" t="s">
        <v>5</v>
      </c>
      <c r="C238" s="217" t="s">
        <v>450</v>
      </c>
      <c r="D238" s="217" t="s">
        <v>821</v>
      </c>
      <c r="E238" s="217" t="s">
        <v>418</v>
      </c>
      <c r="F238" s="219">
        <v>10000</v>
      </c>
      <c r="G238" s="219">
        <v>10000</v>
      </c>
      <c r="H238" s="149" t="str">
        <f t="shared" si="3"/>
        <v>04120810080020244</v>
      </c>
    </row>
    <row r="239" spans="1:8" ht="38.25">
      <c r="A239" s="222" t="s">
        <v>544</v>
      </c>
      <c r="B239" s="217" t="s">
        <v>5</v>
      </c>
      <c r="C239" s="217" t="s">
        <v>450</v>
      </c>
      <c r="D239" s="217" t="s">
        <v>1880</v>
      </c>
      <c r="E239" s="217" t="s">
        <v>1564</v>
      </c>
      <c r="F239" s="219">
        <v>3000</v>
      </c>
      <c r="G239" s="219">
        <v>3000</v>
      </c>
      <c r="H239" s="149" t="str">
        <f t="shared" si="3"/>
        <v>04120820000000</v>
      </c>
    </row>
    <row r="240" spans="1:8" ht="127.5">
      <c r="A240" s="222" t="s">
        <v>1881</v>
      </c>
      <c r="B240" s="217" t="s">
        <v>5</v>
      </c>
      <c r="C240" s="217" t="s">
        <v>450</v>
      </c>
      <c r="D240" s="217" t="s">
        <v>1882</v>
      </c>
      <c r="E240" s="217" t="s">
        <v>1564</v>
      </c>
      <c r="F240" s="219">
        <v>3000</v>
      </c>
      <c r="G240" s="219">
        <v>3000</v>
      </c>
      <c r="H240" s="149" t="str">
        <f t="shared" si="3"/>
        <v>04120820080030</v>
      </c>
    </row>
    <row r="241" spans="1:8" ht="38.25">
      <c r="A241" s="222" t="s">
        <v>1903</v>
      </c>
      <c r="B241" s="217" t="s">
        <v>5</v>
      </c>
      <c r="C241" s="217" t="s">
        <v>450</v>
      </c>
      <c r="D241" s="217" t="s">
        <v>1882</v>
      </c>
      <c r="E241" s="217" t="s">
        <v>1904</v>
      </c>
      <c r="F241" s="219">
        <v>3000</v>
      </c>
      <c r="G241" s="219">
        <v>3000</v>
      </c>
      <c r="H241" s="149" t="str">
        <f t="shared" si="3"/>
        <v>04120820080030200</v>
      </c>
    </row>
    <row r="242" spans="1:8" ht="38.25">
      <c r="A242" s="222" t="s">
        <v>1603</v>
      </c>
      <c r="B242" s="217" t="s">
        <v>5</v>
      </c>
      <c r="C242" s="217" t="s">
        <v>450</v>
      </c>
      <c r="D242" s="217" t="s">
        <v>1882</v>
      </c>
      <c r="E242" s="217" t="s">
        <v>1604</v>
      </c>
      <c r="F242" s="219">
        <v>3000</v>
      </c>
      <c r="G242" s="219">
        <v>3000</v>
      </c>
      <c r="H242" s="149" t="str">
        <f t="shared" si="3"/>
        <v>04120820080030240</v>
      </c>
    </row>
    <row r="243" spans="1:8">
      <c r="A243" s="222" t="s">
        <v>1692</v>
      </c>
      <c r="B243" s="217" t="s">
        <v>5</v>
      </c>
      <c r="C243" s="217" t="s">
        <v>450</v>
      </c>
      <c r="D243" s="217" t="s">
        <v>1882</v>
      </c>
      <c r="E243" s="217" t="s">
        <v>418</v>
      </c>
      <c r="F243" s="219">
        <v>3000</v>
      </c>
      <c r="G243" s="219">
        <v>3000</v>
      </c>
      <c r="H243" s="149" t="str">
        <f t="shared" si="3"/>
        <v>04120820080030244</v>
      </c>
    </row>
    <row r="244" spans="1:8" ht="38.25">
      <c r="A244" s="222" t="s">
        <v>718</v>
      </c>
      <c r="B244" s="217" t="s">
        <v>5</v>
      </c>
      <c r="C244" s="217" t="s">
        <v>450</v>
      </c>
      <c r="D244" s="217" t="s">
        <v>1158</v>
      </c>
      <c r="E244" s="217" t="s">
        <v>1564</v>
      </c>
      <c r="F244" s="219">
        <v>300000</v>
      </c>
      <c r="G244" s="219">
        <v>300000</v>
      </c>
      <c r="H244" s="149" t="str">
        <f t="shared" ref="H244:H307" si="4">CONCATENATE(C244,,D244,E244)</f>
        <v>04121000000000</v>
      </c>
    </row>
    <row r="245" spans="1:8" ht="38.25">
      <c r="A245" s="222" t="s">
        <v>1558</v>
      </c>
      <c r="B245" s="217" t="s">
        <v>5</v>
      </c>
      <c r="C245" s="217" t="s">
        <v>450</v>
      </c>
      <c r="D245" s="217" t="s">
        <v>1559</v>
      </c>
      <c r="E245" s="217" t="s">
        <v>1564</v>
      </c>
      <c r="F245" s="219">
        <v>300000</v>
      </c>
      <c r="G245" s="219">
        <v>300000</v>
      </c>
      <c r="H245" s="149" t="str">
        <f t="shared" si="4"/>
        <v>04121040000000</v>
      </c>
    </row>
    <row r="246" spans="1:8" ht="89.25">
      <c r="A246" s="222" t="s">
        <v>1724</v>
      </c>
      <c r="B246" s="217" t="s">
        <v>5</v>
      </c>
      <c r="C246" s="217" t="s">
        <v>450</v>
      </c>
      <c r="D246" s="217" t="s">
        <v>1725</v>
      </c>
      <c r="E246" s="217" t="s">
        <v>1564</v>
      </c>
      <c r="F246" s="219">
        <v>300000</v>
      </c>
      <c r="G246" s="219">
        <v>300000</v>
      </c>
      <c r="H246" s="149" t="str">
        <f t="shared" si="4"/>
        <v>04121040080000</v>
      </c>
    </row>
    <row r="247" spans="1:8" ht="38.25">
      <c r="A247" s="222" t="s">
        <v>1903</v>
      </c>
      <c r="B247" s="217" t="s">
        <v>5</v>
      </c>
      <c r="C247" s="217" t="s">
        <v>450</v>
      </c>
      <c r="D247" s="217" t="s">
        <v>1725</v>
      </c>
      <c r="E247" s="217" t="s">
        <v>1904</v>
      </c>
      <c r="F247" s="219">
        <v>300000</v>
      </c>
      <c r="G247" s="219">
        <v>300000</v>
      </c>
      <c r="H247" s="149" t="str">
        <f t="shared" si="4"/>
        <v>04121040080000200</v>
      </c>
    </row>
    <row r="248" spans="1:8" ht="38.25">
      <c r="A248" s="222" t="s">
        <v>1603</v>
      </c>
      <c r="B248" s="217" t="s">
        <v>5</v>
      </c>
      <c r="C248" s="217" t="s">
        <v>450</v>
      </c>
      <c r="D248" s="217" t="s">
        <v>1725</v>
      </c>
      <c r="E248" s="217" t="s">
        <v>1604</v>
      </c>
      <c r="F248" s="219">
        <v>300000</v>
      </c>
      <c r="G248" s="219">
        <v>300000</v>
      </c>
      <c r="H248" s="149" t="str">
        <f t="shared" si="4"/>
        <v>04121040080000240</v>
      </c>
    </row>
    <row r="249" spans="1:8">
      <c r="A249" s="222" t="s">
        <v>1692</v>
      </c>
      <c r="B249" s="217" t="s">
        <v>5</v>
      </c>
      <c r="C249" s="217" t="s">
        <v>450</v>
      </c>
      <c r="D249" s="217" t="s">
        <v>1725</v>
      </c>
      <c r="E249" s="217" t="s">
        <v>418</v>
      </c>
      <c r="F249" s="219">
        <v>300000</v>
      </c>
      <c r="G249" s="219">
        <v>300000</v>
      </c>
      <c r="H249" s="149" t="str">
        <f t="shared" si="4"/>
        <v>04121040080000244</v>
      </c>
    </row>
    <row r="250" spans="1:8" ht="38.25">
      <c r="A250" s="222" t="s">
        <v>590</v>
      </c>
      <c r="B250" s="217" t="s">
        <v>5</v>
      </c>
      <c r="C250" s="217" t="s">
        <v>450</v>
      </c>
      <c r="D250" s="217" t="s">
        <v>1163</v>
      </c>
      <c r="E250" s="217" t="s">
        <v>1564</v>
      </c>
      <c r="F250" s="219">
        <v>500700</v>
      </c>
      <c r="G250" s="219">
        <v>500700</v>
      </c>
      <c r="H250" s="149" t="str">
        <f t="shared" si="4"/>
        <v>04121200000000</v>
      </c>
    </row>
    <row r="251" spans="1:8" ht="25.5">
      <c r="A251" s="222" t="s">
        <v>592</v>
      </c>
      <c r="B251" s="217" t="s">
        <v>5</v>
      </c>
      <c r="C251" s="217" t="s">
        <v>450</v>
      </c>
      <c r="D251" s="217" t="s">
        <v>1165</v>
      </c>
      <c r="E251" s="217" t="s">
        <v>1564</v>
      </c>
      <c r="F251" s="219">
        <v>500700</v>
      </c>
      <c r="G251" s="219">
        <v>500700</v>
      </c>
      <c r="H251" s="149" t="str">
        <f t="shared" si="4"/>
        <v>04121220000000</v>
      </c>
    </row>
    <row r="252" spans="1:8" ht="127.5">
      <c r="A252" s="222" t="s">
        <v>452</v>
      </c>
      <c r="B252" s="217" t="s">
        <v>5</v>
      </c>
      <c r="C252" s="217" t="s">
        <v>450</v>
      </c>
      <c r="D252" s="217" t="s">
        <v>825</v>
      </c>
      <c r="E252" s="217" t="s">
        <v>1564</v>
      </c>
      <c r="F252" s="219">
        <v>500700</v>
      </c>
      <c r="G252" s="219">
        <v>500700</v>
      </c>
      <c r="H252" s="149" t="str">
        <f t="shared" si="4"/>
        <v>04121220075180</v>
      </c>
    </row>
    <row r="253" spans="1:8" ht="38.25">
      <c r="A253" s="222" t="s">
        <v>1903</v>
      </c>
      <c r="B253" s="217" t="s">
        <v>5</v>
      </c>
      <c r="C253" s="217" t="s">
        <v>450</v>
      </c>
      <c r="D253" s="217" t="s">
        <v>825</v>
      </c>
      <c r="E253" s="217" t="s">
        <v>1904</v>
      </c>
      <c r="F253" s="219">
        <v>500700</v>
      </c>
      <c r="G253" s="219">
        <v>500700</v>
      </c>
      <c r="H253" s="149" t="str">
        <f t="shared" si="4"/>
        <v>04121220075180200</v>
      </c>
    </row>
    <row r="254" spans="1:8" ht="38.25">
      <c r="A254" s="222" t="s">
        <v>1603</v>
      </c>
      <c r="B254" s="217" t="s">
        <v>5</v>
      </c>
      <c r="C254" s="217" t="s">
        <v>450</v>
      </c>
      <c r="D254" s="217" t="s">
        <v>825</v>
      </c>
      <c r="E254" s="217" t="s">
        <v>1604</v>
      </c>
      <c r="F254" s="219">
        <v>500700</v>
      </c>
      <c r="G254" s="219">
        <v>500700</v>
      </c>
      <c r="H254" s="149" t="str">
        <f t="shared" si="4"/>
        <v>04121220075180240</v>
      </c>
    </row>
    <row r="255" spans="1:8">
      <c r="A255" s="222" t="s">
        <v>1692</v>
      </c>
      <c r="B255" s="217" t="s">
        <v>5</v>
      </c>
      <c r="C255" s="217" t="s">
        <v>450</v>
      </c>
      <c r="D255" s="217" t="s">
        <v>825</v>
      </c>
      <c r="E255" s="217" t="s">
        <v>418</v>
      </c>
      <c r="F255" s="219">
        <v>500700</v>
      </c>
      <c r="G255" s="219">
        <v>500700</v>
      </c>
      <c r="H255" s="149"/>
    </row>
    <row r="256" spans="1:8" ht="25.5">
      <c r="A256" s="222" t="s">
        <v>283</v>
      </c>
      <c r="B256" s="217" t="s">
        <v>5</v>
      </c>
      <c r="C256" s="217" t="s">
        <v>1429</v>
      </c>
      <c r="D256" s="217" t="s">
        <v>1564</v>
      </c>
      <c r="E256" s="217" t="s">
        <v>1564</v>
      </c>
      <c r="F256" s="219">
        <v>198232100</v>
      </c>
      <c r="G256" s="219">
        <v>198232100</v>
      </c>
      <c r="H256" s="149"/>
    </row>
    <row r="257" spans="1:8">
      <c r="A257" s="222" t="s">
        <v>180</v>
      </c>
      <c r="B257" s="217" t="s">
        <v>5</v>
      </c>
      <c r="C257" s="217" t="s">
        <v>454</v>
      </c>
      <c r="D257" s="217" t="s">
        <v>1564</v>
      </c>
      <c r="E257" s="217" t="s">
        <v>1564</v>
      </c>
      <c r="F257" s="219">
        <v>197032100</v>
      </c>
      <c r="G257" s="219">
        <v>197032100</v>
      </c>
      <c r="H257" s="149" t="str">
        <f t="shared" si="4"/>
        <v>0502</v>
      </c>
    </row>
    <row r="258" spans="1:8" ht="63.75">
      <c r="A258" s="222" t="s">
        <v>549</v>
      </c>
      <c r="B258" s="217" t="s">
        <v>5</v>
      </c>
      <c r="C258" s="217" t="s">
        <v>454</v>
      </c>
      <c r="D258" s="217" t="s">
        <v>1134</v>
      </c>
      <c r="E258" s="217" t="s">
        <v>1564</v>
      </c>
      <c r="F258" s="219">
        <v>196994200</v>
      </c>
      <c r="G258" s="219">
        <v>196994200</v>
      </c>
      <c r="H258" s="149" t="str">
        <f t="shared" si="4"/>
        <v>05020300000000</v>
      </c>
    </row>
    <row r="259" spans="1:8" ht="51">
      <c r="A259" s="222" t="s">
        <v>713</v>
      </c>
      <c r="B259" s="217" t="s">
        <v>5</v>
      </c>
      <c r="C259" s="217" t="s">
        <v>454</v>
      </c>
      <c r="D259" s="217" t="s">
        <v>1135</v>
      </c>
      <c r="E259" s="217" t="s">
        <v>1564</v>
      </c>
      <c r="F259" s="219">
        <v>196994200</v>
      </c>
      <c r="G259" s="219">
        <v>196994200</v>
      </c>
      <c r="H259" s="149" t="str">
        <f t="shared" si="4"/>
        <v>05020320000000</v>
      </c>
    </row>
    <row r="260" spans="1:8" ht="140.25">
      <c r="A260" s="222" t="s">
        <v>1499</v>
      </c>
      <c r="B260" s="217" t="s">
        <v>5</v>
      </c>
      <c r="C260" s="217" t="s">
        <v>454</v>
      </c>
      <c r="D260" s="217" t="s">
        <v>828</v>
      </c>
      <c r="E260" s="217" t="s">
        <v>1564</v>
      </c>
      <c r="F260" s="219">
        <v>181677500</v>
      </c>
      <c r="G260" s="219">
        <v>181677500</v>
      </c>
      <c r="H260" s="149" t="str">
        <f t="shared" si="4"/>
        <v>05020320075700</v>
      </c>
    </row>
    <row r="261" spans="1:8">
      <c r="A261" s="222" t="s">
        <v>1905</v>
      </c>
      <c r="B261" s="217" t="s">
        <v>5</v>
      </c>
      <c r="C261" s="217" t="s">
        <v>454</v>
      </c>
      <c r="D261" s="217" t="s">
        <v>828</v>
      </c>
      <c r="E261" s="217" t="s">
        <v>1906</v>
      </c>
      <c r="F261" s="219">
        <v>181677500</v>
      </c>
      <c r="G261" s="219">
        <v>181677500</v>
      </c>
      <c r="H261" s="149" t="str">
        <f t="shared" si="4"/>
        <v>05020320075700800</v>
      </c>
    </row>
    <row r="262" spans="1:8" ht="63.75">
      <c r="A262" s="222" t="s">
        <v>1613</v>
      </c>
      <c r="B262" s="217" t="s">
        <v>5</v>
      </c>
      <c r="C262" s="217" t="s">
        <v>454</v>
      </c>
      <c r="D262" s="217" t="s">
        <v>828</v>
      </c>
      <c r="E262" s="217" t="s">
        <v>444</v>
      </c>
      <c r="F262" s="219">
        <v>181677500</v>
      </c>
      <c r="G262" s="219">
        <v>181677500</v>
      </c>
      <c r="H262" s="149" t="str">
        <f t="shared" si="4"/>
        <v>05020320075700810</v>
      </c>
    </row>
    <row r="263" spans="1:8" ht="76.5">
      <c r="A263" s="222" t="s">
        <v>1697</v>
      </c>
      <c r="B263" s="217" t="s">
        <v>5</v>
      </c>
      <c r="C263" s="217" t="s">
        <v>454</v>
      </c>
      <c r="D263" s="217" t="s">
        <v>828</v>
      </c>
      <c r="E263" s="217" t="s">
        <v>1698</v>
      </c>
      <c r="F263" s="219">
        <v>181677500</v>
      </c>
      <c r="G263" s="219">
        <v>181677500</v>
      </c>
      <c r="H263" s="149" t="str">
        <f t="shared" si="4"/>
        <v>05020320075700811</v>
      </c>
    </row>
    <row r="264" spans="1:8" ht="216.75">
      <c r="A264" s="229" t="s">
        <v>1500</v>
      </c>
      <c r="B264" s="217" t="s">
        <v>5</v>
      </c>
      <c r="C264" s="217" t="s">
        <v>454</v>
      </c>
      <c r="D264" s="217" t="s">
        <v>827</v>
      </c>
      <c r="E264" s="217" t="s">
        <v>1564</v>
      </c>
      <c r="F264" s="219">
        <v>15316700</v>
      </c>
      <c r="G264" s="219">
        <v>15316700</v>
      </c>
      <c r="H264" s="149" t="str">
        <f t="shared" si="4"/>
        <v>05020320075770</v>
      </c>
    </row>
    <row r="265" spans="1:8">
      <c r="A265" s="222" t="s">
        <v>1905</v>
      </c>
      <c r="B265" s="217" t="s">
        <v>5</v>
      </c>
      <c r="C265" s="217" t="s">
        <v>454</v>
      </c>
      <c r="D265" s="217" t="s">
        <v>827</v>
      </c>
      <c r="E265" s="217" t="s">
        <v>1906</v>
      </c>
      <c r="F265" s="219">
        <v>15316700</v>
      </c>
      <c r="G265" s="219">
        <v>15316700</v>
      </c>
      <c r="H265" s="149" t="str">
        <f t="shared" si="4"/>
        <v>05020320075770800</v>
      </c>
    </row>
    <row r="266" spans="1:8" ht="63.75">
      <c r="A266" s="222" t="s">
        <v>1613</v>
      </c>
      <c r="B266" s="217" t="s">
        <v>5</v>
      </c>
      <c r="C266" s="217" t="s">
        <v>454</v>
      </c>
      <c r="D266" s="217" t="s">
        <v>827</v>
      </c>
      <c r="E266" s="217" t="s">
        <v>444</v>
      </c>
      <c r="F266" s="219">
        <v>15316700</v>
      </c>
      <c r="G266" s="219">
        <v>15316700</v>
      </c>
      <c r="H266" s="149" t="str">
        <f t="shared" si="4"/>
        <v>05020320075770810</v>
      </c>
    </row>
    <row r="267" spans="1:8" ht="76.5">
      <c r="A267" s="222" t="s">
        <v>1697</v>
      </c>
      <c r="B267" s="217" t="s">
        <v>5</v>
      </c>
      <c r="C267" s="217" t="s">
        <v>454</v>
      </c>
      <c r="D267" s="217" t="s">
        <v>827</v>
      </c>
      <c r="E267" s="217" t="s">
        <v>1698</v>
      </c>
      <c r="F267" s="219">
        <v>15316700</v>
      </c>
      <c r="G267" s="219">
        <v>15316700</v>
      </c>
      <c r="H267" s="149" t="str">
        <f t="shared" si="4"/>
        <v>05020320075770811</v>
      </c>
    </row>
    <row r="268" spans="1:8" ht="25.5">
      <c r="A268" s="222" t="s">
        <v>723</v>
      </c>
      <c r="B268" s="217" t="s">
        <v>5</v>
      </c>
      <c r="C268" s="217" t="s">
        <v>454</v>
      </c>
      <c r="D268" s="217" t="s">
        <v>1172</v>
      </c>
      <c r="E268" s="217" t="s">
        <v>1564</v>
      </c>
      <c r="F268" s="219">
        <v>37900</v>
      </c>
      <c r="G268" s="219">
        <v>37900</v>
      </c>
      <c r="H268" s="149" t="str">
        <f t="shared" si="4"/>
        <v>05029000000000</v>
      </c>
    </row>
    <row r="269" spans="1:8" ht="38.25">
      <c r="A269" s="222" t="s">
        <v>522</v>
      </c>
      <c r="B269" s="217" t="s">
        <v>5</v>
      </c>
      <c r="C269" s="217" t="s">
        <v>454</v>
      </c>
      <c r="D269" s="217" t="s">
        <v>1176</v>
      </c>
      <c r="E269" s="217" t="s">
        <v>1564</v>
      </c>
      <c r="F269" s="219">
        <v>37900</v>
      </c>
      <c r="G269" s="219">
        <v>37900</v>
      </c>
      <c r="H269" s="149" t="str">
        <f t="shared" si="4"/>
        <v>05029090000000</v>
      </c>
    </row>
    <row r="270" spans="1:8" ht="63.75">
      <c r="A270" s="222" t="s">
        <v>829</v>
      </c>
      <c r="B270" s="217" t="s">
        <v>5</v>
      </c>
      <c r="C270" s="217" t="s">
        <v>454</v>
      </c>
      <c r="D270" s="217" t="s">
        <v>830</v>
      </c>
      <c r="E270" s="217" t="s">
        <v>1564</v>
      </c>
      <c r="F270" s="219">
        <v>37900</v>
      </c>
      <c r="G270" s="219">
        <v>37900</v>
      </c>
      <c r="H270" s="149" t="str">
        <f t="shared" si="4"/>
        <v>050290900Ш0000</v>
      </c>
    </row>
    <row r="271" spans="1:8" ht="38.25">
      <c r="A271" s="222" t="s">
        <v>1903</v>
      </c>
      <c r="B271" s="217" t="s">
        <v>5</v>
      </c>
      <c r="C271" s="217" t="s">
        <v>454</v>
      </c>
      <c r="D271" s="217" t="s">
        <v>830</v>
      </c>
      <c r="E271" s="217" t="s">
        <v>1904</v>
      </c>
      <c r="F271" s="219">
        <v>37900</v>
      </c>
      <c r="G271" s="219">
        <v>37900</v>
      </c>
      <c r="H271" s="149" t="str">
        <f t="shared" si="4"/>
        <v>050290900Ш0000200</v>
      </c>
    </row>
    <row r="272" spans="1:8" ht="38.25">
      <c r="A272" s="222" t="s">
        <v>1603</v>
      </c>
      <c r="B272" s="217" t="s">
        <v>5</v>
      </c>
      <c r="C272" s="217" t="s">
        <v>454</v>
      </c>
      <c r="D272" s="217" t="s">
        <v>830</v>
      </c>
      <c r="E272" s="217" t="s">
        <v>1604</v>
      </c>
      <c r="F272" s="219">
        <v>37900</v>
      </c>
      <c r="G272" s="219">
        <v>37900</v>
      </c>
      <c r="H272" s="149" t="str">
        <f t="shared" si="4"/>
        <v>050290900Ш0000240</v>
      </c>
    </row>
    <row r="273" spans="1:8">
      <c r="A273" s="229" t="s">
        <v>1692</v>
      </c>
      <c r="B273" s="217" t="s">
        <v>5</v>
      </c>
      <c r="C273" s="217" t="s">
        <v>454</v>
      </c>
      <c r="D273" s="217" t="s">
        <v>830</v>
      </c>
      <c r="E273" s="217" t="s">
        <v>418</v>
      </c>
      <c r="F273" s="219">
        <v>37900</v>
      </c>
      <c r="G273" s="219">
        <v>37900</v>
      </c>
      <c r="H273" s="149" t="str">
        <f t="shared" si="4"/>
        <v>050290900Ш0000244</v>
      </c>
    </row>
    <row r="274" spans="1:8">
      <c r="A274" s="222" t="s">
        <v>46</v>
      </c>
      <c r="B274" s="217" t="s">
        <v>5</v>
      </c>
      <c r="C274" s="217" t="s">
        <v>478</v>
      </c>
      <c r="D274" s="217" t="s">
        <v>1564</v>
      </c>
      <c r="E274" s="217" t="s">
        <v>1564</v>
      </c>
      <c r="F274" s="219">
        <v>1200000</v>
      </c>
      <c r="G274" s="219">
        <v>1200000</v>
      </c>
      <c r="H274" s="149" t="str">
        <f t="shared" si="4"/>
        <v>0503</v>
      </c>
    </row>
    <row r="275" spans="1:8" ht="63.75">
      <c r="A275" s="222" t="s">
        <v>549</v>
      </c>
      <c r="B275" s="217" t="s">
        <v>5</v>
      </c>
      <c r="C275" s="217" t="s">
        <v>478</v>
      </c>
      <c r="D275" s="217" t="s">
        <v>1134</v>
      </c>
      <c r="E275" s="217" t="s">
        <v>1564</v>
      </c>
      <c r="F275" s="219">
        <v>1200000</v>
      </c>
      <c r="G275" s="219">
        <v>1200000</v>
      </c>
      <c r="H275" s="149" t="str">
        <f t="shared" si="4"/>
        <v>05030300000000</v>
      </c>
    </row>
    <row r="276" spans="1:8" ht="25.5">
      <c r="A276" s="222" t="s">
        <v>971</v>
      </c>
      <c r="B276" s="217" t="s">
        <v>5</v>
      </c>
      <c r="C276" s="217" t="s">
        <v>478</v>
      </c>
      <c r="D276" s="217" t="s">
        <v>1223</v>
      </c>
      <c r="E276" s="217" t="s">
        <v>1564</v>
      </c>
      <c r="F276" s="219">
        <v>1200000</v>
      </c>
      <c r="G276" s="219">
        <v>1200000</v>
      </c>
      <c r="H276" s="149" t="str">
        <f t="shared" si="4"/>
        <v>05030360000000</v>
      </c>
    </row>
    <row r="277" spans="1:8" ht="102">
      <c r="A277" s="229" t="s">
        <v>1096</v>
      </c>
      <c r="B277" s="217" t="s">
        <v>5</v>
      </c>
      <c r="C277" s="217" t="s">
        <v>478</v>
      </c>
      <c r="D277" s="217" t="s">
        <v>954</v>
      </c>
      <c r="E277" s="217" t="s">
        <v>1564</v>
      </c>
      <c r="F277" s="219">
        <v>1200000</v>
      </c>
      <c r="G277" s="219">
        <v>1200000</v>
      </c>
      <c r="H277" s="149" t="str">
        <f t="shared" si="4"/>
        <v>05030360080000</v>
      </c>
    </row>
    <row r="278" spans="1:8" ht="38.25">
      <c r="A278" s="222" t="s">
        <v>1903</v>
      </c>
      <c r="B278" s="217" t="s">
        <v>5</v>
      </c>
      <c r="C278" s="217" t="s">
        <v>478</v>
      </c>
      <c r="D278" s="217" t="s">
        <v>954</v>
      </c>
      <c r="E278" s="217" t="s">
        <v>1904</v>
      </c>
      <c r="F278" s="219">
        <v>1200000</v>
      </c>
      <c r="G278" s="219">
        <v>1200000</v>
      </c>
      <c r="H278" s="149" t="str">
        <f t="shared" si="4"/>
        <v>05030360080000200</v>
      </c>
    </row>
    <row r="279" spans="1:8" ht="38.25">
      <c r="A279" s="222" t="s">
        <v>1603</v>
      </c>
      <c r="B279" s="217" t="s">
        <v>5</v>
      </c>
      <c r="C279" s="217" t="s">
        <v>478</v>
      </c>
      <c r="D279" s="217" t="s">
        <v>954</v>
      </c>
      <c r="E279" s="217" t="s">
        <v>1604</v>
      </c>
      <c r="F279" s="219">
        <v>1200000</v>
      </c>
      <c r="G279" s="219">
        <v>1200000</v>
      </c>
      <c r="H279" s="149" t="str">
        <f t="shared" si="4"/>
        <v>05030360080000240</v>
      </c>
    </row>
    <row r="280" spans="1:8">
      <c r="A280" s="222" t="s">
        <v>1692</v>
      </c>
      <c r="B280" s="217" t="s">
        <v>5</v>
      </c>
      <c r="C280" s="217" t="s">
        <v>478</v>
      </c>
      <c r="D280" s="217" t="s">
        <v>954</v>
      </c>
      <c r="E280" s="217" t="s">
        <v>418</v>
      </c>
      <c r="F280" s="219">
        <v>1200000</v>
      </c>
      <c r="G280" s="219">
        <v>1200000</v>
      </c>
      <c r="H280" s="149" t="str">
        <f t="shared" si="4"/>
        <v>05030360080000244</v>
      </c>
    </row>
    <row r="281" spans="1:8">
      <c r="A281" s="222" t="s">
        <v>174</v>
      </c>
      <c r="B281" s="217" t="s">
        <v>5</v>
      </c>
      <c r="C281" s="217" t="s">
        <v>1431</v>
      </c>
      <c r="D281" s="217" t="s">
        <v>1564</v>
      </c>
      <c r="E281" s="217" t="s">
        <v>1564</v>
      </c>
      <c r="F281" s="219">
        <v>1555318</v>
      </c>
      <c r="G281" s="219">
        <v>1555318</v>
      </c>
      <c r="H281" s="149" t="str">
        <f t="shared" si="4"/>
        <v>1000</v>
      </c>
    </row>
    <row r="282" spans="1:8">
      <c r="A282" s="222" t="s">
        <v>126</v>
      </c>
      <c r="B282" s="217" t="s">
        <v>5</v>
      </c>
      <c r="C282" s="217" t="s">
        <v>465</v>
      </c>
      <c r="D282" s="217" t="s">
        <v>1564</v>
      </c>
      <c r="E282" s="217" t="s">
        <v>1564</v>
      </c>
      <c r="F282" s="219">
        <v>1555318</v>
      </c>
      <c r="G282" s="219">
        <v>1555318</v>
      </c>
      <c r="H282" s="149" t="str">
        <f t="shared" si="4"/>
        <v>1001</v>
      </c>
    </row>
    <row r="283" spans="1:8" ht="38.25">
      <c r="A283" s="222" t="s">
        <v>709</v>
      </c>
      <c r="B283" s="217" t="s">
        <v>5</v>
      </c>
      <c r="C283" s="217" t="s">
        <v>465</v>
      </c>
      <c r="D283" s="217" t="s">
        <v>1129</v>
      </c>
      <c r="E283" s="217" t="s">
        <v>1564</v>
      </c>
      <c r="F283" s="219">
        <v>1555318</v>
      </c>
      <c r="G283" s="219">
        <v>1555318</v>
      </c>
      <c r="H283" s="149" t="str">
        <f t="shared" si="4"/>
        <v>10010200000000</v>
      </c>
    </row>
    <row r="284" spans="1:8" ht="51">
      <c r="A284" s="229" t="s">
        <v>710</v>
      </c>
      <c r="B284" s="217" t="s">
        <v>5</v>
      </c>
      <c r="C284" s="217" t="s">
        <v>465</v>
      </c>
      <c r="D284" s="217" t="s">
        <v>1130</v>
      </c>
      <c r="E284" s="217" t="s">
        <v>1564</v>
      </c>
      <c r="F284" s="219">
        <v>1555318</v>
      </c>
      <c r="G284" s="219">
        <v>1555318</v>
      </c>
      <c r="H284" s="149" t="str">
        <f t="shared" si="4"/>
        <v>10010210000000</v>
      </c>
    </row>
    <row r="285" spans="1:8" ht="127.5">
      <c r="A285" s="222" t="s">
        <v>601</v>
      </c>
      <c r="B285" s="217" t="s">
        <v>5</v>
      </c>
      <c r="C285" s="217" t="s">
        <v>465</v>
      </c>
      <c r="D285" s="217" t="s">
        <v>836</v>
      </c>
      <c r="E285" s="217" t="s">
        <v>1564</v>
      </c>
      <c r="F285" s="219">
        <v>1555318</v>
      </c>
      <c r="G285" s="219">
        <v>1555318</v>
      </c>
      <c r="H285" s="149" t="str">
        <f t="shared" si="4"/>
        <v>10010210080010</v>
      </c>
    </row>
    <row r="286" spans="1:8" ht="25.5">
      <c r="A286" s="222" t="s">
        <v>1907</v>
      </c>
      <c r="B286" s="217" t="s">
        <v>5</v>
      </c>
      <c r="C286" s="217" t="s">
        <v>465</v>
      </c>
      <c r="D286" s="217" t="s">
        <v>836</v>
      </c>
      <c r="E286" s="217" t="s">
        <v>1908</v>
      </c>
      <c r="F286" s="219">
        <v>1555318</v>
      </c>
      <c r="G286" s="219">
        <v>1555318</v>
      </c>
      <c r="H286" s="149" t="str">
        <f t="shared" si="4"/>
        <v>10010210080010300</v>
      </c>
    </row>
    <row r="287" spans="1:8" ht="25.5">
      <c r="A287" s="222" t="s">
        <v>1611</v>
      </c>
      <c r="B287" s="217" t="s">
        <v>5</v>
      </c>
      <c r="C287" s="217" t="s">
        <v>465</v>
      </c>
      <c r="D287" s="217" t="s">
        <v>836</v>
      </c>
      <c r="E287" s="217" t="s">
        <v>1612</v>
      </c>
      <c r="F287" s="219">
        <v>1555318</v>
      </c>
      <c r="G287" s="219">
        <v>1555318</v>
      </c>
      <c r="H287" s="149" t="str">
        <f t="shared" si="4"/>
        <v>10010210080010310</v>
      </c>
    </row>
    <row r="288" spans="1:8" ht="25.5">
      <c r="A288" s="222" t="s">
        <v>466</v>
      </c>
      <c r="B288" s="217" t="s">
        <v>5</v>
      </c>
      <c r="C288" s="217" t="s">
        <v>465</v>
      </c>
      <c r="D288" s="217" t="s">
        <v>836</v>
      </c>
      <c r="E288" s="217" t="s">
        <v>467</v>
      </c>
      <c r="F288" s="219">
        <v>1555318</v>
      </c>
      <c r="G288" s="219">
        <v>1555318</v>
      </c>
      <c r="H288" s="149" t="str">
        <f t="shared" si="4"/>
        <v>10010210080010312</v>
      </c>
    </row>
    <row r="289" spans="1:8" ht="25.5">
      <c r="A289" s="222" t="s">
        <v>1238</v>
      </c>
      <c r="B289" s="217" t="s">
        <v>444</v>
      </c>
      <c r="C289" s="217" t="s">
        <v>1564</v>
      </c>
      <c r="D289" s="217" t="s">
        <v>1564</v>
      </c>
      <c r="E289" s="217" t="s">
        <v>1564</v>
      </c>
      <c r="F289" s="219">
        <v>6285500</v>
      </c>
      <c r="G289" s="219">
        <v>485500</v>
      </c>
      <c r="H289" s="149" t="str">
        <f t="shared" si="4"/>
        <v/>
      </c>
    </row>
    <row r="290" spans="1:8">
      <c r="A290" s="222" t="s">
        <v>278</v>
      </c>
      <c r="B290" s="217" t="s">
        <v>444</v>
      </c>
      <c r="C290" s="217" t="s">
        <v>1422</v>
      </c>
      <c r="D290" s="217" t="s">
        <v>1564</v>
      </c>
      <c r="E290" s="217" t="s">
        <v>1564</v>
      </c>
      <c r="F290" s="219">
        <v>6285500</v>
      </c>
      <c r="G290" s="219">
        <v>485500</v>
      </c>
      <c r="H290" s="149" t="str">
        <f t="shared" si="4"/>
        <v>0100</v>
      </c>
    </row>
    <row r="291" spans="1:8">
      <c r="A291" s="222" t="s">
        <v>261</v>
      </c>
      <c r="B291" s="217" t="s">
        <v>444</v>
      </c>
      <c r="C291" s="217" t="s">
        <v>426</v>
      </c>
      <c r="D291" s="217" t="s">
        <v>1564</v>
      </c>
      <c r="E291" s="217" t="s">
        <v>1564</v>
      </c>
      <c r="F291" s="219">
        <v>6285500</v>
      </c>
      <c r="G291" s="219">
        <v>485500</v>
      </c>
      <c r="H291" s="149" t="str">
        <f t="shared" si="4"/>
        <v>0113</v>
      </c>
    </row>
    <row r="292" spans="1:8" ht="25.5">
      <c r="A292" s="222" t="s">
        <v>723</v>
      </c>
      <c r="B292" s="217" t="s">
        <v>444</v>
      </c>
      <c r="C292" s="217" t="s">
        <v>426</v>
      </c>
      <c r="D292" s="217" t="s">
        <v>1172</v>
      </c>
      <c r="E292" s="217" t="s">
        <v>1564</v>
      </c>
      <c r="F292" s="219">
        <v>6285500</v>
      </c>
      <c r="G292" s="219">
        <v>485500</v>
      </c>
      <c r="H292" s="149" t="str">
        <f t="shared" si="4"/>
        <v>01139000000000</v>
      </c>
    </row>
    <row r="293" spans="1:8" ht="38.25">
      <c r="A293" s="222" t="s">
        <v>1239</v>
      </c>
      <c r="B293" s="217" t="s">
        <v>444</v>
      </c>
      <c r="C293" s="217" t="s">
        <v>426</v>
      </c>
      <c r="D293" s="217" t="s">
        <v>1240</v>
      </c>
      <c r="E293" s="217" t="s">
        <v>1564</v>
      </c>
      <c r="F293" s="219">
        <v>6285500</v>
      </c>
      <c r="G293" s="219">
        <v>485500</v>
      </c>
      <c r="H293" s="149" t="str">
        <f t="shared" si="4"/>
        <v>01139070000000</v>
      </c>
    </row>
    <row r="294" spans="1:8" ht="38.25">
      <c r="A294" s="222" t="s">
        <v>1239</v>
      </c>
      <c r="B294" s="217" t="s">
        <v>444</v>
      </c>
      <c r="C294" s="217" t="s">
        <v>426</v>
      </c>
      <c r="D294" s="217" t="s">
        <v>1297</v>
      </c>
      <c r="E294" s="217" t="s">
        <v>1564</v>
      </c>
      <c r="F294" s="219">
        <v>6121374</v>
      </c>
      <c r="G294" s="219">
        <v>321374</v>
      </c>
      <c r="H294" s="149" t="str">
        <f t="shared" si="4"/>
        <v>01139070040000</v>
      </c>
    </row>
    <row r="295" spans="1:8" ht="76.5">
      <c r="A295" s="222" t="s">
        <v>1902</v>
      </c>
      <c r="B295" s="217" t="s">
        <v>444</v>
      </c>
      <c r="C295" s="217" t="s">
        <v>426</v>
      </c>
      <c r="D295" s="217" t="s">
        <v>1297</v>
      </c>
      <c r="E295" s="217" t="s">
        <v>324</v>
      </c>
      <c r="F295" s="219">
        <v>5879579</v>
      </c>
      <c r="G295" s="219">
        <v>79579</v>
      </c>
      <c r="H295" s="149" t="str">
        <f t="shared" si="4"/>
        <v>01139070040000100</v>
      </c>
    </row>
    <row r="296" spans="1:8" ht="38.25">
      <c r="A296" s="222" t="s">
        <v>1610</v>
      </c>
      <c r="B296" s="217" t="s">
        <v>444</v>
      </c>
      <c r="C296" s="217" t="s">
        <v>426</v>
      </c>
      <c r="D296" s="217" t="s">
        <v>1297</v>
      </c>
      <c r="E296" s="217" t="s">
        <v>37</v>
      </c>
      <c r="F296" s="219">
        <v>5879579</v>
      </c>
      <c r="G296" s="219">
        <v>79579</v>
      </c>
      <c r="H296" s="149" t="str">
        <f t="shared" si="4"/>
        <v>01139070040000120</v>
      </c>
    </row>
    <row r="297" spans="1:8" ht="25.5">
      <c r="A297" s="222" t="s">
        <v>1102</v>
      </c>
      <c r="B297" s="217" t="s">
        <v>444</v>
      </c>
      <c r="C297" s="217" t="s">
        <v>426</v>
      </c>
      <c r="D297" s="217" t="s">
        <v>1297</v>
      </c>
      <c r="E297" s="217" t="s">
        <v>413</v>
      </c>
      <c r="F297" s="219">
        <v>4503517</v>
      </c>
      <c r="G297" s="219">
        <v>3517</v>
      </c>
      <c r="H297" s="149" t="str">
        <f t="shared" si="4"/>
        <v>01139070040000121</v>
      </c>
    </row>
    <row r="298" spans="1:8" ht="51">
      <c r="A298" s="222" t="s">
        <v>414</v>
      </c>
      <c r="B298" s="217" t="s">
        <v>444</v>
      </c>
      <c r="C298" s="217" t="s">
        <v>426</v>
      </c>
      <c r="D298" s="217" t="s">
        <v>1297</v>
      </c>
      <c r="E298" s="217" t="s">
        <v>415</v>
      </c>
      <c r="F298" s="219">
        <v>16000</v>
      </c>
      <c r="G298" s="219">
        <v>16000</v>
      </c>
      <c r="H298" s="149" t="str">
        <f t="shared" si="4"/>
        <v>01139070040000122</v>
      </c>
    </row>
    <row r="299" spans="1:8" ht="63.75">
      <c r="A299" s="222" t="s">
        <v>1216</v>
      </c>
      <c r="B299" s="217" t="s">
        <v>444</v>
      </c>
      <c r="C299" s="217" t="s">
        <v>426</v>
      </c>
      <c r="D299" s="217" t="s">
        <v>1297</v>
      </c>
      <c r="E299" s="217" t="s">
        <v>1217</v>
      </c>
      <c r="F299" s="219">
        <v>1360062</v>
      </c>
      <c r="G299" s="219">
        <v>60062</v>
      </c>
      <c r="H299" s="149" t="str">
        <f t="shared" si="4"/>
        <v>01139070040000129</v>
      </c>
    </row>
    <row r="300" spans="1:8" ht="38.25">
      <c r="A300" s="222" t="s">
        <v>1903</v>
      </c>
      <c r="B300" s="217" t="s">
        <v>444</v>
      </c>
      <c r="C300" s="217" t="s">
        <v>426</v>
      </c>
      <c r="D300" s="217" t="s">
        <v>1297</v>
      </c>
      <c r="E300" s="217" t="s">
        <v>1904</v>
      </c>
      <c r="F300" s="219">
        <v>241795</v>
      </c>
      <c r="G300" s="219">
        <v>241795</v>
      </c>
      <c r="H300" s="149" t="str">
        <f t="shared" si="4"/>
        <v>01139070040000200</v>
      </c>
    </row>
    <row r="301" spans="1:8" ht="38.25">
      <c r="A301" s="222" t="s">
        <v>1603</v>
      </c>
      <c r="B301" s="217" t="s">
        <v>444</v>
      </c>
      <c r="C301" s="217" t="s">
        <v>426</v>
      </c>
      <c r="D301" s="217" t="s">
        <v>1297</v>
      </c>
      <c r="E301" s="217" t="s">
        <v>1604</v>
      </c>
      <c r="F301" s="219">
        <v>241795</v>
      </c>
      <c r="G301" s="219">
        <v>241795</v>
      </c>
      <c r="H301" s="149" t="str">
        <f t="shared" si="4"/>
        <v>01139070040000240</v>
      </c>
    </row>
    <row r="302" spans="1:8">
      <c r="A302" s="222" t="s">
        <v>1692</v>
      </c>
      <c r="B302" s="217" t="s">
        <v>444</v>
      </c>
      <c r="C302" s="217" t="s">
        <v>426</v>
      </c>
      <c r="D302" s="217" t="s">
        <v>1297</v>
      </c>
      <c r="E302" s="217" t="s">
        <v>418</v>
      </c>
      <c r="F302" s="219">
        <v>241795</v>
      </c>
      <c r="G302" s="219">
        <v>241795</v>
      </c>
      <c r="H302" s="149" t="str">
        <f t="shared" si="4"/>
        <v>01139070040000244</v>
      </c>
    </row>
    <row r="303" spans="1:8" ht="63.75">
      <c r="A303" s="222" t="s">
        <v>1433</v>
      </c>
      <c r="B303" s="217" t="s">
        <v>444</v>
      </c>
      <c r="C303" s="217" t="s">
        <v>426</v>
      </c>
      <c r="D303" s="217" t="s">
        <v>1434</v>
      </c>
      <c r="E303" s="217" t="s">
        <v>1564</v>
      </c>
      <c r="F303" s="219">
        <v>164126</v>
      </c>
      <c r="G303" s="219">
        <v>164126</v>
      </c>
      <c r="H303" s="149" t="str">
        <f t="shared" si="4"/>
        <v>01139070047000</v>
      </c>
    </row>
    <row r="304" spans="1:8" ht="76.5">
      <c r="A304" s="222" t="s">
        <v>1902</v>
      </c>
      <c r="B304" s="217" t="s">
        <v>444</v>
      </c>
      <c r="C304" s="217" t="s">
        <v>426</v>
      </c>
      <c r="D304" s="217" t="s">
        <v>1434</v>
      </c>
      <c r="E304" s="217" t="s">
        <v>324</v>
      </c>
      <c r="F304" s="219">
        <v>164126</v>
      </c>
      <c r="G304" s="219">
        <v>164126</v>
      </c>
      <c r="H304" s="149" t="str">
        <f t="shared" si="4"/>
        <v>01139070047000100</v>
      </c>
    </row>
    <row r="305" spans="1:8" ht="38.25">
      <c r="A305" s="222" t="s">
        <v>1610</v>
      </c>
      <c r="B305" s="217" t="s">
        <v>444</v>
      </c>
      <c r="C305" s="217" t="s">
        <v>426</v>
      </c>
      <c r="D305" s="217" t="s">
        <v>1434</v>
      </c>
      <c r="E305" s="217" t="s">
        <v>37</v>
      </c>
      <c r="F305" s="219">
        <v>164126</v>
      </c>
      <c r="G305" s="219">
        <v>164126</v>
      </c>
      <c r="H305" s="149" t="str">
        <f t="shared" si="4"/>
        <v>01139070047000120</v>
      </c>
    </row>
    <row r="306" spans="1:8" ht="51">
      <c r="A306" s="229" t="s">
        <v>414</v>
      </c>
      <c r="B306" s="217" t="s">
        <v>444</v>
      </c>
      <c r="C306" s="217" t="s">
        <v>426</v>
      </c>
      <c r="D306" s="217" t="s">
        <v>1434</v>
      </c>
      <c r="E306" s="217" t="s">
        <v>415</v>
      </c>
      <c r="F306" s="219">
        <v>164126</v>
      </c>
      <c r="G306" s="219">
        <v>164126</v>
      </c>
      <c r="H306" s="149" t="str">
        <f t="shared" si="4"/>
        <v>01139070047000122</v>
      </c>
    </row>
    <row r="307" spans="1:8" ht="25.5">
      <c r="A307" s="222" t="s">
        <v>300</v>
      </c>
      <c r="B307" s="217" t="s">
        <v>242</v>
      </c>
      <c r="C307" s="217" t="s">
        <v>1564</v>
      </c>
      <c r="D307" s="217" t="s">
        <v>1564</v>
      </c>
      <c r="E307" s="217" t="s">
        <v>1564</v>
      </c>
      <c r="F307" s="219">
        <v>769100</v>
      </c>
      <c r="G307" s="219">
        <v>769100</v>
      </c>
      <c r="H307" s="149" t="str">
        <f t="shared" si="4"/>
        <v/>
      </c>
    </row>
    <row r="308" spans="1:8" ht="25.5">
      <c r="A308" s="222" t="s">
        <v>283</v>
      </c>
      <c r="B308" s="217" t="s">
        <v>242</v>
      </c>
      <c r="C308" s="217" t="s">
        <v>1429</v>
      </c>
      <c r="D308" s="217" t="s">
        <v>1564</v>
      </c>
      <c r="E308" s="217" t="s">
        <v>1564</v>
      </c>
      <c r="F308" s="219">
        <v>769100</v>
      </c>
      <c r="G308" s="219">
        <v>769100</v>
      </c>
      <c r="H308" s="149" t="str">
        <f t="shared" ref="H308:H368" si="5">CONCATENATE(C308,,D308,E308)</f>
        <v>0500</v>
      </c>
    </row>
    <row r="309" spans="1:8" ht="25.5">
      <c r="A309" s="222" t="s">
        <v>185</v>
      </c>
      <c r="B309" s="217" t="s">
        <v>242</v>
      </c>
      <c r="C309" s="217" t="s">
        <v>479</v>
      </c>
      <c r="D309" s="217" t="s">
        <v>1564</v>
      </c>
      <c r="E309" s="217" t="s">
        <v>1564</v>
      </c>
      <c r="F309" s="219">
        <v>769100</v>
      </c>
      <c r="G309" s="219">
        <v>769100</v>
      </c>
      <c r="H309" s="149" t="str">
        <f t="shared" si="5"/>
        <v>0505</v>
      </c>
    </row>
    <row r="310" spans="1:8" ht="25.5">
      <c r="A310" s="222" t="s">
        <v>723</v>
      </c>
      <c r="B310" s="217" t="s">
        <v>242</v>
      </c>
      <c r="C310" s="217" t="s">
        <v>479</v>
      </c>
      <c r="D310" s="217" t="s">
        <v>1172</v>
      </c>
      <c r="E310" s="217" t="s">
        <v>1564</v>
      </c>
      <c r="F310" s="219">
        <v>769100</v>
      </c>
      <c r="G310" s="219">
        <v>769100</v>
      </c>
      <c r="H310" s="149" t="str">
        <f t="shared" si="5"/>
        <v>05059000000000</v>
      </c>
    </row>
    <row r="311" spans="1:8" ht="51">
      <c r="A311" s="222" t="s">
        <v>480</v>
      </c>
      <c r="B311" s="217" t="s">
        <v>242</v>
      </c>
      <c r="C311" s="217" t="s">
        <v>479</v>
      </c>
      <c r="D311" s="217" t="s">
        <v>1174</v>
      </c>
      <c r="E311" s="217" t="s">
        <v>1564</v>
      </c>
      <c r="F311" s="219">
        <v>769100</v>
      </c>
      <c r="G311" s="219">
        <v>769100</v>
      </c>
      <c r="H311" s="149" t="str">
        <f t="shared" si="5"/>
        <v>05059050000000</v>
      </c>
    </row>
    <row r="312" spans="1:8" ht="51">
      <c r="A312" s="222" t="s">
        <v>480</v>
      </c>
      <c r="B312" s="217" t="s">
        <v>242</v>
      </c>
      <c r="C312" s="217" t="s">
        <v>479</v>
      </c>
      <c r="D312" s="217" t="s">
        <v>843</v>
      </c>
      <c r="E312" s="217" t="s">
        <v>1564</v>
      </c>
      <c r="F312" s="219">
        <v>769100</v>
      </c>
      <c r="G312" s="219">
        <v>769100</v>
      </c>
      <c r="H312" s="149" t="str">
        <f t="shared" si="5"/>
        <v>05059050040000</v>
      </c>
    </row>
    <row r="313" spans="1:8" ht="76.5">
      <c r="A313" s="218" t="s">
        <v>1902</v>
      </c>
      <c r="B313" s="142" t="s">
        <v>242</v>
      </c>
      <c r="C313" s="142" t="s">
        <v>479</v>
      </c>
      <c r="D313" s="142" t="s">
        <v>843</v>
      </c>
      <c r="E313" s="142" t="s">
        <v>324</v>
      </c>
      <c r="F313" s="220">
        <v>760600</v>
      </c>
      <c r="G313" s="220">
        <v>760600</v>
      </c>
      <c r="H313" s="149" t="str">
        <f t="shared" si="5"/>
        <v>05059050040000100</v>
      </c>
    </row>
    <row r="314" spans="1:8" ht="25.5">
      <c r="A314" s="218" t="s">
        <v>1584</v>
      </c>
      <c r="B314" s="142" t="s">
        <v>242</v>
      </c>
      <c r="C314" s="142" t="s">
        <v>479</v>
      </c>
      <c r="D314" s="142" t="s">
        <v>843</v>
      </c>
      <c r="E314" s="142" t="s">
        <v>165</v>
      </c>
      <c r="F314" s="220">
        <v>680699</v>
      </c>
      <c r="G314" s="220">
        <v>680699</v>
      </c>
      <c r="H314" s="149" t="str">
        <f t="shared" si="5"/>
        <v>05059050040000110</v>
      </c>
    </row>
    <row r="315" spans="1:8">
      <c r="A315" s="218" t="s">
        <v>1426</v>
      </c>
      <c r="B315" s="142" t="s">
        <v>242</v>
      </c>
      <c r="C315" s="142" t="s">
        <v>479</v>
      </c>
      <c r="D315" s="142" t="s">
        <v>843</v>
      </c>
      <c r="E315" s="142" t="s">
        <v>432</v>
      </c>
      <c r="F315" s="220">
        <v>596543</v>
      </c>
      <c r="G315" s="220">
        <v>596543</v>
      </c>
      <c r="H315" s="149" t="str">
        <f t="shared" si="5"/>
        <v>05059050040000111</v>
      </c>
    </row>
    <row r="316" spans="1:8" ht="51">
      <c r="A316" s="218" t="s">
        <v>1427</v>
      </c>
      <c r="B316" s="142" t="s">
        <v>242</v>
      </c>
      <c r="C316" s="142" t="s">
        <v>479</v>
      </c>
      <c r="D316" s="142" t="s">
        <v>843</v>
      </c>
      <c r="E316" s="142" t="s">
        <v>1218</v>
      </c>
      <c r="F316" s="220">
        <v>84156</v>
      </c>
      <c r="G316" s="220">
        <v>84156</v>
      </c>
      <c r="H316" s="149" t="str">
        <f t="shared" si="5"/>
        <v>05059050040000119</v>
      </c>
    </row>
    <row r="317" spans="1:8" ht="38.25">
      <c r="A317" s="218" t="s">
        <v>1610</v>
      </c>
      <c r="B317" s="142" t="s">
        <v>242</v>
      </c>
      <c r="C317" s="142" t="s">
        <v>479</v>
      </c>
      <c r="D317" s="142" t="s">
        <v>843</v>
      </c>
      <c r="E317" s="142" t="s">
        <v>37</v>
      </c>
      <c r="F317" s="220">
        <v>79901</v>
      </c>
      <c r="G317" s="220">
        <v>79901</v>
      </c>
      <c r="H317" s="149" t="str">
        <f t="shared" si="5"/>
        <v>05059050040000120</v>
      </c>
    </row>
    <row r="318" spans="1:8" ht="51">
      <c r="A318" s="218" t="s">
        <v>414</v>
      </c>
      <c r="B318" s="142" t="s">
        <v>242</v>
      </c>
      <c r="C318" s="142" t="s">
        <v>479</v>
      </c>
      <c r="D318" s="142" t="s">
        <v>843</v>
      </c>
      <c r="E318" s="142" t="s">
        <v>415</v>
      </c>
      <c r="F318" s="220">
        <v>79901</v>
      </c>
      <c r="G318" s="220">
        <v>79901</v>
      </c>
      <c r="H318" s="149" t="str">
        <f t="shared" si="5"/>
        <v>05059050040000122</v>
      </c>
    </row>
    <row r="319" spans="1:8" ht="38.25">
      <c r="A319" s="218" t="s">
        <v>1903</v>
      </c>
      <c r="B319" s="142" t="s">
        <v>242</v>
      </c>
      <c r="C319" s="142" t="s">
        <v>479</v>
      </c>
      <c r="D319" s="142" t="s">
        <v>843</v>
      </c>
      <c r="E319" s="142" t="s">
        <v>1904</v>
      </c>
      <c r="F319" s="220">
        <v>8500</v>
      </c>
      <c r="G319" s="220">
        <v>8500</v>
      </c>
      <c r="H319" s="149" t="str">
        <f t="shared" si="5"/>
        <v>05059050040000200</v>
      </c>
    </row>
    <row r="320" spans="1:8" ht="38.25">
      <c r="A320" s="218" t="s">
        <v>1603</v>
      </c>
      <c r="B320" s="142" t="s">
        <v>242</v>
      </c>
      <c r="C320" s="142" t="s">
        <v>479</v>
      </c>
      <c r="D320" s="142" t="s">
        <v>843</v>
      </c>
      <c r="E320" s="142" t="s">
        <v>1604</v>
      </c>
      <c r="F320" s="220">
        <v>8500</v>
      </c>
      <c r="G320" s="220">
        <v>8500</v>
      </c>
      <c r="H320" s="149" t="str">
        <f t="shared" si="5"/>
        <v>05059050040000240</v>
      </c>
    </row>
    <row r="321" spans="1:8">
      <c r="A321" s="218" t="s">
        <v>1692</v>
      </c>
      <c r="B321" s="142" t="s">
        <v>242</v>
      </c>
      <c r="C321" s="142" t="s">
        <v>479</v>
      </c>
      <c r="D321" s="142" t="s">
        <v>843</v>
      </c>
      <c r="E321" s="142" t="s">
        <v>418</v>
      </c>
      <c r="F321" s="220">
        <v>8500</v>
      </c>
      <c r="G321" s="220">
        <v>8500</v>
      </c>
      <c r="H321" s="149" t="str">
        <f t="shared" si="5"/>
        <v>05059050040000244</v>
      </c>
    </row>
    <row r="322" spans="1:8" ht="38.25">
      <c r="A322" s="218" t="s">
        <v>483</v>
      </c>
      <c r="B322" s="142" t="s">
        <v>176</v>
      </c>
      <c r="C322" s="142" t="s">
        <v>1564</v>
      </c>
      <c r="D322" s="142" t="s">
        <v>1564</v>
      </c>
      <c r="E322" s="142" t="s">
        <v>1564</v>
      </c>
      <c r="F322" s="220">
        <v>84821800</v>
      </c>
      <c r="G322" s="220">
        <v>84821800</v>
      </c>
      <c r="H322" s="149" t="str">
        <f t="shared" si="5"/>
        <v/>
      </c>
    </row>
    <row r="323" spans="1:8">
      <c r="A323" s="218" t="s">
        <v>174</v>
      </c>
      <c r="B323" s="142" t="s">
        <v>176</v>
      </c>
      <c r="C323" s="142" t="s">
        <v>1431</v>
      </c>
      <c r="D323" s="142" t="s">
        <v>1564</v>
      </c>
      <c r="E323" s="142" t="s">
        <v>1564</v>
      </c>
      <c r="F323" s="220">
        <v>84821800</v>
      </c>
      <c r="G323" s="220">
        <v>84821800</v>
      </c>
      <c r="H323" s="149" t="str">
        <f t="shared" si="5"/>
        <v>1000</v>
      </c>
    </row>
    <row r="324" spans="1:8">
      <c r="A324" s="218" t="s">
        <v>1701</v>
      </c>
      <c r="B324" s="142" t="s">
        <v>176</v>
      </c>
      <c r="C324" s="142" t="s">
        <v>1702</v>
      </c>
      <c r="D324" s="142" t="s">
        <v>1564</v>
      </c>
      <c r="E324" s="142" t="s">
        <v>1564</v>
      </c>
      <c r="F324" s="220">
        <v>63202800</v>
      </c>
      <c r="G324" s="220">
        <v>63202800</v>
      </c>
      <c r="H324" s="149" t="str">
        <f t="shared" si="5"/>
        <v>1002</v>
      </c>
    </row>
    <row r="325" spans="1:8" ht="38.25">
      <c r="A325" s="218" t="s">
        <v>709</v>
      </c>
      <c r="B325" s="142" t="s">
        <v>176</v>
      </c>
      <c r="C325" s="142" t="s">
        <v>1702</v>
      </c>
      <c r="D325" s="142" t="s">
        <v>1129</v>
      </c>
      <c r="E325" s="142" t="s">
        <v>1564</v>
      </c>
      <c r="F325" s="220">
        <v>63202800</v>
      </c>
      <c r="G325" s="220">
        <v>63202800</v>
      </c>
      <c r="H325" s="149" t="str">
        <f t="shared" si="5"/>
        <v>10020200000000</v>
      </c>
    </row>
    <row r="326" spans="1:8" ht="38.25">
      <c r="A326" s="218" t="s">
        <v>547</v>
      </c>
      <c r="B326" s="142" t="s">
        <v>176</v>
      </c>
      <c r="C326" s="142" t="s">
        <v>1702</v>
      </c>
      <c r="D326" s="142" t="s">
        <v>1132</v>
      </c>
      <c r="E326" s="142" t="s">
        <v>1564</v>
      </c>
      <c r="F326" s="220">
        <v>63202800</v>
      </c>
      <c r="G326" s="220">
        <v>63202800</v>
      </c>
      <c r="H326" s="149" t="str">
        <f t="shared" si="5"/>
        <v>10020240000000</v>
      </c>
    </row>
    <row r="327" spans="1:8" ht="102">
      <c r="A327" s="218" t="s">
        <v>605</v>
      </c>
      <c r="B327" s="142" t="s">
        <v>176</v>
      </c>
      <c r="C327" s="142" t="s">
        <v>1702</v>
      </c>
      <c r="D327" s="142" t="s">
        <v>848</v>
      </c>
      <c r="E327" s="142" t="s">
        <v>1564</v>
      </c>
      <c r="F327" s="220">
        <v>63202800</v>
      </c>
      <c r="G327" s="220">
        <v>63202800</v>
      </c>
      <c r="H327" s="149" t="str">
        <f t="shared" si="5"/>
        <v>10020240001510</v>
      </c>
    </row>
    <row r="328" spans="1:8" ht="38.25">
      <c r="A328" s="218" t="s">
        <v>1911</v>
      </c>
      <c r="B328" s="142" t="s">
        <v>176</v>
      </c>
      <c r="C328" s="142" t="s">
        <v>1702</v>
      </c>
      <c r="D328" s="142" t="s">
        <v>848</v>
      </c>
      <c r="E328" s="142" t="s">
        <v>1912</v>
      </c>
      <c r="F328" s="220">
        <v>63202800</v>
      </c>
      <c r="G328" s="220">
        <v>63202800</v>
      </c>
      <c r="H328" s="149" t="str">
        <f t="shared" si="5"/>
        <v>10020240001510600</v>
      </c>
    </row>
    <row r="329" spans="1:8">
      <c r="A329" s="218" t="s">
        <v>1605</v>
      </c>
      <c r="B329" s="142" t="s">
        <v>176</v>
      </c>
      <c r="C329" s="142" t="s">
        <v>1702</v>
      </c>
      <c r="D329" s="142" t="s">
        <v>848</v>
      </c>
      <c r="E329" s="142" t="s">
        <v>1606</v>
      </c>
      <c r="F329" s="220">
        <v>63202800</v>
      </c>
      <c r="G329" s="220">
        <v>63202800</v>
      </c>
      <c r="H329" s="149" t="str">
        <f t="shared" si="5"/>
        <v>10020240001510610</v>
      </c>
    </row>
    <row r="330" spans="1:8" ht="76.5">
      <c r="A330" s="218" t="s">
        <v>437</v>
      </c>
      <c r="B330" s="142" t="s">
        <v>176</v>
      </c>
      <c r="C330" s="142" t="s">
        <v>1702</v>
      </c>
      <c r="D330" s="142" t="s">
        <v>848</v>
      </c>
      <c r="E330" s="142" t="s">
        <v>438</v>
      </c>
      <c r="F330" s="220">
        <v>63202800</v>
      </c>
      <c r="G330" s="220">
        <v>63202800</v>
      </c>
      <c r="H330" s="149" t="str">
        <f t="shared" si="5"/>
        <v>10020240001510611</v>
      </c>
    </row>
    <row r="331" spans="1:8">
      <c r="A331" s="218" t="s">
        <v>127</v>
      </c>
      <c r="B331" s="142" t="s">
        <v>176</v>
      </c>
      <c r="C331" s="142" t="s">
        <v>468</v>
      </c>
      <c r="D331" s="142" t="s">
        <v>1564</v>
      </c>
      <c r="E331" s="142" t="s">
        <v>1564</v>
      </c>
      <c r="F331" s="220">
        <v>192100</v>
      </c>
      <c r="G331" s="220">
        <v>192100</v>
      </c>
      <c r="H331" s="149" t="str">
        <f t="shared" si="5"/>
        <v>1003</v>
      </c>
    </row>
    <row r="332" spans="1:8" ht="38.25">
      <c r="A332" s="218" t="s">
        <v>709</v>
      </c>
      <c r="B332" s="142" t="s">
        <v>176</v>
      </c>
      <c r="C332" s="142" t="s">
        <v>468</v>
      </c>
      <c r="D332" s="142" t="s">
        <v>1129</v>
      </c>
      <c r="E332" s="142" t="s">
        <v>1564</v>
      </c>
      <c r="F332" s="220">
        <v>192100</v>
      </c>
      <c r="G332" s="220">
        <v>192100</v>
      </c>
      <c r="H332" s="149" t="str">
        <f t="shared" si="5"/>
        <v>10030200000000</v>
      </c>
    </row>
    <row r="333" spans="1:8" ht="25.5">
      <c r="A333" s="218" t="s">
        <v>711</v>
      </c>
      <c r="B333" s="142" t="s">
        <v>176</v>
      </c>
      <c r="C333" s="142" t="s">
        <v>468</v>
      </c>
      <c r="D333" s="142" t="s">
        <v>1131</v>
      </c>
      <c r="E333" s="142" t="s">
        <v>1564</v>
      </c>
      <c r="F333" s="220">
        <v>192100</v>
      </c>
      <c r="G333" s="220">
        <v>192100</v>
      </c>
      <c r="H333" s="149" t="str">
        <f t="shared" si="5"/>
        <v>10030220000000</v>
      </c>
    </row>
    <row r="334" spans="1:8" ht="114.75">
      <c r="A334" s="218" t="s">
        <v>1233</v>
      </c>
      <c r="B334" s="142" t="s">
        <v>176</v>
      </c>
      <c r="C334" s="142" t="s">
        <v>468</v>
      </c>
      <c r="D334" s="142" t="s">
        <v>1234</v>
      </c>
      <c r="E334" s="142" t="s">
        <v>1564</v>
      </c>
      <c r="F334" s="220">
        <v>192100</v>
      </c>
      <c r="G334" s="220">
        <v>192100</v>
      </c>
      <c r="H334" s="149" t="str">
        <f t="shared" si="5"/>
        <v>10030220006400</v>
      </c>
    </row>
    <row r="335" spans="1:8" ht="38.25">
      <c r="A335" s="218" t="s">
        <v>1903</v>
      </c>
      <c r="B335" s="142" t="s">
        <v>176</v>
      </c>
      <c r="C335" s="142" t="s">
        <v>468</v>
      </c>
      <c r="D335" s="142" t="s">
        <v>1234</v>
      </c>
      <c r="E335" s="142" t="s">
        <v>1904</v>
      </c>
      <c r="F335" s="220">
        <v>192100</v>
      </c>
      <c r="G335" s="220">
        <v>192100</v>
      </c>
      <c r="H335" s="149" t="str">
        <f t="shared" si="5"/>
        <v>10030220006400200</v>
      </c>
    </row>
    <row r="336" spans="1:8" ht="38.25">
      <c r="A336" s="218" t="s">
        <v>1603</v>
      </c>
      <c r="B336" s="142" t="s">
        <v>176</v>
      </c>
      <c r="C336" s="142" t="s">
        <v>468</v>
      </c>
      <c r="D336" s="142" t="s">
        <v>1234</v>
      </c>
      <c r="E336" s="142" t="s">
        <v>1604</v>
      </c>
      <c r="F336" s="220">
        <v>192100</v>
      </c>
      <c r="G336" s="220">
        <v>192100</v>
      </c>
      <c r="H336" s="149" t="str">
        <f t="shared" si="5"/>
        <v>10030220006400240</v>
      </c>
    </row>
    <row r="337" spans="1:8">
      <c r="A337" s="218" t="s">
        <v>1692</v>
      </c>
      <c r="B337" s="142" t="s">
        <v>176</v>
      </c>
      <c r="C337" s="142" t="s">
        <v>468</v>
      </c>
      <c r="D337" s="142" t="s">
        <v>1234</v>
      </c>
      <c r="E337" s="142" t="s">
        <v>418</v>
      </c>
      <c r="F337" s="220">
        <v>192100</v>
      </c>
      <c r="G337" s="220">
        <v>192100</v>
      </c>
      <c r="H337" s="149" t="str">
        <f t="shared" si="5"/>
        <v>10030220006400244</v>
      </c>
    </row>
    <row r="338" spans="1:8" ht="25.5">
      <c r="A338" s="218" t="s">
        <v>82</v>
      </c>
      <c r="B338" s="142" t="s">
        <v>176</v>
      </c>
      <c r="C338" s="142" t="s">
        <v>485</v>
      </c>
      <c r="D338" s="142" t="s">
        <v>1564</v>
      </c>
      <c r="E338" s="142" t="s">
        <v>1564</v>
      </c>
      <c r="F338" s="220">
        <v>21426900</v>
      </c>
      <c r="G338" s="220">
        <v>21426900</v>
      </c>
      <c r="H338" s="149" t="str">
        <f t="shared" si="5"/>
        <v>1006</v>
      </c>
    </row>
    <row r="339" spans="1:8" ht="38.25">
      <c r="A339" s="218" t="s">
        <v>709</v>
      </c>
      <c r="B339" s="142" t="s">
        <v>176</v>
      </c>
      <c r="C339" s="142" t="s">
        <v>485</v>
      </c>
      <c r="D339" s="142" t="s">
        <v>1129</v>
      </c>
      <c r="E339" s="142" t="s">
        <v>1564</v>
      </c>
      <c r="F339" s="220">
        <v>21426900</v>
      </c>
      <c r="G339" s="220">
        <v>21426900</v>
      </c>
      <c r="H339" s="149" t="str">
        <f t="shared" si="5"/>
        <v>10060200000000</v>
      </c>
    </row>
    <row r="340" spans="1:8" ht="89.25">
      <c r="A340" s="218" t="s">
        <v>712</v>
      </c>
      <c r="B340" s="142" t="s">
        <v>176</v>
      </c>
      <c r="C340" s="142" t="s">
        <v>485</v>
      </c>
      <c r="D340" s="142" t="s">
        <v>1133</v>
      </c>
      <c r="E340" s="142" t="s">
        <v>1564</v>
      </c>
      <c r="F340" s="220">
        <v>21426900</v>
      </c>
      <c r="G340" s="220">
        <v>21426900</v>
      </c>
      <c r="H340" s="149" t="str">
        <f t="shared" si="5"/>
        <v>10060260000000</v>
      </c>
    </row>
    <row r="341" spans="1:8" ht="165.75">
      <c r="A341" s="218" t="s">
        <v>687</v>
      </c>
      <c r="B341" s="142" t="s">
        <v>176</v>
      </c>
      <c r="C341" s="142" t="s">
        <v>485</v>
      </c>
      <c r="D341" s="142" t="s">
        <v>850</v>
      </c>
      <c r="E341" s="142" t="s">
        <v>1564</v>
      </c>
      <c r="F341" s="220">
        <v>21426900</v>
      </c>
      <c r="G341" s="220">
        <v>21426900</v>
      </c>
      <c r="H341" s="149" t="str">
        <f t="shared" si="5"/>
        <v>10060260075130</v>
      </c>
    </row>
    <row r="342" spans="1:8" ht="76.5">
      <c r="A342" s="229" t="s">
        <v>1902</v>
      </c>
      <c r="B342" s="142" t="s">
        <v>176</v>
      </c>
      <c r="C342" s="142" t="s">
        <v>485</v>
      </c>
      <c r="D342" s="142" t="s">
        <v>850</v>
      </c>
      <c r="E342" s="142" t="s">
        <v>324</v>
      </c>
      <c r="F342" s="220">
        <v>18971600</v>
      </c>
      <c r="G342" s="220">
        <v>18971600</v>
      </c>
      <c r="H342" s="149" t="str">
        <f t="shared" si="5"/>
        <v>10060260075130100</v>
      </c>
    </row>
    <row r="343" spans="1:8" ht="38.25">
      <c r="A343" s="218" t="s">
        <v>1610</v>
      </c>
      <c r="B343" s="142" t="s">
        <v>176</v>
      </c>
      <c r="C343" s="142" t="s">
        <v>485</v>
      </c>
      <c r="D343" s="142" t="s">
        <v>850</v>
      </c>
      <c r="E343" s="142" t="s">
        <v>37</v>
      </c>
      <c r="F343" s="220">
        <v>18971600</v>
      </c>
      <c r="G343" s="220">
        <v>18971600</v>
      </c>
      <c r="H343" s="149" t="str">
        <f t="shared" si="5"/>
        <v>10060260075130120</v>
      </c>
    </row>
    <row r="344" spans="1:8" ht="25.5">
      <c r="A344" s="218" t="s">
        <v>1102</v>
      </c>
      <c r="B344" s="142" t="s">
        <v>176</v>
      </c>
      <c r="C344" s="142" t="s">
        <v>485</v>
      </c>
      <c r="D344" s="142" t="s">
        <v>850</v>
      </c>
      <c r="E344" s="142" t="s">
        <v>413</v>
      </c>
      <c r="F344" s="220">
        <v>14446800</v>
      </c>
      <c r="G344" s="220">
        <v>14446800</v>
      </c>
      <c r="H344" s="149" t="str">
        <f t="shared" si="5"/>
        <v>10060260075130121</v>
      </c>
    </row>
    <row r="345" spans="1:8" ht="51">
      <c r="A345" s="218" t="s">
        <v>414</v>
      </c>
      <c r="B345" s="142" t="s">
        <v>176</v>
      </c>
      <c r="C345" s="142" t="s">
        <v>485</v>
      </c>
      <c r="D345" s="142" t="s">
        <v>850</v>
      </c>
      <c r="E345" s="142" t="s">
        <v>415</v>
      </c>
      <c r="F345" s="220">
        <v>161900</v>
      </c>
      <c r="G345" s="220">
        <v>161900</v>
      </c>
      <c r="H345" s="149" t="str">
        <f t="shared" si="5"/>
        <v>10060260075130122</v>
      </c>
    </row>
    <row r="346" spans="1:8" ht="63.75">
      <c r="A346" s="229" t="s">
        <v>1216</v>
      </c>
      <c r="B346" s="142" t="s">
        <v>176</v>
      </c>
      <c r="C346" s="142" t="s">
        <v>485</v>
      </c>
      <c r="D346" s="142" t="s">
        <v>850</v>
      </c>
      <c r="E346" s="142" t="s">
        <v>1217</v>
      </c>
      <c r="F346" s="220">
        <v>4362900</v>
      </c>
      <c r="G346" s="220">
        <v>4362900</v>
      </c>
      <c r="H346" s="149" t="str">
        <f t="shared" si="5"/>
        <v>10060260075130129</v>
      </c>
    </row>
    <row r="347" spans="1:8" ht="38.25">
      <c r="A347" s="218" t="s">
        <v>1903</v>
      </c>
      <c r="B347" s="142" t="s">
        <v>176</v>
      </c>
      <c r="C347" s="142" t="s">
        <v>485</v>
      </c>
      <c r="D347" s="142" t="s">
        <v>850</v>
      </c>
      <c r="E347" s="142" t="s">
        <v>1904</v>
      </c>
      <c r="F347" s="220">
        <v>2455300</v>
      </c>
      <c r="G347" s="220">
        <v>2455300</v>
      </c>
      <c r="H347" s="149" t="str">
        <f t="shared" si="5"/>
        <v>10060260075130200</v>
      </c>
    </row>
    <row r="348" spans="1:8" ht="38.25">
      <c r="A348" s="274" t="s">
        <v>1603</v>
      </c>
      <c r="B348" s="142" t="s">
        <v>176</v>
      </c>
      <c r="C348" s="142" t="s">
        <v>485</v>
      </c>
      <c r="D348" s="142" t="s">
        <v>850</v>
      </c>
      <c r="E348" s="142" t="s">
        <v>1604</v>
      </c>
      <c r="F348" s="220">
        <v>2455300</v>
      </c>
      <c r="G348" s="220">
        <v>2455300</v>
      </c>
      <c r="H348" s="149"/>
    </row>
    <row r="349" spans="1:8">
      <c r="A349" s="274" t="s">
        <v>1692</v>
      </c>
      <c r="B349" s="142" t="s">
        <v>176</v>
      </c>
      <c r="C349" s="142" t="s">
        <v>485</v>
      </c>
      <c r="D349" s="142" t="s">
        <v>850</v>
      </c>
      <c r="E349" s="142" t="s">
        <v>418</v>
      </c>
      <c r="F349" s="220">
        <v>2455300</v>
      </c>
      <c r="G349" s="220">
        <v>2455300</v>
      </c>
      <c r="H349" s="149"/>
    </row>
    <row r="350" spans="1:8" ht="38.25">
      <c r="A350" s="218" t="s">
        <v>301</v>
      </c>
      <c r="B350" s="142" t="s">
        <v>274</v>
      </c>
      <c r="C350" s="142" t="s">
        <v>1564</v>
      </c>
      <c r="D350" s="142" t="s">
        <v>1564</v>
      </c>
      <c r="E350" s="142" t="s">
        <v>1564</v>
      </c>
      <c r="F350" s="220">
        <v>224336799</v>
      </c>
      <c r="G350" s="220">
        <v>224336799</v>
      </c>
      <c r="H350" s="149" t="str">
        <f t="shared" si="5"/>
        <v/>
      </c>
    </row>
    <row r="351" spans="1:8">
      <c r="A351" s="218" t="s">
        <v>173</v>
      </c>
      <c r="B351" s="142" t="s">
        <v>274</v>
      </c>
      <c r="C351" s="142" t="s">
        <v>1430</v>
      </c>
      <c r="D351" s="142" t="s">
        <v>1564</v>
      </c>
      <c r="E351" s="142" t="s">
        <v>1564</v>
      </c>
      <c r="F351" s="220">
        <v>50371625</v>
      </c>
      <c r="G351" s="220">
        <v>50371625</v>
      </c>
      <c r="H351" s="149" t="str">
        <f t="shared" si="5"/>
        <v>0700</v>
      </c>
    </row>
    <row r="352" spans="1:8">
      <c r="A352" s="218" t="s">
        <v>1298</v>
      </c>
      <c r="B352" s="142" t="s">
        <v>274</v>
      </c>
      <c r="C352" s="142" t="s">
        <v>1299</v>
      </c>
      <c r="D352" s="142" t="s">
        <v>1564</v>
      </c>
      <c r="E352" s="142" t="s">
        <v>1564</v>
      </c>
      <c r="F352" s="220">
        <v>42172425</v>
      </c>
      <c r="G352" s="220">
        <v>42172425</v>
      </c>
      <c r="H352" s="149" t="str">
        <f t="shared" si="5"/>
        <v>0703</v>
      </c>
    </row>
    <row r="353" spans="1:8" ht="25.5">
      <c r="A353" s="218" t="s">
        <v>558</v>
      </c>
      <c r="B353" s="142" t="s">
        <v>274</v>
      </c>
      <c r="C353" s="142" t="s">
        <v>1299</v>
      </c>
      <c r="D353" s="142" t="s">
        <v>1141</v>
      </c>
      <c r="E353" s="142" t="s">
        <v>1564</v>
      </c>
      <c r="F353" s="220">
        <v>42172425</v>
      </c>
      <c r="G353" s="220">
        <v>42172425</v>
      </c>
      <c r="H353" s="149" t="str">
        <f t="shared" si="5"/>
        <v>07030500000000</v>
      </c>
    </row>
    <row r="354" spans="1:8" ht="25.5">
      <c r="A354" s="218" t="s">
        <v>716</v>
      </c>
      <c r="B354" s="142" t="s">
        <v>274</v>
      </c>
      <c r="C354" s="142" t="s">
        <v>1299</v>
      </c>
      <c r="D354" s="142" t="s">
        <v>1143</v>
      </c>
      <c r="E354" s="142" t="s">
        <v>1564</v>
      </c>
      <c r="F354" s="220">
        <v>200000</v>
      </c>
      <c r="G354" s="220">
        <v>200000</v>
      </c>
      <c r="H354" s="149" t="str">
        <f t="shared" si="5"/>
        <v>07030520000000</v>
      </c>
    </row>
    <row r="355" spans="1:8" ht="63.75">
      <c r="A355" s="218" t="s">
        <v>606</v>
      </c>
      <c r="B355" s="142" t="s">
        <v>274</v>
      </c>
      <c r="C355" s="142" t="s">
        <v>1299</v>
      </c>
      <c r="D355" s="142" t="s">
        <v>851</v>
      </c>
      <c r="E355" s="142" t="s">
        <v>1564</v>
      </c>
      <c r="F355" s="220">
        <v>200000</v>
      </c>
      <c r="G355" s="220">
        <v>200000</v>
      </c>
      <c r="H355" s="149" t="str">
        <f t="shared" si="5"/>
        <v>07030520080520</v>
      </c>
    </row>
    <row r="356" spans="1:8" ht="38.25">
      <c r="A356" s="218" t="s">
        <v>1911</v>
      </c>
      <c r="B356" s="142" t="s">
        <v>274</v>
      </c>
      <c r="C356" s="142" t="s">
        <v>1299</v>
      </c>
      <c r="D356" s="142" t="s">
        <v>851</v>
      </c>
      <c r="E356" s="142" t="s">
        <v>1912</v>
      </c>
      <c r="F356" s="220">
        <v>200000</v>
      </c>
      <c r="G356" s="220">
        <v>200000</v>
      </c>
      <c r="H356" s="149" t="str">
        <f t="shared" si="5"/>
        <v>07030520080520600</v>
      </c>
    </row>
    <row r="357" spans="1:8">
      <c r="A357" s="218" t="s">
        <v>1605</v>
      </c>
      <c r="B357" s="142" t="s">
        <v>274</v>
      </c>
      <c r="C357" s="142" t="s">
        <v>1299</v>
      </c>
      <c r="D357" s="142" t="s">
        <v>851</v>
      </c>
      <c r="E357" s="142" t="s">
        <v>1606</v>
      </c>
      <c r="F357" s="220">
        <v>200000</v>
      </c>
      <c r="G357" s="220">
        <v>200000</v>
      </c>
      <c r="H357" s="149" t="str">
        <f t="shared" si="5"/>
        <v>07030520080520610</v>
      </c>
    </row>
    <row r="358" spans="1:8" ht="25.5">
      <c r="A358" s="218" t="s">
        <v>456</v>
      </c>
      <c r="B358" s="142" t="s">
        <v>274</v>
      </c>
      <c r="C358" s="142" t="s">
        <v>1299</v>
      </c>
      <c r="D358" s="142" t="s">
        <v>851</v>
      </c>
      <c r="E358" s="142" t="s">
        <v>457</v>
      </c>
      <c r="F358" s="220">
        <v>200000</v>
      </c>
      <c r="G358" s="220">
        <v>200000</v>
      </c>
      <c r="H358" s="149" t="str">
        <f t="shared" si="5"/>
        <v>07030520080520612</v>
      </c>
    </row>
    <row r="359" spans="1:8" ht="38.25">
      <c r="A359" s="218" t="s">
        <v>717</v>
      </c>
      <c r="B359" s="142" t="s">
        <v>274</v>
      </c>
      <c r="C359" s="142" t="s">
        <v>1299</v>
      </c>
      <c r="D359" s="142" t="s">
        <v>1144</v>
      </c>
      <c r="E359" s="142" t="s">
        <v>1564</v>
      </c>
      <c r="F359" s="220">
        <v>41972425</v>
      </c>
      <c r="G359" s="220">
        <v>41972425</v>
      </c>
      <c r="H359" s="149" t="str">
        <f t="shared" si="5"/>
        <v>07030530000000</v>
      </c>
    </row>
    <row r="360" spans="1:8" ht="127.5">
      <c r="A360" s="218" t="s">
        <v>607</v>
      </c>
      <c r="B360" s="142" t="s">
        <v>274</v>
      </c>
      <c r="C360" s="142" t="s">
        <v>1299</v>
      </c>
      <c r="D360" s="142" t="s">
        <v>852</v>
      </c>
      <c r="E360" s="142" t="s">
        <v>1564</v>
      </c>
      <c r="F360" s="220">
        <v>32164965</v>
      </c>
      <c r="G360" s="220">
        <v>32164965</v>
      </c>
      <c r="H360" s="149" t="str">
        <f t="shared" si="5"/>
        <v>07030530040000</v>
      </c>
    </row>
    <row r="361" spans="1:8" ht="38.25">
      <c r="A361" s="218" t="s">
        <v>1911</v>
      </c>
      <c r="B361" s="142" t="s">
        <v>274</v>
      </c>
      <c r="C361" s="142" t="s">
        <v>1299</v>
      </c>
      <c r="D361" s="142" t="s">
        <v>852</v>
      </c>
      <c r="E361" s="142" t="s">
        <v>1912</v>
      </c>
      <c r="F361" s="155">
        <v>32164965</v>
      </c>
      <c r="G361" s="155">
        <v>32164965</v>
      </c>
      <c r="H361" s="149" t="str">
        <f t="shared" si="5"/>
        <v>07030530040000600</v>
      </c>
    </row>
    <row r="362" spans="1:8">
      <c r="A362" s="218" t="s">
        <v>1605</v>
      </c>
      <c r="B362" s="142" t="s">
        <v>274</v>
      </c>
      <c r="C362" s="142" t="s">
        <v>1299</v>
      </c>
      <c r="D362" s="142" t="s">
        <v>852</v>
      </c>
      <c r="E362" s="142" t="s">
        <v>1606</v>
      </c>
      <c r="F362" s="155">
        <v>32164965</v>
      </c>
      <c r="G362" s="155">
        <v>32164965</v>
      </c>
      <c r="H362" s="149" t="str">
        <f t="shared" si="5"/>
        <v>07030530040000610</v>
      </c>
    </row>
    <row r="363" spans="1:8" ht="76.5">
      <c r="A363" s="218" t="s">
        <v>437</v>
      </c>
      <c r="B363" s="142" t="s">
        <v>274</v>
      </c>
      <c r="C363" s="142" t="s">
        <v>1299</v>
      </c>
      <c r="D363" s="142" t="s">
        <v>852</v>
      </c>
      <c r="E363" s="142" t="s">
        <v>438</v>
      </c>
      <c r="F363" s="155">
        <v>32164965</v>
      </c>
      <c r="G363" s="155">
        <v>32164965</v>
      </c>
      <c r="H363" s="149" t="str">
        <f t="shared" si="5"/>
        <v>07030530040000611</v>
      </c>
    </row>
    <row r="364" spans="1:8" ht="165.75">
      <c r="A364" s="229" t="s">
        <v>608</v>
      </c>
      <c r="B364" s="142" t="s">
        <v>274</v>
      </c>
      <c r="C364" s="142" t="s">
        <v>1299</v>
      </c>
      <c r="D364" s="142" t="s">
        <v>853</v>
      </c>
      <c r="E364" s="142" t="s">
        <v>1564</v>
      </c>
      <c r="F364" s="155">
        <v>5792726</v>
      </c>
      <c r="G364" s="155">
        <v>5792726</v>
      </c>
      <c r="H364" s="149" t="str">
        <f t="shared" si="5"/>
        <v>07030530041000</v>
      </c>
    </row>
    <row r="365" spans="1:8" ht="38.25">
      <c r="A365" s="218" t="s">
        <v>1911</v>
      </c>
      <c r="B365" s="142" t="s">
        <v>274</v>
      </c>
      <c r="C365" s="142" t="s">
        <v>1299</v>
      </c>
      <c r="D365" s="142" t="s">
        <v>853</v>
      </c>
      <c r="E365" s="142" t="s">
        <v>1912</v>
      </c>
      <c r="F365" s="155">
        <v>5792726</v>
      </c>
      <c r="G365" s="155">
        <v>5792726</v>
      </c>
      <c r="H365" s="149" t="str">
        <f t="shared" si="5"/>
        <v>07030530041000600</v>
      </c>
    </row>
    <row r="366" spans="1:8">
      <c r="A366" s="218" t="s">
        <v>1605</v>
      </c>
      <c r="B366" s="142" t="s">
        <v>274</v>
      </c>
      <c r="C366" s="142" t="s">
        <v>1299</v>
      </c>
      <c r="D366" s="142" t="s">
        <v>853</v>
      </c>
      <c r="E366" s="142" t="s">
        <v>1606</v>
      </c>
      <c r="F366" s="155">
        <v>5792726</v>
      </c>
      <c r="G366" s="155">
        <v>5792726</v>
      </c>
      <c r="H366" s="149" t="str">
        <f t="shared" si="5"/>
        <v>07030530041000610</v>
      </c>
    </row>
    <row r="367" spans="1:8" ht="76.5">
      <c r="A367" s="218" t="s">
        <v>437</v>
      </c>
      <c r="B367" s="142" t="s">
        <v>274</v>
      </c>
      <c r="C367" s="142" t="s">
        <v>1299</v>
      </c>
      <c r="D367" s="142" t="s">
        <v>853</v>
      </c>
      <c r="E367" s="142" t="s">
        <v>438</v>
      </c>
      <c r="F367" s="155">
        <v>5792726</v>
      </c>
      <c r="G367" s="155">
        <v>5792726</v>
      </c>
      <c r="H367" s="149" t="str">
        <f t="shared" si="5"/>
        <v>07030530041000611</v>
      </c>
    </row>
    <row r="368" spans="1:8" ht="140.25">
      <c r="A368" s="218" t="s">
        <v>688</v>
      </c>
      <c r="B368" s="142" t="s">
        <v>274</v>
      </c>
      <c r="C368" s="142" t="s">
        <v>1299</v>
      </c>
      <c r="D368" s="142" t="s">
        <v>854</v>
      </c>
      <c r="E368" s="142" t="s">
        <v>1564</v>
      </c>
      <c r="F368" s="155">
        <v>148161</v>
      </c>
      <c r="G368" s="155">
        <v>148161</v>
      </c>
      <c r="H368" s="149" t="str">
        <f t="shared" si="5"/>
        <v>07030530045000</v>
      </c>
    </row>
    <row r="369" spans="1:8" ht="38.25">
      <c r="A369" s="218" t="s">
        <v>1911</v>
      </c>
      <c r="B369" s="142" t="s">
        <v>274</v>
      </c>
      <c r="C369" s="142" t="s">
        <v>1299</v>
      </c>
      <c r="D369" s="142" t="s">
        <v>854</v>
      </c>
      <c r="E369" s="142" t="s">
        <v>1912</v>
      </c>
      <c r="F369" s="155">
        <v>148161</v>
      </c>
      <c r="G369" s="155">
        <v>148161</v>
      </c>
      <c r="H369" s="149" t="str">
        <f t="shared" ref="H369:H429" si="6">CONCATENATE(C369,,D369,E369)</f>
        <v>07030530045000600</v>
      </c>
    </row>
    <row r="370" spans="1:8">
      <c r="A370" s="218" t="s">
        <v>1605</v>
      </c>
      <c r="B370" s="142" t="s">
        <v>274</v>
      </c>
      <c r="C370" s="142" t="s">
        <v>1299</v>
      </c>
      <c r="D370" s="142" t="s">
        <v>854</v>
      </c>
      <c r="E370" s="142" t="s">
        <v>1606</v>
      </c>
      <c r="F370" s="155">
        <v>148161</v>
      </c>
      <c r="G370" s="155">
        <v>148161</v>
      </c>
      <c r="H370" s="149" t="str">
        <f t="shared" si="6"/>
        <v>07030530045000610</v>
      </c>
    </row>
    <row r="371" spans="1:8" ht="76.5">
      <c r="A371" s="218" t="s">
        <v>437</v>
      </c>
      <c r="B371" s="142" t="s">
        <v>274</v>
      </c>
      <c r="C371" s="142" t="s">
        <v>1299</v>
      </c>
      <c r="D371" s="142" t="s">
        <v>854</v>
      </c>
      <c r="E371" s="142" t="s">
        <v>438</v>
      </c>
      <c r="F371" s="155">
        <v>148161</v>
      </c>
      <c r="G371" s="155">
        <v>148161</v>
      </c>
      <c r="H371" s="149" t="str">
        <f t="shared" si="6"/>
        <v>07030530045000611</v>
      </c>
    </row>
    <row r="372" spans="1:8" ht="127.5">
      <c r="A372" s="218" t="s">
        <v>609</v>
      </c>
      <c r="B372" s="142" t="s">
        <v>274</v>
      </c>
      <c r="C372" s="142" t="s">
        <v>1299</v>
      </c>
      <c r="D372" s="142" t="s">
        <v>855</v>
      </c>
      <c r="E372" s="142" t="s">
        <v>1564</v>
      </c>
      <c r="F372" s="155">
        <v>473773</v>
      </c>
      <c r="G372" s="155">
        <v>473773</v>
      </c>
      <c r="H372" s="149" t="str">
        <f t="shared" si="6"/>
        <v>07030530047000</v>
      </c>
    </row>
    <row r="373" spans="1:8" ht="38.25">
      <c r="A373" s="218" t="s">
        <v>1911</v>
      </c>
      <c r="B373" s="142" t="s">
        <v>274</v>
      </c>
      <c r="C373" s="142" t="s">
        <v>1299</v>
      </c>
      <c r="D373" s="142" t="s">
        <v>855</v>
      </c>
      <c r="E373" s="142" t="s">
        <v>1912</v>
      </c>
      <c r="F373" s="220">
        <v>473773</v>
      </c>
      <c r="G373" s="220">
        <v>473773</v>
      </c>
      <c r="H373" s="149" t="str">
        <f t="shared" si="6"/>
        <v>07030530047000600</v>
      </c>
    </row>
    <row r="374" spans="1:8">
      <c r="A374" s="218" t="s">
        <v>1605</v>
      </c>
      <c r="B374" s="142" t="s">
        <v>274</v>
      </c>
      <c r="C374" s="142" t="s">
        <v>1299</v>
      </c>
      <c r="D374" s="142" t="s">
        <v>855</v>
      </c>
      <c r="E374" s="142" t="s">
        <v>1606</v>
      </c>
      <c r="F374" s="220">
        <v>473773</v>
      </c>
      <c r="G374" s="220">
        <v>473773</v>
      </c>
      <c r="H374" s="149" t="str">
        <f t="shared" si="6"/>
        <v>07030530047000610</v>
      </c>
    </row>
    <row r="375" spans="1:8" ht="25.5">
      <c r="A375" s="218" t="s">
        <v>456</v>
      </c>
      <c r="B375" s="142" t="s">
        <v>274</v>
      </c>
      <c r="C375" s="142" t="s">
        <v>1299</v>
      </c>
      <c r="D375" s="142" t="s">
        <v>855</v>
      </c>
      <c r="E375" s="142" t="s">
        <v>457</v>
      </c>
      <c r="F375" s="220">
        <v>473773</v>
      </c>
      <c r="G375" s="220">
        <v>473773</v>
      </c>
      <c r="H375" s="149" t="str">
        <f t="shared" si="6"/>
        <v>07030530047000612</v>
      </c>
    </row>
    <row r="376" spans="1:8" ht="127.5">
      <c r="A376" s="218" t="s">
        <v>689</v>
      </c>
      <c r="B376" s="142" t="s">
        <v>274</v>
      </c>
      <c r="C376" s="142" t="s">
        <v>1299</v>
      </c>
      <c r="D376" s="142" t="s">
        <v>856</v>
      </c>
      <c r="E376" s="142" t="s">
        <v>1564</v>
      </c>
      <c r="F376" s="220">
        <v>3061800</v>
      </c>
      <c r="G376" s="220">
        <v>3061800</v>
      </c>
      <c r="H376" s="149" t="str">
        <f t="shared" si="6"/>
        <v>0703053004Г000</v>
      </c>
    </row>
    <row r="377" spans="1:8" ht="38.25">
      <c r="A377" s="218" t="s">
        <v>1911</v>
      </c>
      <c r="B377" s="142" t="s">
        <v>274</v>
      </c>
      <c r="C377" s="142" t="s">
        <v>1299</v>
      </c>
      <c r="D377" s="142" t="s">
        <v>856</v>
      </c>
      <c r="E377" s="142" t="s">
        <v>1912</v>
      </c>
      <c r="F377" s="220">
        <v>3061800</v>
      </c>
      <c r="G377" s="220">
        <v>3061800</v>
      </c>
      <c r="H377" s="149" t="str">
        <f t="shared" si="6"/>
        <v>0703053004Г000600</v>
      </c>
    </row>
    <row r="378" spans="1:8">
      <c r="A378" s="218" t="s">
        <v>1605</v>
      </c>
      <c r="B378" s="142" t="s">
        <v>274</v>
      </c>
      <c r="C378" s="142" t="s">
        <v>1299</v>
      </c>
      <c r="D378" s="142" t="s">
        <v>856</v>
      </c>
      <c r="E378" s="142" t="s">
        <v>1606</v>
      </c>
      <c r="F378" s="220">
        <v>3061800</v>
      </c>
      <c r="G378" s="220">
        <v>3061800</v>
      </c>
      <c r="H378" s="149" t="str">
        <f t="shared" si="6"/>
        <v>0703053004Г000610</v>
      </c>
    </row>
    <row r="379" spans="1:8" ht="76.5">
      <c r="A379" s="218" t="s">
        <v>437</v>
      </c>
      <c r="B379" s="142" t="s">
        <v>274</v>
      </c>
      <c r="C379" s="142" t="s">
        <v>1299</v>
      </c>
      <c r="D379" s="142" t="s">
        <v>856</v>
      </c>
      <c r="E379" s="142" t="s">
        <v>438</v>
      </c>
      <c r="F379" s="220">
        <v>3061800</v>
      </c>
      <c r="G379" s="220">
        <v>3061800</v>
      </c>
      <c r="H379" s="149" t="str">
        <f t="shared" si="6"/>
        <v>0703053004Г000611</v>
      </c>
    </row>
    <row r="380" spans="1:8" ht="114.75">
      <c r="A380" s="218" t="s">
        <v>1108</v>
      </c>
      <c r="B380" s="142" t="s">
        <v>274</v>
      </c>
      <c r="C380" s="142" t="s">
        <v>1299</v>
      </c>
      <c r="D380" s="142" t="s">
        <v>1109</v>
      </c>
      <c r="E380" s="142" t="s">
        <v>1564</v>
      </c>
      <c r="F380" s="220">
        <v>331000</v>
      </c>
      <c r="G380" s="220">
        <v>331000</v>
      </c>
      <c r="H380" s="149" t="str">
        <f t="shared" si="6"/>
        <v>0703053004Э000</v>
      </c>
    </row>
    <row r="381" spans="1:8" ht="38.25">
      <c r="A381" s="218" t="s">
        <v>1911</v>
      </c>
      <c r="B381" s="142" t="s">
        <v>274</v>
      </c>
      <c r="C381" s="142" t="s">
        <v>1299</v>
      </c>
      <c r="D381" s="142" t="s">
        <v>1109</v>
      </c>
      <c r="E381" s="142" t="s">
        <v>1912</v>
      </c>
      <c r="F381" s="220">
        <v>331000</v>
      </c>
      <c r="G381" s="220">
        <v>331000</v>
      </c>
      <c r="H381" s="149" t="str">
        <f t="shared" si="6"/>
        <v>0703053004Э000600</v>
      </c>
    </row>
    <row r="382" spans="1:8">
      <c r="A382" s="218" t="s">
        <v>1605</v>
      </c>
      <c r="B382" s="142" t="s">
        <v>274</v>
      </c>
      <c r="C382" s="142" t="s">
        <v>1299</v>
      </c>
      <c r="D382" s="142" t="s">
        <v>1109</v>
      </c>
      <c r="E382" s="142" t="s">
        <v>1606</v>
      </c>
      <c r="F382" s="220">
        <v>331000</v>
      </c>
      <c r="G382" s="220">
        <v>331000</v>
      </c>
      <c r="H382" s="149" t="str">
        <f t="shared" si="6"/>
        <v>0703053004Э000610</v>
      </c>
    </row>
    <row r="383" spans="1:8" ht="76.5">
      <c r="A383" s="218" t="s">
        <v>437</v>
      </c>
      <c r="B383" s="142" t="s">
        <v>274</v>
      </c>
      <c r="C383" s="142" t="s">
        <v>1299</v>
      </c>
      <c r="D383" s="142" t="s">
        <v>1109</v>
      </c>
      <c r="E383" s="142" t="s">
        <v>438</v>
      </c>
      <c r="F383" s="220">
        <v>331000</v>
      </c>
      <c r="G383" s="220">
        <v>331000</v>
      </c>
      <c r="H383" s="149" t="str">
        <f t="shared" si="6"/>
        <v>0703053004Э000611</v>
      </c>
    </row>
    <row r="384" spans="1:8">
      <c r="A384" s="218" t="s">
        <v>1296</v>
      </c>
      <c r="B384" s="142" t="s">
        <v>274</v>
      </c>
      <c r="C384" s="142" t="s">
        <v>455</v>
      </c>
      <c r="D384" s="142" t="s">
        <v>1564</v>
      </c>
      <c r="E384" s="142" t="s">
        <v>1564</v>
      </c>
      <c r="F384" s="220">
        <v>8199200</v>
      </c>
      <c r="G384" s="220">
        <v>8199200</v>
      </c>
      <c r="H384" s="149" t="str">
        <f t="shared" si="6"/>
        <v>0707</v>
      </c>
    </row>
    <row r="385" spans="1:8" ht="25.5">
      <c r="A385" s="218" t="s">
        <v>563</v>
      </c>
      <c r="B385" s="142" t="s">
        <v>274</v>
      </c>
      <c r="C385" s="142" t="s">
        <v>455</v>
      </c>
      <c r="D385" s="142" t="s">
        <v>1145</v>
      </c>
      <c r="E385" s="142" t="s">
        <v>1564</v>
      </c>
      <c r="F385" s="220">
        <v>8199200</v>
      </c>
      <c r="G385" s="220">
        <v>8199200</v>
      </c>
      <c r="H385" s="149" t="str">
        <f t="shared" si="6"/>
        <v>07070600000000</v>
      </c>
    </row>
    <row r="386" spans="1:8" ht="38.25">
      <c r="A386" s="229" t="s">
        <v>564</v>
      </c>
      <c r="B386" s="142" t="s">
        <v>274</v>
      </c>
      <c r="C386" s="142" t="s">
        <v>455</v>
      </c>
      <c r="D386" s="142" t="s">
        <v>1146</v>
      </c>
      <c r="E386" s="142" t="s">
        <v>1564</v>
      </c>
      <c r="F386" s="220">
        <v>227500</v>
      </c>
      <c r="G386" s="220">
        <v>227500</v>
      </c>
      <c r="H386" s="149" t="str">
        <f t="shared" si="6"/>
        <v>07070610000000</v>
      </c>
    </row>
    <row r="387" spans="1:8" ht="63.75">
      <c r="A387" s="218" t="s">
        <v>1106</v>
      </c>
      <c r="B387" s="142" t="s">
        <v>274</v>
      </c>
      <c r="C387" s="142" t="s">
        <v>455</v>
      </c>
      <c r="D387" s="142" t="s">
        <v>1107</v>
      </c>
      <c r="E387" s="142" t="s">
        <v>1564</v>
      </c>
      <c r="F387" s="220">
        <v>121260</v>
      </c>
      <c r="G387" s="220">
        <v>121260</v>
      </c>
      <c r="H387" s="149" t="str">
        <f t="shared" si="6"/>
        <v>07070610080000</v>
      </c>
    </row>
    <row r="388" spans="1:8" ht="38.25">
      <c r="A388" s="229" t="s">
        <v>1911</v>
      </c>
      <c r="B388" s="142" t="s">
        <v>274</v>
      </c>
      <c r="C388" s="142" t="s">
        <v>455</v>
      </c>
      <c r="D388" s="142" t="s">
        <v>1107</v>
      </c>
      <c r="E388" s="142" t="s">
        <v>1912</v>
      </c>
      <c r="F388" s="220">
        <v>121260</v>
      </c>
      <c r="G388" s="220">
        <v>121260</v>
      </c>
      <c r="H388" s="149" t="str">
        <f t="shared" si="6"/>
        <v>07070610080000600</v>
      </c>
    </row>
    <row r="389" spans="1:8">
      <c r="A389" s="218" t="s">
        <v>1605</v>
      </c>
      <c r="B389" s="142" t="s">
        <v>274</v>
      </c>
      <c r="C389" s="142" t="s">
        <v>455</v>
      </c>
      <c r="D389" s="142" t="s">
        <v>1107</v>
      </c>
      <c r="E389" s="142" t="s">
        <v>1606</v>
      </c>
      <c r="F389" s="220">
        <v>121260</v>
      </c>
      <c r="G389" s="220">
        <v>121260</v>
      </c>
      <c r="H389" s="149" t="str">
        <f t="shared" si="6"/>
        <v>07070610080000610</v>
      </c>
    </row>
    <row r="390" spans="1:8" ht="25.5">
      <c r="A390" s="229" t="s">
        <v>456</v>
      </c>
      <c r="B390" s="142" t="s">
        <v>274</v>
      </c>
      <c r="C390" s="142" t="s">
        <v>455</v>
      </c>
      <c r="D390" s="142" t="s">
        <v>1107</v>
      </c>
      <c r="E390" s="142" t="s">
        <v>457</v>
      </c>
      <c r="F390" s="220">
        <v>121260</v>
      </c>
      <c r="G390" s="220">
        <v>121260</v>
      </c>
      <c r="H390" s="149" t="str">
        <f t="shared" si="6"/>
        <v>07070610080000612</v>
      </c>
    </row>
    <row r="391" spans="1:8" ht="102">
      <c r="A391" s="218" t="s">
        <v>458</v>
      </c>
      <c r="B391" s="142" t="s">
        <v>274</v>
      </c>
      <c r="C391" s="142" t="s">
        <v>455</v>
      </c>
      <c r="D391" s="142" t="s">
        <v>831</v>
      </c>
      <c r="E391" s="142" t="s">
        <v>1564</v>
      </c>
      <c r="F391" s="220">
        <v>106240</v>
      </c>
      <c r="G391" s="220">
        <v>106240</v>
      </c>
      <c r="H391" s="149" t="str">
        <f t="shared" si="6"/>
        <v>070706100S4560</v>
      </c>
    </row>
    <row r="392" spans="1:8" ht="38.25">
      <c r="A392" s="218" t="s">
        <v>1911</v>
      </c>
      <c r="B392" s="142" t="s">
        <v>274</v>
      </c>
      <c r="C392" s="142" t="s">
        <v>455</v>
      </c>
      <c r="D392" s="142" t="s">
        <v>831</v>
      </c>
      <c r="E392" s="142" t="s">
        <v>1912</v>
      </c>
      <c r="F392" s="220">
        <v>106240</v>
      </c>
      <c r="G392" s="220">
        <v>106240</v>
      </c>
      <c r="H392" s="149" t="str">
        <f t="shared" si="6"/>
        <v>070706100S4560600</v>
      </c>
    </row>
    <row r="393" spans="1:8">
      <c r="A393" s="218" t="s">
        <v>1605</v>
      </c>
      <c r="B393" s="142" t="s">
        <v>274</v>
      </c>
      <c r="C393" s="142" t="s">
        <v>455</v>
      </c>
      <c r="D393" s="142" t="s">
        <v>831</v>
      </c>
      <c r="E393" s="142" t="s">
        <v>1606</v>
      </c>
      <c r="F393" s="220">
        <v>106240</v>
      </c>
      <c r="G393" s="220">
        <v>106240</v>
      </c>
      <c r="H393" s="149" t="str">
        <f t="shared" si="6"/>
        <v>070706100S4560610</v>
      </c>
    </row>
    <row r="394" spans="1:8" ht="25.5">
      <c r="A394" s="229" t="s">
        <v>456</v>
      </c>
      <c r="B394" s="142" t="s">
        <v>274</v>
      </c>
      <c r="C394" s="142" t="s">
        <v>455</v>
      </c>
      <c r="D394" s="142" t="s">
        <v>831</v>
      </c>
      <c r="E394" s="142" t="s">
        <v>457</v>
      </c>
      <c r="F394" s="220">
        <v>106240</v>
      </c>
      <c r="G394" s="220">
        <v>106240</v>
      </c>
      <c r="H394" s="149" t="str">
        <f t="shared" si="6"/>
        <v>070706100S4560612</v>
      </c>
    </row>
    <row r="395" spans="1:8" ht="38.25">
      <c r="A395" s="218" t="s">
        <v>566</v>
      </c>
      <c r="B395" s="142" t="s">
        <v>274</v>
      </c>
      <c r="C395" s="142" t="s">
        <v>455</v>
      </c>
      <c r="D395" s="142" t="s">
        <v>1304</v>
      </c>
      <c r="E395" s="142" t="s">
        <v>1564</v>
      </c>
      <c r="F395" s="220">
        <v>150050</v>
      </c>
      <c r="G395" s="220">
        <v>150050</v>
      </c>
      <c r="H395" s="149" t="str">
        <f t="shared" si="6"/>
        <v>07070620000000</v>
      </c>
    </row>
    <row r="396" spans="1:8" ht="63.75">
      <c r="A396" s="229" t="s">
        <v>459</v>
      </c>
      <c r="B396" s="142" t="s">
        <v>274</v>
      </c>
      <c r="C396" s="142" t="s">
        <v>455</v>
      </c>
      <c r="D396" s="142" t="s">
        <v>832</v>
      </c>
      <c r="E396" s="142" t="s">
        <v>1564</v>
      </c>
      <c r="F396" s="220">
        <v>150050</v>
      </c>
      <c r="G396" s="220">
        <v>150050</v>
      </c>
      <c r="H396" s="149" t="str">
        <f t="shared" si="6"/>
        <v>07070620080000</v>
      </c>
    </row>
    <row r="397" spans="1:8" ht="38.25">
      <c r="A397" s="218" t="s">
        <v>1911</v>
      </c>
      <c r="B397" s="142" t="s">
        <v>274</v>
      </c>
      <c r="C397" s="142" t="s">
        <v>455</v>
      </c>
      <c r="D397" s="142" t="s">
        <v>832</v>
      </c>
      <c r="E397" s="142" t="s">
        <v>1912</v>
      </c>
      <c r="F397" s="220">
        <v>150050</v>
      </c>
      <c r="G397" s="220">
        <v>150050</v>
      </c>
      <c r="H397" s="149" t="str">
        <f t="shared" si="6"/>
        <v>07070620080000600</v>
      </c>
    </row>
    <row r="398" spans="1:8">
      <c r="A398" s="218" t="s">
        <v>1605</v>
      </c>
      <c r="B398" s="142" t="s">
        <v>274</v>
      </c>
      <c r="C398" s="142" t="s">
        <v>455</v>
      </c>
      <c r="D398" s="142" t="s">
        <v>832</v>
      </c>
      <c r="E398" s="142" t="s">
        <v>1606</v>
      </c>
      <c r="F398" s="220">
        <v>150050</v>
      </c>
      <c r="G398" s="220">
        <v>150050</v>
      </c>
      <c r="H398" s="149" t="str">
        <f t="shared" si="6"/>
        <v>07070620080000610</v>
      </c>
    </row>
    <row r="399" spans="1:8" ht="25.5">
      <c r="A399" s="218" t="s">
        <v>456</v>
      </c>
      <c r="B399" s="142" t="s">
        <v>274</v>
      </c>
      <c r="C399" s="142" t="s">
        <v>455</v>
      </c>
      <c r="D399" s="142" t="s">
        <v>832</v>
      </c>
      <c r="E399" s="142" t="s">
        <v>457</v>
      </c>
      <c r="F399" s="220">
        <v>150050</v>
      </c>
      <c r="G399" s="220">
        <v>150050</v>
      </c>
      <c r="H399" s="149" t="str">
        <f t="shared" si="6"/>
        <v>07070620080000612</v>
      </c>
    </row>
    <row r="400" spans="1:8" ht="38.25">
      <c r="A400" s="218" t="s">
        <v>544</v>
      </c>
      <c r="B400" s="142" t="s">
        <v>274</v>
      </c>
      <c r="C400" s="142" t="s">
        <v>455</v>
      </c>
      <c r="D400" s="142" t="s">
        <v>1148</v>
      </c>
      <c r="E400" s="142" t="s">
        <v>1564</v>
      </c>
      <c r="F400" s="220">
        <v>7821650</v>
      </c>
      <c r="G400" s="220">
        <v>7821650</v>
      </c>
      <c r="H400" s="149" t="str">
        <f t="shared" si="6"/>
        <v>07070640000000</v>
      </c>
    </row>
    <row r="401" spans="1:8" ht="127.5">
      <c r="A401" s="218" t="s">
        <v>461</v>
      </c>
      <c r="B401" s="142" t="s">
        <v>274</v>
      </c>
      <c r="C401" s="142" t="s">
        <v>455</v>
      </c>
      <c r="D401" s="142" t="s">
        <v>834</v>
      </c>
      <c r="E401" s="142" t="s">
        <v>1564</v>
      </c>
      <c r="F401" s="220">
        <v>4882550</v>
      </c>
      <c r="G401" s="220">
        <v>4882550</v>
      </c>
      <c r="H401" s="149" t="str">
        <f t="shared" si="6"/>
        <v>07070640040000</v>
      </c>
    </row>
    <row r="402" spans="1:8" ht="38.25">
      <c r="A402" s="218" t="s">
        <v>1911</v>
      </c>
      <c r="B402" s="142" t="s">
        <v>274</v>
      </c>
      <c r="C402" s="142" t="s">
        <v>455</v>
      </c>
      <c r="D402" s="142" t="s">
        <v>834</v>
      </c>
      <c r="E402" s="142" t="s">
        <v>1912</v>
      </c>
      <c r="F402" s="220">
        <v>4882550</v>
      </c>
      <c r="G402" s="220">
        <v>4882550</v>
      </c>
      <c r="H402" s="149" t="str">
        <f t="shared" si="6"/>
        <v>07070640040000600</v>
      </c>
    </row>
    <row r="403" spans="1:8">
      <c r="A403" s="218" t="s">
        <v>1605</v>
      </c>
      <c r="B403" s="142" t="s">
        <v>274</v>
      </c>
      <c r="C403" s="142" t="s">
        <v>455</v>
      </c>
      <c r="D403" s="142" t="s">
        <v>834</v>
      </c>
      <c r="E403" s="142" t="s">
        <v>1606</v>
      </c>
      <c r="F403" s="220">
        <v>4882550</v>
      </c>
      <c r="G403" s="220">
        <v>4882550</v>
      </c>
      <c r="H403" s="149" t="str">
        <f t="shared" si="6"/>
        <v>07070640040000610</v>
      </c>
    </row>
    <row r="404" spans="1:8" ht="76.5">
      <c r="A404" s="218" t="s">
        <v>437</v>
      </c>
      <c r="B404" s="142" t="s">
        <v>274</v>
      </c>
      <c r="C404" s="142" t="s">
        <v>455</v>
      </c>
      <c r="D404" s="142" t="s">
        <v>834</v>
      </c>
      <c r="E404" s="142" t="s">
        <v>438</v>
      </c>
      <c r="F404" s="220">
        <v>4882550</v>
      </c>
      <c r="G404" s="220">
        <v>4882550</v>
      </c>
      <c r="H404" s="149" t="str">
        <f t="shared" si="6"/>
        <v>07070640040000611</v>
      </c>
    </row>
    <row r="405" spans="1:8" ht="165.75">
      <c r="A405" s="218" t="s">
        <v>462</v>
      </c>
      <c r="B405" s="142" t="s">
        <v>274</v>
      </c>
      <c r="C405" s="142" t="s">
        <v>455</v>
      </c>
      <c r="D405" s="142" t="s">
        <v>835</v>
      </c>
      <c r="E405" s="142" t="s">
        <v>1564</v>
      </c>
      <c r="F405" s="220">
        <v>600000</v>
      </c>
      <c r="G405" s="220">
        <v>600000</v>
      </c>
      <c r="H405" s="149" t="str">
        <f t="shared" si="6"/>
        <v>07070640041000</v>
      </c>
    </row>
    <row r="406" spans="1:8" ht="38.25">
      <c r="A406" s="218" t="s">
        <v>1911</v>
      </c>
      <c r="B406" s="142" t="s">
        <v>274</v>
      </c>
      <c r="C406" s="142" t="s">
        <v>455</v>
      </c>
      <c r="D406" s="142" t="s">
        <v>835</v>
      </c>
      <c r="E406" s="142" t="s">
        <v>1912</v>
      </c>
      <c r="F406" s="220">
        <v>600000</v>
      </c>
      <c r="G406" s="220">
        <v>600000</v>
      </c>
      <c r="H406" s="149" t="str">
        <f t="shared" si="6"/>
        <v>07070640041000600</v>
      </c>
    </row>
    <row r="407" spans="1:8">
      <c r="A407" s="218" t="s">
        <v>1605</v>
      </c>
      <c r="B407" s="142" t="s">
        <v>274</v>
      </c>
      <c r="C407" s="142" t="s">
        <v>455</v>
      </c>
      <c r="D407" s="142" t="s">
        <v>835</v>
      </c>
      <c r="E407" s="142" t="s">
        <v>1606</v>
      </c>
      <c r="F407" s="220">
        <v>600000</v>
      </c>
      <c r="G407" s="220">
        <v>600000</v>
      </c>
      <c r="H407" s="149" t="str">
        <f t="shared" si="6"/>
        <v>07070640041000610</v>
      </c>
    </row>
    <row r="408" spans="1:8" ht="76.5">
      <c r="A408" s="218" t="s">
        <v>437</v>
      </c>
      <c r="B408" s="142" t="s">
        <v>274</v>
      </c>
      <c r="C408" s="142" t="s">
        <v>455</v>
      </c>
      <c r="D408" s="142" t="s">
        <v>835</v>
      </c>
      <c r="E408" s="142" t="s">
        <v>438</v>
      </c>
      <c r="F408" s="288">
        <v>600000</v>
      </c>
      <c r="G408" s="220">
        <v>600000</v>
      </c>
      <c r="H408" s="149" t="str">
        <f t="shared" si="6"/>
        <v>07070640041000611</v>
      </c>
    </row>
    <row r="409" spans="1:8" ht="127.5">
      <c r="A409" s="218" t="s">
        <v>1056</v>
      </c>
      <c r="B409" s="142" t="s">
        <v>274</v>
      </c>
      <c r="C409" s="142" t="s">
        <v>455</v>
      </c>
      <c r="D409" s="142" t="s">
        <v>1055</v>
      </c>
      <c r="E409" s="142" t="s">
        <v>1564</v>
      </c>
      <c r="F409" s="220">
        <v>50000</v>
      </c>
      <c r="G409" s="220">
        <v>50000</v>
      </c>
      <c r="H409" s="149" t="str">
        <f t="shared" si="6"/>
        <v>07070640047000</v>
      </c>
    </row>
    <row r="410" spans="1:8" ht="38.25">
      <c r="A410" s="218" t="s">
        <v>1911</v>
      </c>
      <c r="B410" s="142" t="s">
        <v>274</v>
      </c>
      <c r="C410" s="142" t="s">
        <v>455</v>
      </c>
      <c r="D410" s="142" t="s">
        <v>1055</v>
      </c>
      <c r="E410" s="142" t="s">
        <v>1912</v>
      </c>
      <c r="F410" s="220">
        <v>50000</v>
      </c>
      <c r="G410" s="220">
        <v>50000</v>
      </c>
      <c r="H410" s="149" t="str">
        <f t="shared" si="6"/>
        <v>07070640047000600</v>
      </c>
    </row>
    <row r="411" spans="1:8">
      <c r="A411" s="218" t="s">
        <v>1605</v>
      </c>
      <c r="B411" s="142" t="s">
        <v>274</v>
      </c>
      <c r="C411" s="142" t="s">
        <v>455</v>
      </c>
      <c r="D411" s="142" t="s">
        <v>1055</v>
      </c>
      <c r="E411" s="142" t="s">
        <v>1606</v>
      </c>
      <c r="F411" s="220">
        <v>50000</v>
      </c>
      <c r="G411" s="220">
        <v>50000</v>
      </c>
      <c r="H411" s="149" t="str">
        <f t="shared" si="6"/>
        <v>07070640047000610</v>
      </c>
    </row>
    <row r="412" spans="1:8" ht="25.5">
      <c r="A412" s="218" t="s">
        <v>456</v>
      </c>
      <c r="B412" s="142" t="s">
        <v>274</v>
      </c>
      <c r="C412" s="142" t="s">
        <v>455</v>
      </c>
      <c r="D412" s="142" t="s">
        <v>1055</v>
      </c>
      <c r="E412" s="142" t="s">
        <v>457</v>
      </c>
      <c r="F412" s="220">
        <v>50000</v>
      </c>
      <c r="G412" s="220">
        <v>50000</v>
      </c>
      <c r="H412" s="149" t="str">
        <f t="shared" si="6"/>
        <v>07070640047000612</v>
      </c>
    </row>
    <row r="413" spans="1:8" ht="102">
      <c r="A413" s="218" t="s">
        <v>1664</v>
      </c>
      <c r="B413" s="142" t="s">
        <v>274</v>
      </c>
      <c r="C413" s="142" t="s">
        <v>455</v>
      </c>
      <c r="D413" s="142" t="s">
        <v>1665</v>
      </c>
      <c r="E413" s="142" t="s">
        <v>1564</v>
      </c>
      <c r="F413" s="220">
        <v>996700</v>
      </c>
      <c r="G413" s="220">
        <v>996700</v>
      </c>
      <c r="H413" s="149" t="str">
        <f t="shared" si="6"/>
        <v>0707064004Г000</v>
      </c>
    </row>
    <row r="414" spans="1:8" ht="38.25">
      <c r="A414" s="218" t="s">
        <v>1911</v>
      </c>
      <c r="B414" s="142" t="s">
        <v>274</v>
      </c>
      <c r="C414" s="142" t="s">
        <v>455</v>
      </c>
      <c r="D414" s="142" t="s">
        <v>1665</v>
      </c>
      <c r="E414" s="142" t="s">
        <v>1912</v>
      </c>
      <c r="F414" s="220">
        <v>996700</v>
      </c>
      <c r="G414" s="220">
        <v>996700</v>
      </c>
      <c r="H414" s="149" t="str">
        <f t="shared" si="6"/>
        <v>0707064004Г000600</v>
      </c>
    </row>
    <row r="415" spans="1:8">
      <c r="A415" s="218" t="s">
        <v>1605</v>
      </c>
      <c r="B415" s="142" t="s">
        <v>274</v>
      </c>
      <c r="C415" s="142" t="s">
        <v>455</v>
      </c>
      <c r="D415" s="142" t="s">
        <v>1665</v>
      </c>
      <c r="E415" s="142" t="s">
        <v>1606</v>
      </c>
      <c r="F415" s="220">
        <v>996700</v>
      </c>
      <c r="G415" s="220">
        <v>996700</v>
      </c>
      <c r="H415" s="149" t="str">
        <f t="shared" si="6"/>
        <v>0707064004Г000610</v>
      </c>
    </row>
    <row r="416" spans="1:8" ht="76.5">
      <c r="A416" s="218" t="s">
        <v>437</v>
      </c>
      <c r="B416" s="142" t="s">
        <v>274</v>
      </c>
      <c r="C416" s="142" t="s">
        <v>455</v>
      </c>
      <c r="D416" s="142" t="s">
        <v>1665</v>
      </c>
      <c r="E416" s="142" t="s">
        <v>438</v>
      </c>
      <c r="F416" s="220">
        <v>996700</v>
      </c>
      <c r="G416" s="220">
        <v>996700</v>
      </c>
      <c r="H416" s="149" t="str">
        <f t="shared" si="6"/>
        <v>0707064004Г000611</v>
      </c>
    </row>
    <row r="417" spans="1:8" ht="89.25">
      <c r="A417" s="218" t="s">
        <v>1666</v>
      </c>
      <c r="B417" s="142" t="s">
        <v>274</v>
      </c>
      <c r="C417" s="142" t="s">
        <v>455</v>
      </c>
      <c r="D417" s="142" t="s">
        <v>1667</v>
      </c>
      <c r="E417" s="142" t="s">
        <v>1564</v>
      </c>
      <c r="F417" s="220">
        <v>230000</v>
      </c>
      <c r="G417" s="220">
        <v>230000</v>
      </c>
      <c r="H417" s="149" t="str">
        <f t="shared" si="6"/>
        <v>0707064004Э000</v>
      </c>
    </row>
    <row r="418" spans="1:8" ht="38.25">
      <c r="A418" s="218" t="s">
        <v>1911</v>
      </c>
      <c r="B418" s="142" t="s">
        <v>274</v>
      </c>
      <c r="C418" s="142" t="s">
        <v>455</v>
      </c>
      <c r="D418" s="142" t="s">
        <v>1667</v>
      </c>
      <c r="E418" s="142" t="s">
        <v>1912</v>
      </c>
      <c r="F418" s="220">
        <v>230000</v>
      </c>
      <c r="G418" s="220">
        <v>230000</v>
      </c>
      <c r="H418" s="149" t="str">
        <f t="shared" si="6"/>
        <v>0707064004Э000600</v>
      </c>
    </row>
    <row r="419" spans="1:8">
      <c r="A419" s="218" t="s">
        <v>1605</v>
      </c>
      <c r="B419" s="142" t="s">
        <v>274</v>
      </c>
      <c r="C419" s="142" t="s">
        <v>455</v>
      </c>
      <c r="D419" s="142" t="s">
        <v>1667</v>
      </c>
      <c r="E419" s="142" t="s">
        <v>1606</v>
      </c>
      <c r="F419" s="220">
        <v>230000</v>
      </c>
      <c r="G419" s="220">
        <v>230000</v>
      </c>
      <c r="H419" s="149" t="str">
        <f t="shared" si="6"/>
        <v>0707064004Э000610</v>
      </c>
    </row>
    <row r="420" spans="1:8" ht="76.5">
      <c r="A420" s="218" t="s">
        <v>437</v>
      </c>
      <c r="B420" s="142" t="s">
        <v>274</v>
      </c>
      <c r="C420" s="142" t="s">
        <v>455</v>
      </c>
      <c r="D420" s="142" t="s">
        <v>1667</v>
      </c>
      <c r="E420" s="142" t="s">
        <v>438</v>
      </c>
      <c r="F420" s="220">
        <v>230000</v>
      </c>
      <c r="G420" s="220">
        <v>230000</v>
      </c>
      <c r="H420" s="149" t="str">
        <f t="shared" si="6"/>
        <v>0707064004Э000611</v>
      </c>
    </row>
    <row r="421" spans="1:8" ht="76.5">
      <c r="A421" s="218" t="s">
        <v>460</v>
      </c>
      <c r="B421" s="142" t="s">
        <v>274</v>
      </c>
      <c r="C421" s="142" t="s">
        <v>455</v>
      </c>
      <c r="D421" s="142" t="s">
        <v>833</v>
      </c>
      <c r="E421" s="142" t="s">
        <v>1564</v>
      </c>
      <c r="F421" s="220">
        <v>1062400</v>
      </c>
      <c r="G421" s="220">
        <v>1062400</v>
      </c>
      <c r="H421" s="149" t="str">
        <f t="shared" si="6"/>
        <v>07070640074560</v>
      </c>
    </row>
    <row r="422" spans="1:8" ht="38.25">
      <c r="A422" s="218" t="s">
        <v>1911</v>
      </c>
      <c r="B422" s="142" t="s">
        <v>274</v>
      </c>
      <c r="C422" s="142" t="s">
        <v>455</v>
      </c>
      <c r="D422" s="142" t="s">
        <v>833</v>
      </c>
      <c r="E422" s="142" t="s">
        <v>1912</v>
      </c>
      <c r="F422" s="220">
        <v>1062400</v>
      </c>
      <c r="G422" s="220">
        <v>1062400</v>
      </c>
      <c r="H422" s="149" t="str">
        <f t="shared" si="6"/>
        <v>07070640074560600</v>
      </c>
    </row>
    <row r="423" spans="1:8">
      <c r="A423" s="218" t="s">
        <v>1605</v>
      </c>
      <c r="B423" s="142" t="s">
        <v>274</v>
      </c>
      <c r="C423" s="142" t="s">
        <v>455</v>
      </c>
      <c r="D423" s="142" t="s">
        <v>833</v>
      </c>
      <c r="E423" s="142" t="s">
        <v>1606</v>
      </c>
      <c r="F423" s="220">
        <v>1062400</v>
      </c>
      <c r="G423" s="220">
        <v>1062400</v>
      </c>
      <c r="H423" s="149" t="str">
        <f t="shared" si="6"/>
        <v>07070640074560610</v>
      </c>
    </row>
    <row r="424" spans="1:8" ht="25.5">
      <c r="A424" s="218" t="s">
        <v>456</v>
      </c>
      <c r="B424" s="142" t="s">
        <v>274</v>
      </c>
      <c r="C424" s="142" t="s">
        <v>455</v>
      </c>
      <c r="D424" s="142" t="s">
        <v>833</v>
      </c>
      <c r="E424" s="142" t="s">
        <v>457</v>
      </c>
      <c r="F424" s="220">
        <v>1062400</v>
      </c>
      <c r="G424" s="220">
        <v>1062400</v>
      </c>
      <c r="H424" s="149" t="str">
        <f t="shared" si="6"/>
        <v>07070640074560612</v>
      </c>
    </row>
    <row r="425" spans="1:8">
      <c r="A425" s="218" t="s">
        <v>294</v>
      </c>
      <c r="B425" s="142" t="s">
        <v>274</v>
      </c>
      <c r="C425" s="142" t="s">
        <v>1436</v>
      </c>
      <c r="D425" s="142" t="s">
        <v>1564</v>
      </c>
      <c r="E425" s="142" t="s">
        <v>1564</v>
      </c>
      <c r="F425" s="220">
        <v>166353474</v>
      </c>
      <c r="G425" s="220">
        <v>166353474</v>
      </c>
      <c r="H425" s="149" t="str">
        <f t="shared" si="6"/>
        <v>0800</v>
      </c>
    </row>
    <row r="426" spans="1:8">
      <c r="A426" s="218" t="s">
        <v>250</v>
      </c>
      <c r="B426" s="142" t="s">
        <v>274</v>
      </c>
      <c r="C426" s="142" t="s">
        <v>482</v>
      </c>
      <c r="D426" s="142" t="s">
        <v>1564</v>
      </c>
      <c r="E426" s="142" t="s">
        <v>1564</v>
      </c>
      <c r="F426" s="220">
        <v>104506410</v>
      </c>
      <c r="G426" s="220">
        <v>104506410</v>
      </c>
      <c r="H426" s="149" t="str">
        <f t="shared" si="6"/>
        <v>0801</v>
      </c>
    </row>
    <row r="427" spans="1:8" ht="25.5">
      <c r="A427" s="218" t="s">
        <v>558</v>
      </c>
      <c r="B427" s="142" t="s">
        <v>274</v>
      </c>
      <c r="C427" s="142" t="s">
        <v>482</v>
      </c>
      <c r="D427" s="142" t="s">
        <v>1141</v>
      </c>
      <c r="E427" s="142" t="s">
        <v>1564</v>
      </c>
      <c r="F427" s="220">
        <v>104506410</v>
      </c>
      <c r="G427" s="220">
        <v>104506410</v>
      </c>
      <c r="H427" s="149" t="str">
        <f t="shared" si="6"/>
        <v>08010500000000</v>
      </c>
    </row>
    <row r="428" spans="1:8">
      <c r="A428" s="218" t="s">
        <v>559</v>
      </c>
      <c r="B428" s="142" t="s">
        <v>274</v>
      </c>
      <c r="C428" s="142" t="s">
        <v>482</v>
      </c>
      <c r="D428" s="142" t="s">
        <v>1142</v>
      </c>
      <c r="E428" s="142" t="s">
        <v>1564</v>
      </c>
      <c r="F428" s="220">
        <v>29538879</v>
      </c>
      <c r="G428" s="220">
        <v>29538879</v>
      </c>
      <c r="H428" s="149" t="str">
        <f t="shared" si="6"/>
        <v>08010510000000</v>
      </c>
    </row>
    <row r="429" spans="1:8" ht="114.75">
      <c r="A429" s="218" t="s">
        <v>488</v>
      </c>
      <c r="B429" s="142" t="s">
        <v>274</v>
      </c>
      <c r="C429" s="142" t="s">
        <v>482</v>
      </c>
      <c r="D429" s="142" t="s">
        <v>857</v>
      </c>
      <c r="E429" s="142" t="s">
        <v>1564</v>
      </c>
      <c r="F429" s="220">
        <v>24153798</v>
      </c>
      <c r="G429" s="220">
        <v>24153798</v>
      </c>
      <c r="H429" s="149" t="str">
        <f t="shared" si="6"/>
        <v>08010510040000</v>
      </c>
    </row>
    <row r="430" spans="1:8" ht="38.25">
      <c r="A430" s="218" t="s">
        <v>1911</v>
      </c>
      <c r="B430" s="142" t="s">
        <v>274</v>
      </c>
      <c r="C430" s="142" t="s">
        <v>482</v>
      </c>
      <c r="D430" s="142" t="s">
        <v>857</v>
      </c>
      <c r="E430" s="142" t="s">
        <v>1912</v>
      </c>
      <c r="F430" s="220">
        <v>24153798</v>
      </c>
      <c r="G430" s="220">
        <v>24153798</v>
      </c>
      <c r="H430" s="149" t="str">
        <f t="shared" ref="H430:H495" si="7">CONCATENATE(C430,,D430,E430)</f>
        <v>08010510040000600</v>
      </c>
    </row>
    <row r="431" spans="1:8">
      <c r="A431" s="218" t="s">
        <v>1605</v>
      </c>
      <c r="B431" s="142" t="s">
        <v>274</v>
      </c>
      <c r="C431" s="142" t="s">
        <v>482</v>
      </c>
      <c r="D431" s="142" t="s">
        <v>857</v>
      </c>
      <c r="E431" s="142" t="s">
        <v>1606</v>
      </c>
      <c r="F431" s="220">
        <v>24153798</v>
      </c>
      <c r="G431" s="220">
        <v>24153798</v>
      </c>
      <c r="H431" s="149" t="str">
        <f t="shared" si="7"/>
        <v>08010510040000610</v>
      </c>
    </row>
    <row r="432" spans="1:8" ht="76.5">
      <c r="A432" s="218" t="s">
        <v>437</v>
      </c>
      <c r="B432" s="142" t="s">
        <v>274</v>
      </c>
      <c r="C432" s="142" t="s">
        <v>482</v>
      </c>
      <c r="D432" s="142" t="s">
        <v>857</v>
      </c>
      <c r="E432" s="142" t="s">
        <v>438</v>
      </c>
      <c r="F432" s="220">
        <v>24153798</v>
      </c>
      <c r="G432" s="220">
        <v>24153798</v>
      </c>
      <c r="H432" s="149" t="str">
        <f t="shared" si="7"/>
        <v>08010510040000611</v>
      </c>
    </row>
    <row r="433" spans="1:8" ht="153">
      <c r="A433" s="218" t="s">
        <v>489</v>
      </c>
      <c r="B433" s="142" t="s">
        <v>274</v>
      </c>
      <c r="C433" s="142" t="s">
        <v>482</v>
      </c>
      <c r="D433" s="142" t="s">
        <v>858</v>
      </c>
      <c r="E433" s="142" t="s">
        <v>1564</v>
      </c>
      <c r="F433" s="220">
        <v>61000</v>
      </c>
      <c r="G433" s="220">
        <v>61000</v>
      </c>
      <c r="H433" s="149" t="str">
        <f t="shared" si="7"/>
        <v>08010510041000</v>
      </c>
    </row>
    <row r="434" spans="1:8" ht="38.25">
      <c r="A434" s="218" t="s">
        <v>1911</v>
      </c>
      <c r="B434" s="142" t="s">
        <v>274</v>
      </c>
      <c r="C434" s="142" t="s">
        <v>482</v>
      </c>
      <c r="D434" s="142" t="s">
        <v>858</v>
      </c>
      <c r="E434" s="142" t="s">
        <v>1912</v>
      </c>
      <c r="F434" s="220">
        <v>61000</v>
      </c>
      <c r="G434" s="220">
        <v>61000</v>
      </c>
      <c r="H434" s="149" t="str">
        <f t="shared" si="7"/>
        <v>08010510041000600</v>
      </c>
    </row>
    <row r="435" spans="1:8">
      <c r="A435" s="218" t="s">
        <v>1605</v>
      </c>
      <c r="B435" s="142" t="s">
        <v>274</v>
      </c>
      <c r="C435" s="142" t="s">
        <v>482</v>
      </c>
      <c r="D435" s="142" t="s">
        <v>858</v>
      </c>
      <c r="E435" s="142" t="s">
        <v>1606</v>
      </c>
      <c r="F435" s="220">
        <v>61000</v>
      </c>
      <c r="G435" s="220">
        <v>61000</v>
      </c>
      <c r="H435" s="149" t="str">
        <f t="shared" si="7"/>
        <v>08010510041000610</v>
      </c>
    </row>
    <row r="436" spans="1:8" ht="76.5">
      <c r="A436" s="218" t="s">
        <v>437</v>
      </c>
      <c r="B436" s="191" t="s">
        <v>274</v>
      </c>
      <c r="C436" s="191" t="s">
        <v>482</v>
      </c>
      <c r="D436" s="191" t="s">
        <v>858</v>
      </c>
      <c r="E436" s="191" t="s">
        <v>438</v>
      </c>
      <c r="F436" s="220">
        <v>61000</v>
      </c>
      <c r="G436" s="220">
        <v>61000</v>
      </c>
      <c r="H436" s="149" t="str">
        <f t="shared" si="7"/>
        <v>08010510041000611</v>
      </c>
    </row>
    <row r="437" spans="1:8" ht="127.5">
      <c r="A437" s="218" t="s">
        <v>1230</v>
      </c>
      <c r="B437" s="191" t="s">
        <v>274</v>
      </c>
      <c r="C437" s="191" t="s">
        <v>482</v>
      </c>
      <c r="D437" s="191" t="s">
        <v>1231</v>
      </c>
      <c r="E437" s="191" t="s">
        <v>1564</v>
      </c>
      <c r="F437" s="224">
        <v>50000</v>
      </c>
      <c r="G437" s="224">
        <v>50000</v>
      </c>
      <c r="H437" s="149" t="str">
        <f t="shared" si="7"/>
        <v>08010510045000</v>
      </c>
    </row>
    <row r="438" spans="1:8" ht="38.25">
      <c r="A438" s="218" t="s">
        <v>1911</v>
      </c>
      <c r="B438" s="191" t="s">
        <v>274</v>
      </c>
      <c r="C438" s="191" t="s">
        <v>482</v>
      </c>
      <c r="D438" s="191" t="s">
        <v>1231</v>
      </c>
      <c r="E438" s="191" t="s">
        <v>1912</v>
      </c>
      <c r="F438" s="224">
        <v>50000</v>
      </c>
      <c r="G438" s="224">
        <v>50000</v>
      </c>
      <c r="H438" s="149"/>
    </row>
    <row r="439" spans="1:8">
      <c r="A439" s="55" t="s">
        <v>1605</v>
      </c>
      <c r="B439" s="269" t="s">
        <v>274</v>
      </c>
      <c r="C439" s="269" t="s">
        <v>482</v>
      </c>
      <c r="D439" s="207" t="s">
        <v>1231</v>
      </c>
      <c r="E439" s="270" t="s">
        <v>1606</v>
      </c>
      <c r="F439" s="289">
        <v>50000</v>
      </c>
      <c r="G439" s="224">
        <v>50000</v>
      </c>
      <c r="H439" s="149" t="str">
        <f t="shared" ref="H439:H441" si="8">CONCATENATE(C439,,D439,E439)</f>
        <v>08010510045000610</v>
      </c>
    </row>
    <row r="440" spans="1:8" ht="76.5">
      <c r="A440" s="9" t="s">
        <v>437</v>
      </c>
      <c r="B440" s="269" t="s">
        <v>274</v>
      </c>
      <c r="C440" s="269" t="s">
        <v>482</v>
      </c>
      <c r="D440" s="207" t="s">
        <v>1231</v>
      </c>
      <c r="E440" s="270" t="s">
        <v>438</v>
      </c>
      <c r="F440" s="289">
        <v>50000</v>
      </c>
      <c r="G440" s="224">
        <v>50000</v>
      </c>
      <c r="H440" s="149" t="str">
        <f t="shared" si="8"/>
        <v>08010510045000611</v>
      </c>
    </row>
    <row r="441" spans="1:8" ht="114.75">
      <c r="A441" s="55" t="s">
        <v>611</v>
      </c>
      <c r="B441" s="269" t="s">
        <v>274</v>
      </c>
      <c r="C441" s="269" t="s">
        <v>482</v>
      </c>
      <c r="D441" s="207" t="s">
        <v>859</v>
      </c>
      <c r="E441" s="270" t="s">
        <v>1564</v>
      </c>
      <c r="F441" s="289">
        <v>212181</v>
      </c>
      <c r="G441" s="224">
        <v>212181</v>
      </c>
      <c r="H441" s="149" t="str">
        <f t="shared" si="8"/>
        <v>08010510047000</v>
      </c>
    </row>
    <row r="442" spans="1:8" ht="38.25">
      <c r="A442" s="218" t="s">
        <v>1911</v>
      </c>
      <c r="B442" s="191" t="s">
        <v>274</v>
      </c>
      <c r="C442" s="191" t="s">
        <v>482</v>
      </c>
      <c r="D442" s="191" t="s">
        <v>859</v>
      </c>
      <c r="E442" s="191" t="s">
        <v>1912</v>
      </c>
      <c r="F442" s="289">
        <v>212181</v>
      </c>
      <c r="G442" s="224">
        <v>212181</v>
      </c>
      <c r="H442" s="149" t="str">
        <f t="shared" si="7"/>
        <v>08010510047000600</v>
      </c>
    </row>
    <row r="443" spans="1:8">
      <c r="A443" s="218" t="s">
        <v>1605</v>
      </c>
      <c r="B443" s="191" t="s">
        <v>274</v>
      </c>
      <c r="C443" s="191" t="s">
        <v>482</v>
      </c>
      <c r="D443" s="191" t="s">
        <v>859</v>
      </c>
      <c r="E443" s="191" t="s">
        <v>1606</v>
      </c>
      <c r="F443" s="289">
        <v>212181</v>
      </c>
      <c r="G443" s="224">
        <v>212181</v>
      </c>
      <c r="H443" s="149" t="str">
        <f t="shared" si="7"/>
        <v>08010510047000610</v>
      </c>
    </row>
    <row r="444" spans="1:8" ht="25.5">
      <c r="A444" s="218" t="s">
        <v>456</v>
      </c>
      <c r="B444" s="191" t="s">
        <v>274</v>
      </c>
      <c r="C444" s="191" t="s">
        <v>482</v>
      </c>
      <c r="D444" s="191" t="s">
        <v>859</v>
      </c>
      <c r="E444" s="191" t="s">
        <v>457</v>
      </c>
      <c r="F444" s="289">
        <v>212181</v>
      </c>
      <c r="G444" s="224">
        <v>212181</v>
      </c>
      <c r="H444" s="149" t="str">
        <f t="shared" si="7"/>
        <v>08010510047000612</v>
      </c>
    </row>
    <row r="445" spans="1:8" ht="114.75">
      <c r="A445" s="218" t="s">
        <v>690</v>
      </c>
      <c r="B445" s="191" t="s">
        <v>274</v>
      </c>
      <c r="C445" s="191" t="s">
        <v>482</v>
      </c>
      <c r="D445" s="191" t="s">
        <v>860</v>
      </c>
      <c r="E445" s="191" t="s">
        <v>1564</v>
      </c>
      <c r="F445" s="224">
        <v>3781900</v>
      </c>
      <c r="G445" s="224">
        <v>3781900</v>
      </c>
      <c r="H445" s="149" t="str">
        <f t="shared" si="7"/>
        <v>0801051004Г000</v>
      </c>
    </row>
    <row r="446" spans="1:8" ht="38.25">
      <c r="A446" s="218" t="s">
        <v>1911</v>
      </c>
      <c r="B446" s="191" t="s">
        <v>274</v>
      </c>
      <c r="C446" s="191" t="s">
        <v>482</v>
      </c>
      <c r="D446" s="191" t="s">
        <v>860</v>
      </c>
      <c r="E446" s="191" t="s">
        <v>1912</v>
      </c>
      <c r="F446" s="224">
        <v>3781900</v>
      </c>
      <c r="G446" s="224">
        <v>3781900</v>
      </c>
      <c r="H446" s="149" t="str">
        <f t="shared" si="7"/>
        <v>0801051004Г000600</v>
      </c>
    </row>
    <row r="447" spans="1:8">
      <c r="A447" s="218" t="s">
        <v>1605</v>
      </c>
      <c r="B447" s="191" t="s">
        <v>274</v>
      </c>
      <c r="C447" s="191" t="s">
        <v>482</v>
      </c>
      <c r="D447" s="191" t="s">
        <v>860</v>
      </c>
      <c r="E447" s="191" t="s">
        <v>1606</v>
      </c>
      <c r="F447" s="224">
        <v>3781900</v>
      </c>
      <c r="G447" s="224">
        <v>3781900</v>
      </c>
      <c r="H447" s="149" t="str">
        <f t="shared" si="7"/>
        <v>0801051004Г000610</v>
      </c>
    </row>
    <row r="448" spans="1:8" ht="72.75" customHeight="1">
      <c r="A448" s="229" t="s">
        <v>437</v>
      </c>
      <c r="B448" s="191" t="s">
        <v>274</v>
      </c>
      <c r="C448" s="191" t="s">
        <v>482</v>
      </c>
      <c r="D448" s="191" t="s">
        <v>860</v>
      </c>
      <c r="E448" s="191" t="s">
        <v>438</v>
      </c>
      <c r="F448" s="224">
        <v>3781900</v>
      </c>
      <c r="G448" s="224">
        <v>3781900</v>
      </c>
      <c r="H448" s="149" t="str">
        <f t="shared" si="7"/>
        <v>0801051004Г000611</v>
      </c>
    </row>
    <row r="449" spans="1:8" ht="102">
      <c r="A449" s="218" t="s">
        <v>1110</v>
      </c>
      <c r="B449" s="191" t="s">
        <v>274</v>
      </c>
      <c r="C449" s="191" t="s">
        <v>482</v>
      </c>
      <c r="D449" s="191" t="s">
        <v>1111</v>
      </c>
      <c r="E449" s="191" t="s">
        <v>1564</v>
      </c>
      <c r="F449" s="224">
        <v>1040000</v>
      </c>
      <c r="G449" s="224">
        <v>1040000</v>
      </c>
      <c r="H449" s="149" t="str">
        <f t="shared" si="7"/>
        <v>0801051004Э000</v>
      </c>
    </row>
    <row r="450" spans="1:8" ht="38.25">
      <c r="A450" s="218" t="s">
        <v>1911</v>
      </c>
      <c r="B450" s="191" t="s">
        <v>274</v>
      </c>
      <c r="C450" s="191" t="s">
        <v>482</v>
      </c>
      <c r="D450" s="191" t="s">
        <v>1111</v>
      </c>
      <c r="E450" s="191" t="s">
        <v>1912</v>
      </c>
      <c r="F450" s="224">
        <v>1040000</v>
      </c>
      <c r="G450" s="224">
        <v>1040000</v>
      </c>
      <c r="H450" s="149" t="str">
        <f t="shared" si="7"/>
        <v>0801051004Э000600</v>
      </c>
    </row>
    <row r="451" spans="1:8">
      <c r="A451" s="218" t="s">
        <v>1605</v>
      </c>
      <c r="B451" s="191" t="s">
        <v>274</v>
      </c>
      <c r="C451" s="191" t="s">
        <v>482</v>
      </c>
      <c r="D451" s="191" t="s">
        <v>1111</v>
      </c>
      <c r="E451" s="191" t="s">
        <v>1606</v>
      </c>
      <c r="F451" s="224">
        <v>1040000</v>
      </c>
      <c r="G451" s="224">
        <v>1040000</v>
      </c>
      <c r="H451" s="149" t="str">
        <f t="shared" si="7"/>
        <v>0801051004Э000610</v>
      </c>
    </row>
    <row r="452" spans="1:8" ht="76.5">
      <c r="A452" s="218" t="s">
        <v>437</v>
      </c>
      <c r="B452" s="191" t="s">
        <v>274</v>
      </c>
      <c r="C452" s="191" t="s">
        <v>482</v>
      </c>
      <c r="D452" s="191" t="s">
        <v>1111</v>
      </c>
      <c r="E452" s="191" t="s">
        <v>438</v>
      </c>
      <c r="F452" s="224">
        <v>1040000</v>
      </c>
      <c r="G452" s="224">
        <v>1040000</v>
      </c>
      <c r="H452" s="149" t="str">
        <f t="shared" si="7"/>
        <v>0801051004Э000611</v>
      </c>
    </row>
    <row r="453" spans="1:8" ht="63.75">
      <c r="A453" s="218" t="s">
        <v>491</v>
      </c>
      <c r="B453" s="191" t="s">
        <v>274</v>
      </c>
      <c r="C453" s="191" t="s">
        <v>482</v>
      </c>
      <c r="D453" s="191" t="s">
        <v>866</v>
      </c>
      <c r="E453" s="191" t="s">
        <v>1564</v>
      </c>
      <c r="F453" s="224">
        <v>240000</v>
      </c>
      <c r="G453" s="224">
        <v>240000</v>
      </c>
      <c r="H453" s="149" t="str">
        <f t="shared" si="7"/>
        <v>08010510080520</v>
      </c>
    </row>
    <row r="454" spans="1:8" ht="38.25">
      <c r="A454" s="218" t="s">
        <v>1911</v>
      </c>
      <c r="B454" s="191" t="s">
        <v>274</v>
      </c>
      <c r="C454" s="191" t="s">
        <v>482</v>
      </c>
      <c r="D454" s="191" t="s">
        <v>866</v>
      </c>
      <c r="E454" s="191" t="s">
        <v>1912</v>
      </c>
      <c r="F454" s="224">
        <v>240000</v>
      </c>
      <c r="G454" s="224">
        <v>240000</v>
      </c>
      <c r="H454" s="149" t="str">
        <f t="shared" si="7"/>
        <v>08010510080520600</v>
      </c>
    </row>
    <row r="455" spans="1:8">
      <c r="A455" s="218" t="s">
        <v>1605</v>
      </c>
      <c r="B455" s="191" t="s">
        <v>274</v>
      </c>
      <c r="C455" s="191" t="s">
        <v>482</v>
      </c>
      <c r="D455" s="191" t="s">
        <v>866</v>
      </c>
      <c r="E455" s="191" t="s">
        <v>1606</v>
      </c>
      <c r="F455" s="224">
        <v>240000</v>
      </c>
      <c r="G455" s="224">
        <v>240000</v>
      </c>
      <c r="H455" s="149" t="str">
        <f t="shared" si="7"/>
        <v>08010510080520610</v>
      </c>
    </row>
    <row r="456" spans="1:8" ht="185.25" customHeight="1">
      <c r="A456" s="229" t="s">
        <v>456</v>
      </c>
      <c r="B456" s="191" t="s">
        <v>274</v>
      </c>
      <c r="C456" s="191" t="s">
        <v>482</v>
      </c>
      <c r="D456" s="191" t="s">
        <v>866</v>
      </c>
      <c r="E456" s="191" t="s">
        <v>457</v>
      </c>
      <c r="F456" s="224">
        <v>240000</v>
      </c>
      <c r="G456" s="224">
        <v>240000</v>
      </c>
      <c r="H456" s="149" t="str">
        <f t="shared" si="7"/>
        <v>08010510080520612</v>
      </c>
    </row>
    <row r="457" spans="1:8" ht="25.5">
      <c r="A457" s="218" t="s">
        <v>716</v>
      </c>
      <c r="B457" s="191" t="s">
        <v>274</v>
      </c>
      <c r="C457" s="191" t="s">
        <v>482</v>
      </c>
      <c r="D457" s="191" t="s">
        <v>1143</v>
      </c>
      <c r="E457" s="191" t="s">
        <v>1564</v>
      </c>
      <c r="F457" s="224">
        <v>74967531</v>
      </c>
      <c r="G457" s="224">
        <v>74967531</v>
      </c>
      <c r="H457" s="149" t="str">
        <f t="shared" si="7"/>
        <v>08010520000000</v>
      </c>
    </row>
    <row r="458" spans="1:8" ht="186.75" customHeight="1">
      <c r="A458" s="229" t="s">
        <v>614</v>
      </c>
      <c r="B458" s="191" t="s">
        <v>274</v>
      </c>
      <c r="C458" s="191" t="s">
        <v>482</v>
      </c>
      <c r="D458" s="191" t="s">
        <v>869</v>
      </c>
      <c r="E458" s="191" t="s">
        <v>1564</v>
      </c>
      <c r="F458" s="224">
        <v>47644324</v>
      </c>
      <c r="G458" s="224">
        <v>47644324</v>
      </c>
      <c r="H458" s="149" t="str">
        <f t="shared" si="7"/>
        <v>08010520040000</v>
      </c>
    </row>
    <row r="459" spans="1:8" ht="38.25">
      <c r="A459" s="218" t="s">
        <v>1911</v>
      </c>
      <c r="B459" s="191" t="s">
        <v>274</v>
      </c>
      <c r="C459" s="191" t="s">
        <v>482</v>
      </c>
      <c r="D459" s="191" t="s">
        <v>869</v>
      </c>
      <c r="E459" s="191" t="s">
        <v>1912</v>
      </c>
      <c r="F459" s="224">
        <v>47644324</v>
      </c>
      <c r="G459" s="224">
        <v>47644324</v>
      </c>
      <c r="H459" s="149" t="str">
        <f t="shared" si="7"/>
        <v>08010520040000600</v>
      </c>
    </row>
    <row r="460" spans="1:8">
      <c r="A460" s="218" t="s">
        <v>1605</v>
      </c>
      <c r="B460" s="191" t="s">
        <v>274</v>
      </c>
      <c r="C460" s="191" t="s">
        <v>482</v>
      </c>
      <c r="D460" s="191" t="s">
        <v>869</v>
      </c>
      <c r="E460" s="191" t="s">
        <v>1606</v>
      </c>
      <c r="F460" s="224">
        <v>47644324</v>
      </c>
      <c r="G460" s="224">
        <v>47644324</v>
      </c>
      <c r="H460" s="149" t="str">
        <f t="shared" si="7"/>
        <v>08010520040000610</v>
      </c>
    </row>
    <row r="461" spans="1:8" ht="76.5">
      <c r="A461" s="218" t="s">
        <v>437</v>
      </c>
      <c r="B461" s="191" t="s">
        <v>274</v>
      </c>
      <c r="C461" s="191" t="s">
        <v>482</v>
      </c>
      <c r="D461" s="191" t="s">
        <v>869</v>
      </c>
      <c r="E461" s="191" t="s">
        <v>438</v>
      </c>
      <c r="F461" s="224">
        <v>47644324</v>
      </c>
      <c r="G461" s="224">
        <v>47644324</v>
      </c>
      <c r="H461" s="149" t="str">
        <f t="shared" si="7"/>
        <v>08010520040000611</v>
      </c>
    </row>
    <row r="462" spans="1:8" ht="165.75">
      <c r="A462" s="218" t="s">
        <v>615</v>
      </c>
      <c r="B462" s="191" t="s">
        <v>274</v>
      </c>
      <c r="C462" s="191" t="s">
        <v>482</v>
      </c>
      <c r="D462" s="191" t="s">
        <v>870</v>
      </c>
      <c r="E462" s="191" t="s">
        <v>1564</v>
      </c>
      <c r="F462" s="224">
        <v>92000</v>
      </c>
      <c r="G462" s="224">
        <v>92000</v>
      </c>
      <c r="H462" s="149" t="str">
        <f t="shared" si="7"/>
        <v>08010520041000</v>
      </c>
    </row>
    <row r="463" spans="1:8" ht="38.25">
      <c r="A463" s="218" t="s">
        <v>1911</v>
      </c>
      <c r="B463" s="290" t="s">
        <v>274</v>
      </c>
      <c r="C463" s="290" t="s">
        <v>482</v>
      </c>
      <c r="D463" s="207" t="s">
        <v>870</v>
      </c>
      <c r="E463" s="290" t="s">
        <v>1912</v>
      </c>
      <c r="F463" s="224">
        <v>92000</v>
      </c>
      <c r="G463" s="224">
        <v>92000</v>
      </c>
      <c r="H463" s="149" t="str">
        <f t="shared" si="7"/>
        <v>08010520041000600</v>
      </c>
    </row>
    <row r="464" spans="1:8">
      <c r="A464" s="218" t="s">
        <v>1605</v>
      </c>
      <c r="B464" s="290" t="s">
        <v>274</v>
      </c>
      <c r="C464" s="290" t="s">
        <v>482</v>
      </c>
      <c r="D464" s="207" t="s">
        <v>870</v>
      </c>
      <c r="E464" s="290" t="s">
        <v>1606</v>
      </c>
      <c r="F464" s="224">
        <v>92000</v>
      </c>
      <c r="G464" s="224">
        <v>92000</v>
      </c>
      <c r="H464" s="149" t="str">
        <f t="shared" si="7"/>
        <v>08010520041000610</v>
      </c>
    </row>
    <row r="465" spans="1:8" ht="76.5">
      <c r="A465" s="218" t="s">
        <v>437</v>
      </c>
      <c r="B465" s="290" t="s">
        <v>274</v>
      </c>
      <c r="C465" s="290" t="s">
        <v>482</v>
      </c>
      <c r="D465" s="207" t="s">
        <v>870</v>
      </c>
      <c r="E465" s="290" t="s">
        <v>438</v>
      </c>
      <c r="F465" s="224">
        <v>92000</v>
      </c>
      <c r="G465" s="224">
        <v>92000</v>
      </c>
      <c r="H465" s="149" t="str">
        <f t="shared" si="7"/>
        <v>08010520041000611</v>
      </c>
    </row>
    <row r="466" spans="1:8" ht="127.5">
      <c r="A466" s="218" t="s">
        <v>616</v>
      </c>
      <c r="B466" s="290" t="s">
        <v>274</v>
      </c>
      <c r="C466" s="290" t="s">
        <v>482</v>
      </c>
      <c r="D466" s="207" t="s">
        <v>871</v>
      </c>
      <c r="E466" s="290" t="s">
        <v>1564</v>
      </c>
      <c r="F466" s="224">
        <v>150000</v>
      </c>
      <c r="G466" s="224">
        <v>150000</v>
      </c>
      <c r="H466" s="149" t="str">
        <f t="shared" si="7"/>
        <v>08010520045000</v>
      </c>
    </row>
    <row r="467" spans="1:8" ht="38.25">
      <c r="A467" s="218" t="s">
        <v>1911</v>
      </c>
      <c r="B467" s="290" t="s">
        <v>274</v>
      </c>
      <c r="C467" s="290" t="s">
        <v>482</v>
      </c>
      <c r="D467" s="207" t="s">
        <v>871</v>
      </c>
      <c r="E467" s="290" t="s">
        <v>1912</v>
      </c>
      <c r="F467" s="224">
        <v>150000</v>
      </c>
      <c r="G467" s="224">
        <v>150000</v>
      </c>
      <c r="H467" s="149" t="str">
        <f t="shared" si="7"/>
        <v>08010520045000600</v>
      </c>
    </row>
    <row r="468" spans="1:8">
      <c r="A468" s="218" t="s">
        <v>1605</v>
      </c>
      <c r="B468" s="290" t="s">
        <v>274</v>
      </c>
      <c r="C468" s="290" t="s">
        <v>482</v>
      </c>
      <c r="D468" s="207" t="s">
        <v>871</v>
      </c>
      <c r="E468" s="290" t="s">
        <v>1606</v>
      </c>
      <c r="F468" s="224">
        <v>150000</v>
      </c>
      <c r="G468" s="224">
        <v>150000</v>
      </c>
      <c r="H468" s="149" t="str">
        <f t="shared" si="7"/>
        <v>08010520045000610</v>
      </c>
    </row>
    <row r="469" spans="1:8" ht="76.5">
      <c r="A469" s="218" t="s">
        <v>437</v>
      </c>
      <c r="B469" s="290" t="s">
        <v>274</v>
      </c>
      <c r="C469" s="290" t="s">
        <v>482</v>
      </c>
      <c r="D469" s="207" t="s">
        <v>871</v>
      </c>
      <c r="E469" s="290" t="s">
        <v>438</v>
      </c>
      <c r="F469" s="224">
        <v>150000</v>
      </c>
      <c r="G469" s="224">
        <v>150000</v>
      </c>
      <c r="H469" s="149" t="str">
        <f t="shared" si="7"/>
        <v>08010520045000611</v>
      </c>
    </row>
    <row r="470" spans="1:8" ht="114.75">
      <c r="A470" s="218" t="s">
        <v>617</v>
      </c>
      <c r="B470" s="290" t="s">
        <v>274</v>
      </c>
      <c r="C470" s="290" t="s">
        <v>482</v>
      </c>
      <c r="D470" s="207" t="s">
        <v>872</v>
      </c>
      <c r="E470" s="290" t="s">
        <v>1564</v>
      </c>
      <c r="F470" s="224">
        <v>332771</v>
      </c>
      <c r="G470" s="224">
        <v>332771</v>
      </c>
      <c r="H470" s="149" t="str">
        <f t="shared" si="7"/>
        <v>08010520047000</v>
      </c>
    </row>
    <row r="471" spans="1:8" ht="38.25">
      <c r="A471" s="218" t="s">
        <v>1911</v>
      </c>
      <c r="B471" s="290" t="s">
        <v>274</v>
      </c>
      <c r="C471" s="290" t="s">
        <v>482</v>
      </c>
      <c r="D471" s="207" t="s">
        <v>872</v>
      </c>
      <c r="E471" s="290" t="s">
        <v>1912</v>
      </c>
      <c r="F471" s="224">
        <v>332771</v>
      </c>
      <c r="G471" s="224">
        <v>332771</v>
      </c>
      <c r="H471" s="149" t="str">
        <f t="shared" si="7"/>
        <v>08010520047000600</v>
      </c>
    </row>
    <row r="472" spans="1:8">
      <c r="A472" s="218" t="s">
        <v>1605</v>
      </c>
      <c r="B472" s="290" t="s">
        <v>274</v>
      </c>
      <c r="C472" s="290" t="s">
        <v>482</v>
      </c>
      <c r="D472" s="207" t="s">
        <v>872</v>
      </c>
      <c r="E472" s="290" t="s">
        <v>1606</v>
      </c>
      <c r="F472" s="224">
        <v>332771</v>
      </c>
      <c r="G472" s="224">
        <v>332771</v>
      </c>
      <c r="H472" s="149" t="str">
        <f t="shared" si="7"/>
        <v>08010520047000610</v>
      </c>
    </row>
    <row r="473" spans="1:8" ht="25.5">
      <c r="A473" s="218" t="s">
        <v>456</v>
      </c>
      <c r="B473" s="290" t="s">
        <v>274</v>
      </c>
      <c r="C473" s="207" t="s">
        <v>482</v>
      </c>
      <c r="D473" s="290" t="s">
        <v>872</v>
      </c>
      <c r="E473" s="290" t="s">
        <v>457</v>
      </c>
      <c r="F473" s="224">
        <v>332771</v>
      </c>
      <c r="G473" s="224">
        <v>332771</v>
      </c>
      <c r="H473" s="149" t="str">
        <f t="shared" si="7"/>
        <v>08010520047000612</v>
      </c>
    </row>
    <row r="474" spans="1:8" ht="114.75">
      <c r="A474" s="218" t="s">
        <v>692</v>
      </c>
      <c r="B474" s="290" t="s">
        <v>274</v>
      </c>
      <c r="C474" s="290" t="s">
        <v>482</v>
      </c>
      <c r="D474" s="290" t="s">
        <v>873</v>
      </c>
      <c r="E474" s="290" t="s">
        <v>1564</v>
      </c>
      <c r="F474" s="224">
        <v>21000000</v>
      </c>
      <c r="G474" s="224">
        <v>21000000</v>
      </c>
      <c r="H474" s="149" t="str">
        <f t="shared" si="7"/>
        <v>0801052004Г000</v>
      </c>
    </row>
    <row r="475" spans="1:8" ht="38.25">
      <c r="A475" s="218" t="s">
        <v>1911</v>
      </c>
      <c r="B475" s="290" t="s">
        <v>274</v>
      </c>
      <c r="C475" s="290" t="s">
        <v>482</v>
      </c>
      <c r="D475" s="290" t="s">
        <v>873</v>
      </c>
      <c r="E475" s="290" t="s">
        <v>1912</v>
      </c>
      <c r="F475" s="224">
        <v>21000000</v>
      </c>
      <c r="G475" s="224">
        <v>21000000</v>
      </c>
      <c r="H475" s="149" t="str">
        <f t="shared" si="7"/>
        <v>0801052004Г000600</v>
      </c>
    </row>
    <row r="476" spans="1:8">
      <c r="A476" s="218" t="s">
        <v>1605</v>
      </c>
      <c r="B476" s="290" t="s">
        <v>274</v>
      </c>
      <c r="C476" s="290" t="s">
        <v>482</v>
      </c>
      <c r="D476" s="290" t="s">
        <v>873</v>
      </c>
      <c r="E476" s="290" t="s">
        <v>1606</v>
      </c>
      <c r="F476" s="224">
        <v>21000000</v>
      </c>
      <c r="G476" s="224">
        <v>21000000</v>
      </c>
      <c r="H476" s="149" t="str">
        <f t="shared" si="7"/>
        <v>0801052004Г000610</v>
      </c>
    </row>
    <row r="477" spans="1:8" ht="76.5">
      <c r="A477" s="218" t="s">
        <v>437</v>
      </c>
      <c r="B477" s="290" t="s">
        <v>274</v>
      </c>
      <c r="C477" s="290" t="s">
        <v>482</v>
      </c>
      <c r="D477" s="290" t="s">
        <v>873</v>
      </c>
      <c r="E477" s="290" t="s">
        <v>438</v>
      </c>
      <c r="F477" s="224">
        <v>21000000</v>
      </c>
      <c r="G477" s="224">
        <v>21000000</v>
      </c>
      <c r="H477" s="149" t="str">
        <f t="shared" si="7"/>
        <v>0801052004Г000611</v>
      </c>
    </row>
    <row r="478" spans="1:8" ht="102">
      <c r="A478" s="218" t="s">
        <v>1112</v>
      </c>
      <c r="B478" s="290" t="s">
        <v>274</v>
      </c>
      <c r="C478" s="290" t="s">
        <v>482</v>
      </c>
      <c r="D478" s="290" t="s">
        <v>1113</v>
      </c>
      <c r="E478" s="290" t="s">
        <v>1564</v>
      </c>
      <c r="F478" s="224">
        <v>3200000</v>
      </c>
      <c r="G478" s="224">
        <v>3200000</v>
      </c>
      <c r="H478" s="149" t="str">
        <f t="shared" si="7"/>
        <v>0801052004Э000</v>
      </c>
    </row>
    <row r="479" spans="1:8" ht="38.25">
      <c r="A479" s="218" t="s">
        <v>1911</v>
      </c>
      <c r="B479" s="290" t="s">
        <v>274</v>
      </c>
      <c r="C479" s="290" t="s">
        <v>482</v>
      </c>
      <c r="D479" s="290" t="s">
        <v>1113</v>
      </c>
      <c r="E479" s="290" t="s">
        <v>1912</v>
      </c>
      <c r="F479" s="224">
        <v>3200000</v>
      </c>
      <c r="G479" s="224">
        <v>3200000</v>
      </c>
      <c r="H479" s="149" t="str">
        <f t="shared" si="7"/>
        <v>0801052004Э000600</v>
      </c>
    </row>
    <row r="480" spans="1:8">
      <c r="A480" s="218" t="s">
        <v>1605</v>
      </c>
      <c r="B480" s="290" t="s">
        <v>274</v>
      </c>
      <c r="C480" s="290" t="s">
        <v>482</v>
      </c>
      <c r="D480" s="290" t="s">
        <v>1113</v>
      </c>
      <c r="E480" s="290" t="s">
        <v>1606</v>
      </c>
      <c r="F480" s="224">
        <v>3200000</v>
      </c>
      <c r="G480" s="224">
        <v>3200000</v>
      </c>
      <c r="H480" s="149" t="str">
        <f t="shared" si="7"/>
        <v>0801052004Э000610</v>
      </c>
    </row>
    <row r="481" spans="1:8" ht="76.5">
      <c r="A481" s="218" t="s">
        <v>437</v>
      </c>
      <c r="B481" s="290" t="s">
        <v>274</v>
      </c>
      <c r="C481" s="290" t="s">
        <v>482</v>
      </c>
      <c r="D481" s="290" t="s">
        <v>1113</v>
      </c>
      <c r="E481" s="290" t="s">
        <v>438</v>
      </c>
      <c r="F481" s="224">
        <v>3200000</v>
      </c>
      <c r="G481" s="224">
        <v>3200000</v>
      </c>
      <c r="H481" s="149" t="str">
        <f t="shared" si="7"/>
        <v>0801052004Э000611</v>
      </c>
    </row>
    <row r="482" spans="1:8" ht="63.75">
      <c r="A482" s="218" t="s">
        <v>606</v>
      </c>
      <c r="B482" s="290" t="s">
        <v>274</v>
      </c>
      <c r="C482" s="290" t="s">
        <v>482</v>
      </c>
      <c r="D482" s="290" t="s">
        <v>851</v>
      </c>
      <c r="E482" s="290" t="s">
        <v>1564</v>
      </c>
      <c r="F482" s="224">
        <v>2548436</v>
      </c>
      <c r="G482" s="224">
        <v>2548436</v>
      </c>
      <c r="H482" s="149" t="str">
        <f t="shared" si="7"/>
        <v>08010520080520</v>
      </c>
    </row>
    <row r="483" spans="1:8" ht="38.25">
      <c r="A483" s="218" t="s">
        <v>1911</v>
      </c>
      <c r="B483" s="290" t="s">
        <v>274</v>
      </c>
      <c r="C483" s="290" t="s">
        <v>482</v>
      </c>
      <c r="D483" s="290" t="s">
        <v>851</v>
      </c>
      <c r="E483" s="290" t="s">
        <v>1912</v>
      </c>
      <c r="F483" s="224">
        <v>2548436</v>
      </c>
      <c r="G483" s="224">
        <v>2548436</v>
      </c>
      <c r="H483" s="149" t="str">
        <f t="shared" si="7"/>
        <v>08010520080520600</v>
      </c>
    </row>
    <row r="484" spans="1:8">
      <c r="A484" s="218" t="s">
        <v>1605</v>
      </c>
      <c r="B484" s="290" t="s">
        <v>274</v>
      </c>
      <c r="C484" s="290" t="s">
        <v>482</v>
      </c>
      <c r="D484" s="290" t="s">
        <v>851</v>
      </c>
      <c r="E484" s="290" t="s">
        <v>1606</v>
      </c>
      <c r="F484" s="224">
        <v>2548436</v>
      </c>
      <c r="G484" s="224">
        <v>2548436</v>
      </c>
      <c r="H484" s="149" t="str">
        <f t="shared" si="7"/>
        <v>08010520080520610</v>
      </c>
    </row>
    <row r="485" spans="1:8" ht="25.5">
      <c r="A485" s="218" t="s">
        <v>456</v>
      </c>
      <c r="B485" s="290" t="s">
        <v>274</v>
      </c>
      <c r="C485" s="290" t="s">
        <v>482</v>
      </c>
      <c r="D485" s="290" t="s">
        <v>851</v>
      </c>
      <c r="E485" s="290" t="s">
        <v>457</v>
      </c>
      <c r="F485" s="224">
        <v>2548436</v>
      </c>
      <c r="G485" s="224">
        <v>2548436</v>
      </c>
      <c r="H485" s="149" t="str">
        <f t="shared" si="7"/>
        <v>08010520080520612</v>
      </c>
    </row>
    <row r="486" spans="1:8" ht="25.5">
      <c r="A486" s="218" t="s">
        <v>0</v>
      </c>
      <c r="B486" s="290" t="s">
        <v>274</v>
      </c>
      <c r="C486" s="290" t="s">
        <v>493</v>
      </c>
      <c r="D486" s="290" t="s">
        <v>1564</v>
      </c>
      <c r="E486" s="290" t="s">
        <v>1564</v>
      </c>
      <c r="F486" s="224">
        <v>61847064</v>
      </c>
      <c r="G486" s="224">
        <v>61847064</v>
      </c>
      <c r="H486" s="149" t="str">
        <f t="shared" si="7"/>
        <v>0804</v>
      </c>
    </row>
    <row r="487" spans="1:8" ht="25.5">
      <c r="A487" s="218" t="s">
        <v>558</v>
      </c>
      <c r="B487" s="290" t="s">
        <v>274</v>
      </c>
      <c r="C487" s="207" t="s">
        <v>493</v>
      </c>
      <c r="D487" s="290" t="s">
        <v>1141</v>
      </c>
      <c r="E487" s="290" t="s">
        <v>1564</v>
      </c>
      <c r="F487" s="224">
        <v>61847064</v>
      </c>
      <c r="G487" s="224">
        <v>61847064</v>
      </c>
      <c r="H487" s="149" t="str">
        <f t="shared" si="7"/>
        <v>08040500000000</v>
      </c>
    </row>
    <row r="488" spans="1:8" ht="38.25">
      <c r="A488" s="218" t="s">
        <v>717</v>
      </c>
      <c r="B488" s="290" t="s">
        <v>274</v>
      </c>
      <c r="C488" s="290" t="s">
        <v>493</v>
      </c>
      <c r="D488" s="290" t="s">
        <v>1144</v>
      </c>
      <c r="E488" s="290" t="s">
        <v>1564</v>
      </c>
      <c r="F488" s="224">
        <v>61847064</v>
      </c>
      <c r="G488" s="224">
        <v>61847064</v>
      </c>
      <c r="H488" s="149" t="str">
        <f t="shared" si="7"/>
        <v>08040530000000</v>
      </c>
    </row>
    <row r="489" spans="1:8" ht="127.5">
      <c r="A489" s="218" t="s">
        <v>607</v>
      </c>
      <c r="B489" s="290" t="s">
        <v>274</v>
      </c>
      <c r="C489" s="290" t="s">
        <v>493</v>
      </c>
      <c r="D489" s="290" t="s">
        <v>852</v>
      </c>
      <c r="E489" s="290" t="s">
        <v>1564</v>
      </c>
      <c r="F489" s="224">
        <v>38217842</v>
      </c>
      <c r="G489" s="224">
        <v>38217842</v>
      </c>
      <c r="H489" s="149" t="str">
        <f t="shared" si="7"/>
        <v>08040530040000</v>
      </c>
    </row>
    <row r="490" spans="1:8" ht="76.5">
      <c r="A490" s="218" t="s">
        <v>1902</v>
      </c>
      <c r="B490" s="290" t="s">
        <v>274</v>
      </c>
      <c r="C490" s="290" t="s">
        <v>493</v>
      </c>
      <c r="D490" s="290" t="s">
        <v>852</v>
      </c>
      <c r="E490" s="290" t="s">
        <v>324</v>
      </c>
      <c r="F490" s="224">
        <v>36150842</v>
      </c>
      <c r="G490" s="224">
        <v>36150842</v>
      </c>
      <c r="H490" s="149" t="str">
        <f t="shared" si="7"/>
        <v>08040530040000100</v>
      </c>
    </row>
    <row r="491" spans="1:8" ht="25.5">
      <c r="A491" s="218" t="s">
        <v>1584</v>
      </c>
      <c r="B491" s="290" t="s">
        <v>274</v>
      </c>
      <c r="C491" s="290" t="s">
        <v>493</v>
      </c>
      <c r="D491" s="290" t="s">
        <v>852</v>
      </c>
      <c r="E491" s="290" t="s">
        <v>165</v>
      </c>
      <c r="F491" s="224">
        <v>36150842</v>
      </c>
      <c r="G491" s="224">
        <v>36150842</v>
      </c>
      <c r="H491" s="149" t="str">
        <f t="shared" si="7"/>
        <v>08040530040000110</v>
      </c>
    </row>
    <row r="492" spans="1:8">
      <c r="A492" s="218" t="s">
        <v>1426</v>
      </c>
      <c r="B492" s="290" t="s">
        <v>274</v>
      </c>
      <c r="C492" s="290" t="s">
        <v>493</v>
      </c>
      <c r="D492" s="290" t="s">
        <v>852</v>
      </c>
      <c r="E492" s="290" t="s">
        <v>432</v>
      </c>
      <c r="F492" s="224">
        <v>27692275</v>
      </c>
      <c r="G492" s="224">
        <v>27692275</v>
      </c>
      <c r="H492" s="149" t="str">
        <f t="shared" si="7"/>
        <v>08040530040000111</v>
      </c>
    </row>
    <row r="493" spans="1:8" ht="25.5">
      <c r="A493" s="218" t="s">
        <v>1435</v>
      </c>
      <c r="B493" s="290" t="s">
        <v>274</v>
      </c>
      <c r="C493" s="290" t="s">
        <v>493</v>
      </c>
      <c r="D493" s="290" t="s">
        <v>852</v>
      </c>
      <c r="E493" s="290" t="s">
        <v>481</v>
      </c>
      <c r="F493" s="224">
        <v>95500</v>
      </c>
      <c r="G493" s="224">
        <v>95500</v>
      </c>
      <c r="H493" s="149" t="str">
        <f t="shared" si="7"/>
        <v>08040530040000112</v>
      </c>
    </row>
    <row r="494" spans="1:8" ht="51">
      <c r="A494" s="218" t="s">
        <v>1427</v>
      </c>
      <c r="B494" s="290" t="s">
        <v>274</v>
      </c>
      <c r="C494" s="290" t="s">
        <v>493</v>
      </c>
      <c r="D494" s="290" t="s">
        <v>852</v>
      </c>
      <c r="E494" s="290" t="s">
        <v>1218</v>
      </c>
      <c r="F494" s="224">
        <v>8363067</v>
      </c>
      <c r="G494" s="224">
        <v>8363067</v>
      </c>
      <c r="H494" s="149" t="str">
        <f t="shared" si="7"/>
        <v>08040530040000119</v>
      </c>
    </row>
    <row r="495" spans="1:8" ht="38.25">
      <c r="A495" s="218" t="s">
        <v>1903</v>
      </c>
      <c r="B495" s="290" t="s">
        <v>274</v>
      </c>
      <c r="C495" s="290" t="s">
        <v>493</v>
      </c>
      <c r="D495" s="290" t="s">
        <v>852</v>
      </c>
      <c r="E495" s="290" t="s">
        <v>1904</v>
      </c>
      <c r="F495" s="224">
        <v>2067000</v>
      </c>
      <c r="G495" s="224">
        <v>2067000</v>
      </c>
      <c r="H495" s="149" t="str">
        <f t="shared" si="7"/>
        <v>08040530040000200</v>
      </c>
    </row>
    <row r="496" spans="1:8" ht="38.25">
      <c r="A496" s="218" t="s">
        <v>1603</v>
      </c>
      <c r="B496" s="290" t="s">
        <v>274</v>
      </c>
      <c r="C496" s="290" t="s">
        <v>493</v>
      </c>
      <c r="D496" s="290" t="s">
        <v>852</v>
      </c>
      <c r="E496" s="290" t="s">
        <v>1604</v>
      </c>
      <c r="F496" s="224">
        <v>2067000</v>
      </c>
      <c r="G496" s="224">
        <v>2067000</v>
      </c>
      <c r="H496" s="149" t="str">
        <f t="shared" ref="H496:H554" si="9">CONCATENATE(C496,,D496,E496)</f>
        <v>08040530040000240</v>
      </c>
    </row>
    <row r="497" spans="1:8">
      <c r="A497" s="218" t="s">
        <v>1692</v>
      </c>
      <c r="B497" s="290" t="s">
        <v>274</v>
      </c>
      <c r="C497" s="290" t="s">
        <v>493</v>
      </c>
      <c r="D497" s="290" t="s">
        <v>852</v>
      </c>
      <c r="E497" s="290" t="s">
        <v>418</v>
      </c>
      <c r="F497" s="224">
        <v>2067000</v>
      </c>
      <c r="G497" s="224">
        <v>2067000</v>
      </c>
      <c r="H497" s="149" t="str">
        <f t="shared" si="9"/>
        <v>08040530040000244</v>
      </c>
    </row>
    <row r="498" spans="1:8" ht="165.75">
      <c r="A498" s="218" t="s">
        <v>608</v>
      </c>
      <c r="B498" s="290" t="s">
        <v>274</v>
      </c>
      <c r="C498" s="290" t="s">
        <v>493</v>
      </c>
      <c r="D498" s="290" t="s">
        <v>853</v>
      </c>
      <c r="E498" s="290" t="s">
        <v>1564</v>
      </c>
      <c r="F498" s="224">
        <v>21878174</v>
      </c>
      <c r="G498" s="224">
        <v>21878174</v>
      </c>
      <c r="H498" s="149" t="str">
        <f t="shared" si="9"/>
        <v>08040530041000</v>
      </c>
    </row>
    <row r="499" spans="1:8" ht="76.5">
      <c r="A499" s="218" t="s">
        <v>1902</v>
      </c>
      <c r="B499" s="290" t="s">
        <v>274</v>
      </c>
      <c r="C499" s="290" t="s">
        <v>493</v>
      </c>
      <c r="D499" s="290" t="s">
        <v>853</v>
      </c>
      <c r="E499" s="290" t="s">
        <v>324</v>
      </c>
      <c r="F499" s="224">
        <v>21878174</v>
      </c>
      <c r="G499" s="224">
        <v>21878174</v>
      </c>
      <c r="H499" s="149" t="str">
        <f t="shared" si="9"/>
        <v>08040530041000100</v>
      </c>
    </row>
    <row r="500" spans="1:8" ht="25.5">
      <c r="A500" s="218" t="s">
        <v>1584</v>
      </c>
      <c r="B500" s="290" t="s">
        <v>274</v>
      </c>
      <c r="C500" s="290" t="s">
        <v>493</v>
      </c>
      <c r="D500" s="290" t="s">
        <v>853</v>
      </c>
      <c r="E500" s="290" t="s">
        <v>165</v>
      </c>
      <c r="F500" s="224">
        <v>21878174</v>
      </c>
      <c r="G500" s="224">
        <v>21878174</v>
      </c>
      <c r="H500" s="149" t="str">
        <f t="shared" si="9"/>
        <v>08040530041000110</v>
      </c>
    </row>
    <row r="501" spans="1:8">
      <c r="A501" s="218" t="s">
        <v>1426</v>
      </c>
      <c r="B501" s="290" t="s">
        <v>274</v>
      </c>
      <c r="C501" s="290" t="s">
        <v>493</v>
      </c>
      <c r="D501" s="290" t="s">
        <v>853</v>
      </c>
      <c r="E501" s="290" t="s">
        <v>432</v>
      </c>
      <c r="F501" s="224">
        <v>16803513</v>
      </c>
      <c r="G501" s="224">
        <v>16803513</v>
      </c>
      <c r="H501" s="149" t="str">
        <f t="shared" si="9"/>
        <v>08040530041000111</v>
      </c>
    </row>
    <row r="502" spans="1:8" ht="51">
      <c r="A502" s="218" t="s">
        <v>1427</v>
      </c>
      <c r="B502" s="290" t="s">
        <v>274</v>
      </c>
      <c r="C502" s="290" t="s">
        <v>493</v>
      </c>
      <c r="D502" s="290" t="s">
        <v>853</v>
      </c>
      <c r="E502" s="290" t="s">
        <v>1218</v>
      </c>
      <c r="F502" s="224">
        <v>5074661</v>
      </c>
      <c r="G502" s="224">
        <v>5074661</v>
      </c>
      <c r="H502" s="149" t="str">
        <f t="shared" si="9"/>
        <v>08040530041000119</v>
      </c>
    </row>
    <row r="503" spans="1:8" ht="127.5">
      <c r="A503" s="218" t="s">
        <v>609</v>
      </c>
      <c r="B503" s="290" t="s">
        <v>274</v>
      </c>
      <c r="C503" s="290" t="s">
        <v>493</v>
      </c>
      <c r="D503" s="290" t="s">
        <v>855</v>
      </c>
      <c r="E503" s="290" t="s">
        <v>1564</v>
      </c>
      <c r="F503" s="224">
        <v>1064548</v>
      </c>
      <c r="G503" s="224">
        <v>1064548</v>
      </c>
      <c r="H503" s="149" t="str">
        <f t="shared" si="9"/>
        <v>08040530047000</v>
      </c>
    </row>
    <row r="504" spans="1:8" ht="76.5">
      <c r="A504" s="218" t="s">
        <v>1902</v>
      </c>
      <c r="B504" s="290" t="s">
        <v>274</v>
      </c>
      <c r="C504" s="290" t="s">
        <v>493</v>
      </c>
      <c r="D504" s="290" t="s">
        <v>855</v>
      </c>
      <c r="E504" s="290" t="s">
        <v>324</v>
      </c>
      <c r="F504" s="224">
        <v>1064548</v>
      </c>
      <c r="G504" s="224">
        <v>1064548</v>
      </c>
      <c r="H504" s="149" t="str">
        <f t="shared" si="9"/>
        <v>08040530047000100</v>
      </c>
    </row>
    <row r="505" spans="1:8" ht="25.5">
      <c r="A505" s="218" t="s">
        <v>1584</v>
      </c>
      <c r="B505" s="290" t="s">
        <v>274</v>
      </c>
      <c r="C505" s="290" t="s">
        <v>493</v>
      </c>
      <c r="D505" s="290" t="s">
        <v>855</v>
      </c>
      <c r="E505" s="290" t="s">
        <v>165</v>
      </c>
      <c r="F505" s="224">
        <v>1064548</v>
      </c>
      <c r="G505" s="224">
        <v>1064548</v>
      </c>
      <c r="H505" s="149" t="str">
        <f t="shared" si="9"/>
        <v>08040530047000110</v>
      </c>
    </row>
    <row r="506" spans="1:8" ht="25.5">
      <c r="A506" s="218" t="s">
        <v>1435</v>
      </c>
      <c r="B506" s="290" t="s">
        <v>274</v>
      </c>
      <c r="C506" s="207" t="s">
        <v>493</v>
      </c>
      <c r="D506" s="290" t="s">
        <v>855</v>
      </c>
      <c r="E506" s="290" t="s">
        <v>481</v>
      </c>
      <c r="F506" s="224">
        <v>1064548</v>
      </c>
      <c r="G506" s="224">
        <v>1064548</v>
      </c>
      <c r="H506" s="149" t="str">
        <f t="shared" si="9"/>
        <v>08040530047000112</v>
      </c>
    </row>
    <row r="507" spans="1:8" ht="127.5">
      <c r="A507" s="218" t="s">
        <v>689</v>
      </c>
      <c r="B507" s="290" t="s">
        <v>274</v>
      </c>
      <c r="C507" s="290" t="s">
        <v>493</v>
      </c>
      <c r="D507" s="290" t="s">
        <v>856</v>
      </c>
      <c r="E507" s="290" t="s">
        <v>1564</v>
      </c>
      <c r="F507" s="224">
        <v>356000</v>
      </c>
      <c r="G507" s="224">
        <v>356000</v>
      </c>
      <c r="H507" s="149" t="str">
        <f t="shared" si="9"/>
        <v>0804053004Г000</v>
      </c>
    </row>
    <row r="508" spans="1:8" ht="38.25">
      <c r="A508" s="218" t="s">
        <v>1903</v>
      </c>
      <c r="B508" s="290" t="s">
        <v>274</v>
      </c>
      <c r="C508" s="290" t="s">
        <v>493</v>
      </c>
      <c r="D508" s="290" t="s">
        <v>856</v>
      </c>
      <c r="E508" s="290" t="s">
        <v>1904</v>
      </c>
      <c r="F508" s="224">
        <v>356000</v>
      </c>
      <c r="G508" s="224">
        <v>356000</v>
      </c>
      <c r="H508" s="149" t="str">
        <f t="shared" si="9"/>
        <v>0804053004Г000200</v>
      </c>
    </row>
    <row r="509" spans="1:8" ht="38.25">
      <c r="A509" s="218" t="s">
        <v>1603</v>
      </c>
      <c r="B509" s="290" t="s">
        <v>274</v>
      </c>
      <c r="C509" s="290" t="s">
        <v>493</v>
      </c>
      <c r="D509" s="290" t="s">
        <v>856</v>
      </c>
      <c r="E509" s="290" t="s">
        <v>1604</v>
      </c>
      <c r="F509" s="224">
        <v>356000</v>
      </c>
      <c r="G509" s="224">
        <v>356000</v>
      </c>
      <c r="H509" s="149" t="str">
        <f t="shared" si="9"/>
        <v>0804053004Г000240</v>
      </c>
    </row>
    <row r="510" spans="1:8">
      <c r="A510" s="218" t="s">
        <v>1692</v>
      </c>
      <c r="B510" s="290" t="s">
        <v>274</v>
      </c>
      <c r="C510" s="290" t="s">
        <v>493</v>
      </c>
      <c r="D510" s="290" t="s">
        <v>856</v>
      </c>
      <c r="E510" s="290" t="s">
        <v>418</v>
      </c>
      <c r="F510" s="224">
        <v>356000</v>
      </c>
      <c r="G510" s="224">
        <v>356000</v>
      </c>
      <c r="H510" s="149" t="str">
        <f t="shared" si="9"/>
        <v>0804053004Г000244</v>
      </c>
    </row>
    <row r="511" spans="1:8" ht="89.25">
      <c r="A511" s="218" t="s">
        <v>1114</v>
      </c>
      <c r="B511" s="290" t="s">
        <v>274</v>
      </c>
      <c r="C511" s="290" t="s">
        <v>493</v>
      </c>
      <c r="D511" s="290" t="s">
        <v>1115</v>
      </c>
      <c r="E511" s="290" t="s">
        <v>1564</v>
      </c>
      <c r="F511" s="224">
        <v>120000</v>
      </c>
      <c r="G511" s="224">
        <v>120000</v>
      </c>
      <c r="H511" s="149" t="str">
        <f t="shared" si="9"/>
        <v>0804053004Ф000</v>
      </c>
    </row>
    <row r="512" spans="1:8" ht="38.25">
      <c r="A512" s="218" t="s">
        <v>1903</v>
      </c>
      <c r="B512" s="290" t="s">
        <v>274</v>
      </c>
      <c r="C512" s="290" t="s">
        <v>493</v>
      </c>
      <c r="D512" s="290" t="s">
        <v>1115</v>
      </c>
      <c r="E512" s="290" t="s">
        <v>1904</v>
      </c>
      <c r="F512" s="224">
        <v>120000</v>
      </c>
      <c r="G512" s="224">
        <v>120000</v>
      </c>
      <c r="H512" s="149" t="str">
        <f t="shared" si="9"/>
        <v>0804053004Ф000200</v>
      </c>
    </row>
    <row r="513" spans="1:8" ht="38.25">
      <c r="A513" s="218" t="s">
        <v>1603</v>
      </c>
      <c r="B513" s="290" t="s">
        <v>274</v>
      </c>
      <c r="C513" s="290" t="s">
        <v>493</v>
      </c>
      <c r="D513" s="290" t="s">
        <v>1115</v>
      </c>
      <c r="E513" s="290" t="s">
        <v>1604</v>
      </c>
      <c r="F513" s="224">
        <v>120000</v>
      </c>
      <c r="G513" s="224">
        <v>120000</v>
      </c>
      <c r="H513" s="149" t="str">
        <f t="shared" si="9"/>
        <v>0804053004Ф000240</v>
      </c>
    </row>
    <row r="514" spans="1:8">
      <c r="A514" s="218" t="s">
        <v>1692</v>
      </c>
      <c r="B514" s="290" t="s">
        <v>274</v>
      </c>
      <c r="C514" s="290" t="s">
        <v>493</v>
      </c>
      <c r="D514" s="290" t="s">
        <v>1115</v>
      </c>
      <c r="E514" s="290" t="s">
        <v>418</v>
      </c>
      <c r="F514" s="224">
        <v>120000</v>
      </c>
      <c r="G514" s="224">
        <v>120000</v>
      </c>
      <c r="H514" s="149" t="str">
        <f t="shared" si="9"/>
        <v>0804053004Ф000244</v>
      </c>
    </row>
    <row r="515" spans="1:8" ht="114.75">
      <c r="A515" s="218" t="s">
        <v>1108</v>
      </c>
      <c r="B515" s="290" t="s">
        <v>274</v>
      </c>
      <c r="C515" s="290" t="s">
        <v>493</v>
      </c>
      <c r="D515" s="290" t="s">
        <v>1109</v>
      </c>
      <c r="E515" s="290" t="s">
        <v>1564</v>
      </c>
      <c r="F515" s="224">
        <v>210500</v>
      </c>
      <c r="G515" s="224">
        <v>210500</v>
      </c>
      <c r="H515" s="149" t="str">
        <f t="shared" si="9"/>
        <v>0804053004Э000</v>
      </c>
    </row>
    <row r="516" spans="1:8" ht="38.25">
      <c r="A516" s="218" t="s">
        <v>1903</v>
      </c>
      <c r="B516" s="290" t="s">
        <v>274</v>
      </c>
      <c r="C516" s="290" t="s">
        <v>493</v>
      </c>
      <c r="D516" s="290" t="s">
        <v>1109</v>
      </c>
      <c r="E516" s="290" t="s">
        <v>1904</v>
      </c>
      <c r="F516" s="224">
        <v>210500</v>
      </c>
      <c r="G516" s="224">
        <v>210500</v>
      </c>
      <c r="H516" s="149" t="str">
        <f t="shared" si="9"/>
        <v>0804053004Э000200</v>
      </c>
    </row>
    <row r="517" spans="1:8" ht="38.25">
      <c r="A517" s="218" t="s">
        <v>1603</v>
      </c>
      <c r="B517" s="290" t="s">
        <v>274</v>
      </c>
      <c r="C517" s="290" t="s">
        <v>493</v>
      </c>
      <c r="D517" s="290" t="s">
        <v>1109</v>
      </c>
      <c r="E517" s="290" t="s">
        <v>1604</v>
      </c>
      <c r="F517" s="224">
        <v>210500</v>
      </c>
      <c r="G517" s="224">
        <v>210500</v>
      </c>
      <c r="H517" s="149" t="str">
        <f t="shared" si="9"/>
        <v>0804053004Э000240</v>
      </c>
    </row>
    <row r="518" spans="1:8">
      <c r="A518" s="218" t="s">
        <v>1692</v>
      </c>
      <c r="B518" s="290" t="s">
        <v>274</v>
      </c>
      <c r="C518" s="290" t="s">
        <v>493</v>
      </c>
      <c r="D518" s="290" t="s">
        <v>1109</v>
      </c>
      <c r="E518" s="290" t="s">
        <v>418</v>
      </c>
      <c r="F518" s="224">
        <v>210500</v>
      </c>
      <c r="G518" s="224">
        <v>210500</v>
      </c>
      <c r="H518" s="149" t="str">
        <f t="shared" si="9"/>
        <v>0804053004Э000244</v>
      </c>
    </row>
    <row r="519" spans="1:8">
      <c r="A519" s="218" t="s">
        <v>293</v>
      </c>
      <c r="B519" s="290" t="s">
        <v>274</v>
      </c>
      <c r="C519" s="290" t="s">
        <v>1432</v>
      </c>
      <c r="D519" s="290" t="s">
        <v>1564</v>
      </c>
      <c r="E519" s="290" t="s">
        <v>1564</v>
      </c>
      <c r="F519" s="224">
        <v>7611700</v>
      </c>
      <c r="G519" s="224">
        <v>7611700</v>
      </c>
      <c r="H519" s="149" t="str">
        <f t="shared" si="9"/>
        <v>1100</v>
      </c>
    </row>
    <row r="520" spans="1:8">
      <c r="A520" s="218" t="s">
        <v>1703</v>
      </c>
      <c r="B520" s="290" t="s">
        <v>274</v>
      </c>
      <c r="C520" s="290" t="s">
        <v>1704</v>
      </c>
      <c r="D520" s="290" t="s">
        <v>1564</v>
      </c>
      <c r="E520" s="290" t="s">
        <v>1564</v>
      </c>
      <c r="F520" s="224">
        <v>5964674</v>
      </c>
      <c r="G520" s="224">
        <v>5964674</v>
      </c>
      <c r="H520" s="149" t="str">
        <f t="shared" si="9"/>
        <v>1101</v>
      </c>
    </row>
    <row r="521" spans="1:8" ht="38.25">
      <c r="A521" s="218" t="s">
        <v>571</v>
      </c>
      <c r="B521" s="290" t="s">
        <v>274</v>
      </c>
      <c r="C521" s="290" t="s">
        <v>1704</v>
      </c>
      <c r="D521" s="290" t="s">
        <v>1149</v>
      </c>
      <c r="E521" s="290" t="s">
        <v>1564</v>
      </c>
      <c r="F521" s="224">
        <v>5964674</v>
      </c>
      <c r="G521" s="224">
        <v>5964674</v>
      </c>
      <c r="H521" s="149" t="str">
        <f t="shared" si="9"/>
        <v>11010700000000</v>
      </c>
    </row>
    <row r="522" spans="1:8" ht="25.5">
      <c r="A522" s="218" t="s">
        <v>572</v>
      </c>
      <c r="B522" s="290" t="s">
        <v>274</v>
      </c>
      <c r="C522" s="290" t="s">
        <v>1704</v>
      </c>
      <c r="D522" s="290" t="s">
        <v>1150</v>
      </c>
      <c r="E522" s="290" t="s">
        <v>1564</v>
      </c>
      <c r="F522" s="224">
        <v>5964674</v>
      </c>
      <c r="G522" s="224">
        <v>5964674</v>
      </c>
      <c r="H522" s="149" t="str">
        <f t="shared" si="9"/>
        <v>11010710000000</v>
      </c>
    </row>
    <row r="523" spans="1:8" ht="140.25">
      <c r="A523" s="218" t="s">
        <v>1567</v>
      </c>
      <c r="B523" s="290" t="s">
        <v>274</v>
      </c>
      <c r="C523" s="290" t="s">
        <v>1704</v>
      </c>
      <c r="D523" s="290" t="s">
        <v>1568</v>
      </c>
      <c r="E523" s="290" t="s">
        <v>1564</v>
      </c>
      <c r="F523" s="224">
        <v>4060274</v>
      </c>
      <c r="G523" s="224">
        <v>4060274</v>
      </c>
      <c r="H523" s="149" t="str">
        <f t="shared" si="9"/>
        <v>11010710040000</v>
      </c>
    </row>
    <row r="524" spans="1:8" ht="38.25">
      <c r="A524" s="218" t="s">
        <v>1911</v>
      </c>
      <c r="B524" s="290" t="s">
        <v>274</v>
      </c>
      <c r="C524" s="290" t="s">
        <v>1704</v>
      </c>
      <c r="D524" s="290" t="s">
        <v>1568</v>
      </c>
      <c r="E524" s="290" t="s">
        <v>1912</v>
      </c>
      <c r="F524" s="224">
        <v>4060274</v>
      </c>
      <c r="G524" s="224">
        <v>4060274</v>
      </c>
      <c r="H524" s="149" t="str">
        <f t="shared" si="9"/>
        <v>11010710040000600</v>
      </c>
    </row>
    <row r="525" spans="1:8">
      <c r="A525" s="218" t="s">
        <v>1605</v>
      </c>
      <c r="B525" s="290" t="s">
        <v>274</v>
      </c>
      <c r="C525" s="290" t="s">
        <v>1704</v>
      </c>
      <c r="D525" s="290" t="s">
        <v>1568</v>
      </c>
      <c r="E525" s="290" t="s">
        <v>1606</v>
      </c>
      <c r="F525" s="224">
        <v>4060274</v>
      </c>
      <c r="G525" s="224">
        <v>4060274</v>
      </c>
      <c r="H525" s="149" t="str">
        <f t="shared" si="9"/>
        <v>11010710040000610</v>
      </c>
    </row>
    <row r="526" spans="1:8" ht="76.5">
      <c r="A526" s="218" t="s">
        <v>437</v>
      </c>
      <c r="B526" s="290" t="s">
        <v>274</v>
      </c>
      <c r="C526" s="290" t="s">
        <v>1704</v>
      </c>
      <c r="D526" s="290" t="s">
        <v>1568</v>
      </c>
      <c r="E526" s="290" t="s">
        <v>438</v>
      </c>
      <c r="F526" s="224">
        <v>4060274</v>
      </c>
      <c r="G526" s="224">
        <v>4060274</v>
      </c>
      <c r="H526" s="149" t="str">
        <f t="shared" si="9"/>
        <v>11010710040000611</v>
      </c>
    </row>
    <row r="527" spans="1:8" ht="178.5">
      <c r="A527" s="218" t="s">
        <v>1569</v>
      </c>
      <c r="B527" s="290" t="s">
        <v>274</v>
      </c>
      <c r="C527" s="290" t="s">
        <v>1704</v>
      </c>
      <c r="D527" s="290" t="s">
        <v>1570</v>
      </c>
      <c r="E527" s="290" t="s">
        <v>1564</v>
      </c>
      <c r="F527" s="224">
        <v>280000</v>
      </c>
      <c r="G527" s="224">
        <v>280000</v>
      </c>
      <c r="H527" s="149" t="str">
        <f t="shared" si="9"/>
        <v>11010710041000</v>
      </c>
    </row>
    <row r="528" spans="1:8" ht="38.25">
      <c r="A528" s="218" t="s">
        <v>1911</v>
      </c>
      <c r="B528" s="290" t="s">
        <v>274</v>
      </c>
      <c r="C528" s="290" t="s">
        <v>1704</v>
      </c>
      <c r="D528" s="290" t="s">
        <v>1570</v>
      </c>
      <c r="E528" s="290" t="s">
        <v>1912</v>
      </c>
      <c r="F528" s="224">
        <v>280000</v>
      </c>
      <c r="G528" s="224">
        <v>280000</v>
      </c>
      <c r="H528" s="149" t="str">
        <f t="shared" si="9"/>
        <v>11010710041000600</v>
      </c>
    </row>
    <row r="529" spans="1:8">
      <c r="A529" s="218" t="s">
        <v>1605</v>
      </c>
      <c r="B529" s="290" t="s">
        <v>274</v>
      </c>
      <c r="C529" s="290" t="s">
        <v>1704</v>
      </c>
      <c r="D529" s="290" t="s">
        <v>1570</v>
      </c>
      <c r="E529" s="290" t="s">
        <v>1606</v>
      </c>
      <c r="F529" s="224">
        <v>280000</v>
      </c>
      <c r="G529" s="224">
        <v>280000</v>
      </c>
      <c r="H529" s="149" t="str">
        <f t="shared" si="9"/>
        <v>11010710041000610</v>
      </c>
    </row>
    <row r="530" spans="1:8" ht="76.5">
      <c r="A530" s="218" t="s">
        <v>437</v>
      </c>
      <c r="B530" s="290" t="s">
        <v>274</v>
      </c>
      <c r="C530" s="290" t="s">
        <v>1704</v>
      </c>
      <c r="D530" s="290" t="s">
        <v>1570</v>
      </c>
      <c r="E530" s="290" t="s">
        <v>438</v>
      </c>
      <c r="F530" s="224">
        <v>280000</v>
      </c>
      <c r="G530" s="224">
        <v>280000</v>
      </c>
      <c r="H530" s="149" t="str">
        <f t="shared" si="9"/>
        <v>11010710041000611</v>
      </c>
    </row>
    <row r="531" spans="1:8" ht="127.5">
      <c r="A531" s="218" t="s">
        <v>1571</v>
      </c>
      <c r="B531" s="290" t="s">
        <v>274</v>
      </c>
      <c r="C531" s="290" t="s">
        <v>1704</v>
      </c>
      <c r="D531" s="290" t="s">
        <v>1572</v>
      </c>
      <c r="E531" s="290" t="s">
        <v>1564</v>
      </c>
      <c r="F531" s="224">
        <v>30000</v>
      </c>
      <c r="G531" s="224">
        <v>30000</v>
      </c>
      <c r="H531" s="149" t="str">
        <f t="shared" si="9"/>
        <v>11010710047000</v>
      </c>
    </row>
    <row r="532" spans="1:8" ht="38.25">
      <c r="A532" s="218" t="s">
        <v>1911</v>
      </c>
      <c r="B532" s="290" t="s">
        <v>274</v>
      </c>
      <c r="C532" s="290" t="s">
        <v>1704</v>
      </c>
      <c r="D532" s="290" t="s">
        <v>1572</v>
      </c>
      <c r="E532" s="290" t="s">
        <v>1912</v>
      </c>
      <c r="F532" s="224">
        <v>30000</v>
      </c>
      <c r="G532" s="224">
        <v>30000</v>
      </c>
      <c r="H532" s="149" t="str">
        <f t="shared" si="9"/>
        <v>11010710047000600</v>
      </c>
    </row>
    <row r="533" spans="1:8">
      <c r="A533" s="218" t="s">
        <v>1605</v>
      </c>
      <c r="B533" s="290" t="s">
        <v>274</v>
      </c>
      <c r="C533" s="290" t="s">
        <v>1704</v>
      </c>
      <c r="D533" s="290" t="s">
        <v>1572</v>
      </c>
      <c r="E533" s="290" t="s">
        <v>1606</v>
      </c>
      <c r="F533" s="224">
        <v>30000</v>
      </c>
      <c r="G533" s="224">
        <v>30000</v>
      </c>
      <c r="H533" s="149" t="str">
        <f t="shared" si="9"/>
        <v>11010710047000610</v>
      </c>
    </row>
    <row r="534" spans="1:8" ht="25.5">
      <c r="A534" s="218" t="s">
        <v>456</v>
      </c>
      <c r="B534" s="290" t="s">
        <v>274</v>
      </c>
      <c r="C534" s="290" t="s">
        <v>1704</v>
      </c>
      <c r="D534" s="290" t="s">
        <v>1572</v>
      </c>
      <c r="E534" s="290" t="s">
        <v>457</v>
      </c>
      <c r="F534" s="224">
        <v>30000</v>
      </c>
      <c r="G534" s="224">
        <v>30000</v>
      </c>
      <c r="H534" s="149" t="str">
        <f t="shared" si="9"/>
        <v>11010710047000612</v>
      </c>
    </row>
    <row r="535" spans="1:8" ht="127.5">
      <c r="A535" s="218" t="s">
        <v>1573</v>
      </c>
      <c r="B535" s="290" t="s">
        <v>274</v>
      </c>
      <c r="C535" s="290" t="s">
        <v>1704</v>
      </c>
      <c r="D535" s="290" t="s">
        <v>1574</v>
      </c>
      <c r="E535" s="290" t="s">
        <v>1564</v>
      </c>
      <c r="F535" s="224">
        <v>706400</v>
      </c>
      <c r="G535" s="224">
        <v>706400</v>
      </c>
      <c r="H535" s="149" t="str">
        <f t="shared" si="9"/>
        <v>1101071004Г000</v>
      </c>
    </row>
    <row r="536" spans="1:8" ht="38.25">
      <c r="A536" s="218" t="s">
        <v>1911</v>
      </c>
      <c r="B536" s="290" t="s">
        <v>274</v>
      </c>
      <c r="C536" s="290" t="s">
        <v>1704</v>
      </c>
      <c r="D536" s="290" t="s">
        <v>1574</v>
      </c>
      <c r="E536" s="290" t="s">
        <v>1912</v>
      </c>
      <c r="F536" s="224">
        <v>706400</v>
      </c>
      <c r="G536" s="224">
        <v>706400</v>
      </c>
      <c r="H536" s="149" t="str">
        <f t="shared" si="9"/>
        <v>1101071004Г000600</v>
      </c>
    </row>
    <row r="537" spans="1:8">
      <c r="A537" s="218" t="s">
        <v>1605</v>
      </c>
      <c r="B537" s="290" t="s">
        <v>274</v>
      </c>
      <c r="C537" s="207" t="s">
        <v>1704</v>
      </c>
      <c r="D537" s="290" t="s">
        <v>1574</v>
      </c>
      <c r="E537" s="290" t="s">
        <v>1606</v>
      </c>
      <c r="F537" s="224">
        <v>706400</v>
      </c>
      <c r="G537" s="224">
        <v>706400</v>
      </c>
      <c r="H537" s="149" t="str">
        <f t="shared" si="9"/>
        <v>1101071004Г000610</v>
      </c>
    </row>
    <row r="538" spans="1:8" ht="76.5">
      <c r="A538" s="218" t="s">
        <v>437</v>
      </c>
      <c r="B538" s="290" t="s">
        <v>274</v>
      </c>
      <c r="C538" s="290" t="s">
        <v>1704</v>
      </c>
      <c r="D538" s="290" t="s">
        <v>1574</v>
      </c>
      <c r="E538" s="290" t="s">
        <v>438</v>
      </c>
      <c r="F538" s="224">
        <v>706400</v>
      </c>
      <c r="G538" s="224">
        <v>706400</v>
      </c>
      <c r="H538" s="149" t="str">
        <f t="shared" si="9"/>
        <v>1101071004Г000611</v>
      </c>
    </row>
    <row r="539" spans="1:8" ht="114.75">
      <c r="A539" s="218" t="s">
        <v>1575</v>
      </c>
      <c r="B539" s="290" t="s">
        <v>274</v>
      </c>
      <c r="C539" s="290" t="s">
        <v>1704</v>
      </c>
      <c r="D539" s="290" t="s">
        <v>1576</v>
      </c>
      <c r="E539" s="290" t="s">
        <v>1564</v>
      </c>
      <c r="F539" s="224">
        <v>200000</v>
      </c>
      <c r="G539" s="224">
        <v>200000</v>
      </c>
      <c r="H539" s="149" t="str">
        <f t="shared" si="9"/>
        <v>1101071004Э000</v>
      </c>
    </row>
    <row r="540" spans="1:8" ht="38.25">
      <c r="A540" s="218" t="s">
        <v>1911</v>
      </c>
      <c r="B540" s="290" t="s">
        <v>274</v>
      </c>
      <c r="C540" s="290" t="s">
        <v>1704</v>
      </c>
      <c r="D540" s="290" t="s">
        <v>1576</v>
      </c>
      <c r="E540" s="290" t="s">
        <v>1912</v>
      </c>
      <c r="F540" s="224">
        <v>200000</v>
      </c>
      <c r="G540" s="224">
        <v>200000</v>
      </c>
      <c r="H540" s="149" t="str">
        <f t="shared" si="9"/>
        <v>1101071004Э000600</v>
      </c>
    </row>
    <row r="541" spans="1:8">
      <c r="A541" s="218" t="s">
        <v>1605</v>
      </c>
      <c r="B541" s="290" t="s">
        <v>274</v>
      </c>
      <c r="C541" s="207" t="s">
        <v>1704</v>
      </c>
      <c r="D541" s="290" t="s">
        <v>1576</v>
      </c>
      <c r="E541" s="290" t="s">
        <v>1606</v>
      </c>
      <c r="F541" s="224">
        <v>200000</v>
      </c>
      <c r="G541" s="224">
        <v>200000</v>
      </c>
      <c r="H541" s="149" t="str">
        <f t="shared" si="9"/>
        <v>1101071004Э000610</v>
      </c>
    </row>
    <row r="542" spans="1:8" ht="76.5">
      <c r="A542" s="218" t="s">
        <v>437</v>
      </c>
      <c r="B542" s="290" t="s">
        <v>274</v>
      </c>
      <c r="C542" s="290" t="s">
        <v>1704</v>
      </c>
      <c r="D542" s="290" t="s">
        <v>1576</v>
      </c>
      <c r="E542" s="290" t="s">
        <v>438</v>
      </c>
      <c r="F542" s="224">
        <v>200000</v>
      </c>
      <c r="G542" s="224">
        <v>200000</v>
      </c>
      <c r="H542" s="149" t="str">
        <f t="shared" si="9"/>
        <v>1101071004Э000611</v>
      </c>
    </row>
    <row r="543" spans="1:8" ht="102">
      <c r="A543" s="218" t="s">
        <v>1577</v>
      </c>
      <c r="B543" s="290" t="s">
        <v>274</v>
      </c>
      <c r="C543" s="290" t="s">
        <v>1704</v>
      </c>
      <c r="D543" s="290" t="s">
        <v>1578</v>
      </c>
      <c r="E543" s="290" t="s">
        <v>1564</v>
      </c>
      <c r="F543" s="224">
        <v>688000</v>
      </c>
      <c r="G543" s="224">
        <v>688000</v>
      </c>
      <c r="H543" s="149" t="str">
        <f t="shared" si="9"/>
        <v>110107100Ч0020</v>
      </c>
    </row>
    <row r="544" spans="1:8" ht="38.25">
      <c r="A544" s="218" t="s">
        <v>1911</v>
      </c>
      <c r="B544" s="290" t="s">
        <v>274</v>
      </c>
      <c r="C544" s="290" t="s">
        <v>1704</v>
      </c>
      <c r="D544" s="290" t="s">
        <v>1578</v>
      </c>
      <c r="E544" s="290" t="s">
        <v>1912</v>
      </c>
      <c r="F544" s="224">
        <v>688000</v>
      </c>
      <c r="G544" s="224">
        <v>688000</v>
      </c>
      <c r="H544" s="149" t="str">
        <f t="shared" si="9"/>
        <v>110107100Ч0020600</v>
      </c>
    </row>
    <row r="545" spans="1:8">
      <c r="A545" s="218" t="s">
        <v>1605</v>
      </c>
      <c r="B545" s="207" t="s">
        <v>274</v>
      </c>
      <c r="C545" s="207" t="s">
        <v>1704</v>
      </c>
      <c r="D545" s="290" t="s">
        <v>1578</v>
      </c>
      <c r="E545" s="290" t="s">
        <v>1606</v>
      </c>
      <c r="F545" s="224">
        <v>688000</v>
      </c>
      <c r="G545" s="224">
        <v>688000</v>
      </c>
      <c r="H545" s="149" t="str">
        <f t="shared" si="9"/>
        <v>110107100Ч0020610</v>
      </c>
    </row>
    <row r="546" spans="1:8" ht="76.5">
      <c r="A546" s="218" t="s">
        <v>437</v>
      </c>
      <c r="B546" s="290" t="s">
        <v>274</v>
      </c>
      <c r="C546" s="290" t="s">
        <v>1704</v>
      </c>
      <c r="D546" s="290" t="s">
        <v>1578</v>
      </c>
      <c r="E546" s="290" t="s">
        <v>438</v>
      </c>
      <c r="F546" s="224">
        <v>688000</v>
      </c>
      <c r="G546" s="224">
        <v>688000</v>
      </c>
      <c r="H546" s="149" t="str">
        <f t="shared" si="9"/>
        <v>110107100Ч0020611</v>
      </c>
    </row>
    <row r="547" spans="1:8">
      <c r="A547" s="218" t="s">
        <v>254</v>
      </c>
      <c r="B547" s="290" t="s">
        <v>274</v>
      </c>
      <c r="C547" s="290" t="s">
        <v>471</v>
      </c>
      <c r="D547" s="290" t="s">
        <v>1564</v>
      </c>
      <c r="E547" s="290" t="s">
        <v>1564</v>
      </c>
      <c r="F547" s="224">
        <v>1647026</v>
      </c>
      <c r="G547" s="224">
        <v>1647026</v>
      </c>
      <c r="H547" s="149" t="str">
        <f t="shared" si="9"/>
        <v>1102</v>
      </c>
    </row>
    <row r="548" spans="1:8" ht="38.25">
      <c r="A548" s="218" t="s">
        <v>571</v>
      </c>
      <c r="B548" s="290" t="s">
        <v>274</v>
      </c>
      <c r="C548" s="290" t="s">
        <v>471</v>
      </c>
      <c r="D548" s="290" t="s">
        <v>1149</v>
      </c>
      <c r="E548" s="290" t="s">
        <v>1564</v>
      </c>
      <c r="F548" s="224">
        <v>1647026</v>
      </c>
      <c r="G548" s="224">
        <v>1647026</v>
      </c>
      <c r="H548" s="149" t="str">
        <f t="shared" si="9"/>
        <v>11020700000000</v>
      </c>
    </row>
    <row r="549" spans="1:8" ht="25.5">
      <c r="A549" s="218" t="s">
        <v>572</v>
      </c>
      <c r="B549" s="290" t="s">
        <v>274</v>
      </c>
      <c r="C549" s="207" t="s">
        <v>471</v>
      </c>
      <c r="D549" s="290" t="s">
        <v>1150</v>
      </c>
      <c r="E549" s="290" t="s">
        <v>1564</v>
      </c>
      <c r="F549" s="224">
        <v>1447026</v>
      </c>
      <c r="G549" s="224">
        <v>1447026</v>
      </c>
      <c r="H549" s="149" t="str">
        <f t="shared" si="9"/>
        <v>11020710000000</v>
      </c>
    </row>
    <row r="550" spans="1:8" ht="89.25">
      <c r="A550" s="218" t="s">
        <v>472</v>
      </c>
      <c r="B550" s="290" t="s">
        <v>274</v>
      </c>
      <c r="C550" s="290" t="s">
        <v>471</v>
      </c>
      <c r="D550" s="290" t="s">
        <v>837</v>
      </c>
      <c r="E550" s="290" t="s">
        <v>1564</v>
      </c>
      <c r="F550" s="224">
        <v>600000</v>
      </c>
      <c r="G550" s="224">
        <v>600000</v>
      </c>
      <c r="H550" s="149" t="str">
        <f t="shared" si="9"/>
        <v>11020710080010</v>
      </c>
    </row>
    <row r="551" spans="1:8" ht="38.25">
      <c r="A551" s="218" t="s">
        <v>1911</v>
      </c>
      <c r="B551" s="290" t="s">
        <v>274</v>
      </c>
      <c r="C551" s="290" t="s">
        <v>471</v>
      </c>
      <c r="D551" s="290" t="s">
        <v>837</v>
      </c>
      <c r="E551" s="290" t="s">
        <v>1912</v>
      </c>
      <c r="F551" s="224">
        <v>600000</v>
      </c>
      <c r="G551" s="224">
        <v>600000</v>
      </c>
      <c r="H551" s="149" t="str">
        <f t="shared" si="9"/>
        <v>11020710080010600</v>
      </c>
    </row>
    <row r="552" spans="1:8">
      <c r="A552" s="218" t="s">
        <v>1605</v>
      </c>
      <c r="B552" s="290" t="s">
        <v>274</v>
      </c>
      <c r="C552" s="290" t="s">
        <v>471</v>
      </c>
      <c r="D552" s="290" t="s">
        <v>837</v>
      </c>
      <c r="E552" s="290" t="s">
        <v>1606</v>
      </c>
      <c r="F552" s="224">
        <v>600000</v>
      </c>
      <c r="G552" s="224">
        <v>600000</v>
      </c>
      <c r="H552" s="149" t="str">
        <f t="shared" si="9"/>
        <v>11020710080010610</v>
      </c>
    </row>
    <row r="553" spans="1:8" ht="25.5">
      <c r="A553" s="218" t="s">
        <v>456</v>
      </c>
      <c r="B553" s="290" t="s">
        <v>274</v>
      </c>
      <c r="C553" s="207" t="s">
        <v>471</v>
      </c>
      <c r="D553" s="290" t="s">
        <v>837</v>
      </c>
      <c r="E553" s="290" t="s">
        <v>457</v>
      </c>
      <c r="F553" s="224">
        <v>600000</v>
      </c>
      <c r="G553" s="224">
        <v>600000</v>
      </c>
      <c r="H553" s="149" t="str">
        <f t="shared" si="9"/>
        <v>11020710080010612</v>
      </c>
    </row>
    <row r="554" spans="1:8" ht="102">
      <c r="A554" s="218" t="s">
        <v>473</v>
      </c>
      <c r="B554" s="290" t="s">
        <v>274</v>
      </c>
      <c r="C554" s="207" t="s">
        <v>471</v>
      </c>
      <c r="D554" s="290" t="s">
        <v>838</v>
      </c>
      <c r="E554" s="290" t="s">
        <v>1564</v>
      </c>
      <c r="F554" s="224">
        <v>800000</v>
      </c>
      <c r="G554" s="224">
        <v>800000</v>
      </c>
      <c r="H554" s="149" t="str">
        <f t="shared" si="9"/>
        <v>11020710080020</v>
      </c>
    </row>
    <row r="555" spans="1:8" ht="38.25">
      <c r="A555" s="218" t="s">
        <v>1911</v>
      </c>
      <c r="B555" s="290" t="s">
        <v>274</v>
      </c>
      <c r="C555" s="207" t="s">
        <v>471</v>
      </c>
      <c r="D555" s="290" t="s">
        <v>838</v>
      </c>
      <c r="E555" s="290" t="s">
        <v>1912</v>
      </c>
      <c r="F555" s="224">
        <v>800000</v>
      </c>
      <c r="G555" s="224">
        <v>800000</v>
      </c>
      <c r="H555" s="149" t="str">
        <f t="shared" ref="H555:H615" si="10">CONCATENATE(C555,,D555,E555)</f>
        <v>11020710080020600</v>
      </c>
    </row>
    <row r="556" spans="1:8">
      <c r="A556" s="218" t="s">
        <v>1605</v>
      </c>
      <c r="B556" s="290" t="s">
        <v>274</v>
      </c>
      <c r="C556" s="207" t="s">
        <v>471</v>
      </c>
      <c r="D556" s="290" t="s">
        <v>838</v>
      </c>
      <c r="E556" s="290" t="s">
        <v>1606</v>
      </c>
      <c r="F556" s="224">
        <v>800000</v>
      </c>
      <c r="G556" s="224">
        <v>800000</v>
      </c>
      <c r="H556" s="149" t="str">
        <f t="shared" si="10"/>
        <v>11020710080020610</v>
      </c>
    </row>
    <row r="557" spans="1:8" ht="25.5">
      <c r="A557" s="218" t="s">
        <v>456</v>
      </c>
      <c r="B557" s="290" t="s">
        <v>274</v>
      </c>
      <c r="C557" s="207" t="s">
        <v>471</v>
      </c>
      <c r="D557" s="290" t="s">
        <v>838</v>
      </c>
      <c r="E557" s="290" t="s">
        <v>457</v>
      </c>
      <c r="F557" s="224">
        <v>800000</v>
      </c>
      <c r="G557" s="224">
        <v>800000</v>
      </c>
      <c r="H557" s="149" t="str">
        <f t="shared" si="10"/>
        <v>11020710080020612</v>
      </c>
    </row>
    <row r="558" spans="1:8" ht="76.5">
      <c r="A558" s="218" t="s">
        <v>1668</v>
      </c>
      <c r="B558" s="290" t="s">
        <v>274</v>
      </c>
      <c r="C558" s="207" t="s">
        <v>471</v>
      </c>
      <c r="D558" s="290" t="s">
        <v>1669</v>
      </c>
      <c r="E558" s="290" t="s">
        <v>1564</v>
      </c>
      <c r="F558" s="224">
        <v>47026</v>
      </c>
      <c r="G558" s="224">
        <v>47026</v>
      </c>
      <c r="H558" s="149" t="str">
        <f t="shared" si="10"/>
        <v>1102071008Ф020</v>
      </c>
    </row>
    <row r="559" spans="1:8" ht="38.25">
      <c r="A559" s="218" t="s">
        <v>1911</v>
      </c>
      <c r="B559" s="290" t="s">
        <v>274</v>
      </c>
      <c r="C559" s="207" t="s">
        <v>471</v>
      </c>
      <c r="D559" s="290" t="s">
        <v>1669</v>
      </c>
      <c r="E559" s="290" t="s">
        <v>1912</v>
      </c>
      <c r="F559" s="224">
        <v>47026</v>
      </c>
      <c r="G559" s="224">
        <v>47026</v>
      </c>
      <c r="H559" s="149" t="str">
        <f t="shared" si="10"/>
        <v>1102071008Ф020600</v>
      </c>
    </row>
    <row r="560" spans="1:8">
      <c r="A560" s="218" t="s">
        <v>1605</v>
      </c>
      <c r="B560" s="290" t="s">
        <v>274</v>
      </c>
      <c r="C560" s="290" t="s">
        <v>471</v>
      </c>
      <c r="D560" s="290" t="s">
        <v>1669</v>
      </c>
      <c r="E560" s="290" t="s">
        <v>1606</v>
      </c>
      <c r="F560" s="6">
        <v>47026</v>
      </c>
      <c r="G560" s="6">
        <v>47026</v>
      </c>
      <c r="H560" s="149" t="str">
        <f t="shared" si="10"/>
        <v>1102071008Ф020610</v>
      </c>
    </row>
    <row r="561" spans="1:8" ht="25.5">
      <c r="A561" s="218" t="s">
        <v>456</v>
      </c>
      <c r="B561" s="290" t="s">
        <v>274</v>
      </c>
      <c r="C561" s="290" t="s">
        <v>471</v>
      </c>
      <c r="D561" s="290" t="s">
        <v>1669</v>
      </c>
      <c r="E561" s="290" t="s">
        <v>457</v>
      </c>
      <c r="F561" s="6">
        <v>47026</v>
      </c>
      <c r="G561" s="6">
        <v>47026</v>
      </c>
      <c r="H561" s="149" t="str">
        <f t="shared" si="10"/>
        <v>1102071008Ф020612</v>
      </c>
    </row>
    <row r="562" spans="1:8" ht="25.5">
      <c r="A562" s="218" t="s">
        <v>574</v>
      </c>
      <c r="B562" s="290" t="s">
        <v>274</v>
      </c>
      <c r="C562" s="290" t="s">
        <v>471</v>
      </c>
      <c r="D562" s="290" t="s">
        <v>1151</v>
      </c>
      <c r="E562" s="290" t="s">
        <v>1564</v>
      </c>
      <c r="F562" s="6">
        <v>200000</v>
      </c>
      <c r="G562" s="6">
        <v>200000</v>
      </c>
      <c r="H562" s="149" t="str">
        <f t="shared" si="10"/>
        <v>11020720000000</v>
      </c>
    </row>
    <row r="563" spans="1:8" ht="102">
      <c r="A563" s="218" t="s">
        <v>602</v>
      </c>
      <c r="B563" s="290" t="s">
        <v>274</v>
      </c>
      <c r="C563" s="290" t="s">
        <v>471</v>
      </c>
      <c r="D563" s="290" t="s">
        <v>839</v>
      </c>
      <c r="E563" s="290" t="s">
        <v>1564</v>
      </c>
      <c r="F563" s="6">
        <v>16900</v>
      </c>
      <c r="G563" s="6">
        <v>16900</v>
      </c>
      <c r="H563" s="149" t="str">
        <f t="shared" si="10"/>
        <v>11020720080010</v>
      </c>
    </row>
    <row r="564" spans="1:8" ht="38.25">
      <c r="A564" s="218" t="s">
        <v>1911</v>
      </c>
      <c r="B564" s="290" t="s">
        <v>274</v>
      </c>
      <c r="C564" s="290" t="s">
        <v>471</v>
      </c>
      <c r="D564" s="290" t="s">
        <v>839</v>
      </c>
      <c r="E564" s="290" t="s">
        <v>1912</v>
      </c>
      <c r="F564" s="6">
        <v>16900</v>
      </c>
      <c r="G564" s="6">
        <v>16900</v>
      </c>
      <c r="H564" s="149" t="str">
        <f t="shared" si="10"/>
        <v>11020720080010600</v>
      </c>
    </row>
    <row r="565" spans="1:8">
      <c r="A565" s="218" t="s">
        <v>1605</v>
      </c>
      <c r="B565" s="290" t="s">
        <v>274</v>
      </c>
      <c r="C565" s="290" t="s">
        <v>471</v>
      </c>
      <c r="D565" s="290" t="s">
        <v>839</v>
      </c>
      <c r="E565" s="290" t="s">
        <v>1606</v>
      </c>
      <c r="F565" s="6">
        <v>16900</v>
      </c>
      <c r="G565" s="6">
        <v>16900</v>
      </c>
      <c r="H565" s="149" t="str">
        <f t="shared" si="10"/>
        <v>11020720080010610</v>
      </c>
    </row>
    <row r="566" spans="1:8" ht="25.5">
      <c r="A566" s="218" t="s">
        <v>456</v>
      </c>
      <c r="B566" s="290" t="s">
        <v>274</v>
      </c>
      <c r="C566" s="290" t="s">
        <v>471</v>
      </c>
      <c r="D566" s="290" t="s">
        <v>839</v>
      </c>
      <c r="E566" s="290" t="s">
        <v>457</v>
      </c>
      <c r="F566" s="6">
        <v>16900</v>
      </c>
      <c r="G566" s="6">
        <v>16900</v>
      </c>
      <c r="H566" s="149" t="str">
        <f t="shared" si="10"/>
        <v>11020720080010612</v>
      </c>
    </row>
    <row r="567" spans="1:8" ht="76.5">
      <c r="A567" s="218" t="s">
        <v>474</v>
      </c>
      <c r="B567" s="290" t="s">
        <v>274</v>
      </c>
      <c r="C567" s="290" t="s">
        <v>471</v>
      </c>
      <c r="D567" s="290" t="s">
        <v>840</v>
      </c>
      <c r="E567" s="290" t="s">
        <v>1564</v>
      </c>
      <c r="F567" s="6">
        <v>176400</v>
      </c>
      <c r="G567" s="6">
        <v>176400</v>
      </c>
      <c r="H567" s="149" t="str">
        <f t="shared" si="10"/>
        <v>11020720080020</v>
      </c>
    </row>
    <row r="568" spans="1:8" ht="38.25">
      <c r="A568" s="218" t="s">
        <v>1911</v>
      </c>
      <c r="B568" s="290" t="s">
        <v>274</v>
      </c>
      <c r="C568" s="290" t="s">
        <v>471</v>
      </c>
      <c r="D568" s="290" t="s">
        <v>840</v>
      </c>
      <c r="E568" s="290" t="s">
        <v>1912</v>
      </c>
      <c r="F568" s="6">
        <v>176400</v>
      </c>
      <c r="G568" s="6">
        <v>176400</v>
      </c>
      <c r="H568" s="149" t="str">
        <f t="shared" si="10"/>
        <v>11020720080020600</v>
      </c>
    </row>
    <row r="569" spans="1:8">
      <c r="A569" s="218" t="s">
        <v>1605</v>
      </c>
      <c r="B569" s="290" t="s">
        <v>274</v>
      </c>
      <c r="C569" s="290" t="s">
        <v>471</v>
      </c>
      <c r="D569" s="290" t="s">
        <v>840</v>
      </c>
      <c r="E569" s="290" t="s">
        <v>1606</v>
      </c>
      <c r="F569" s="6">
        <v>176400</v>
      </c>
      <c r="G569" s="6">
        <v>176400</v>
      </c>
      <c r="H569" s="149" t="str">
        <f t="shared" si="10"/>
        <v>11020720080020610</v>
      </c>
    </row>
    <row r="570" spans="1:8" ht="25.5">
      <c r="A570" s="218" t="s">
        <v>456</v>
      </c>
      <c r="B570" s="290" t="s">
        <v>274</v>
      </c>
      <c r="C570" s="290" t="s">
        <v>471</v>
      </c>
      <c r="D570" s="290" t="s">
        <v>840</v>
      </c>
      <c r="E570" s="290" t="s">
        <v>457</v>
      </c>
      <c r="F570" s="6">
        <v>176400</v>
      </c>
      <c r="G570" s="6">
        <v>176400</v>
      </c>
      <c r="H570" s="149" t="str">
        <f t="shared" si="10"/>
        <v>11020720080020612</v>
      </c>
    </row>
    <row r="571" spans="1:8" ht="127.5">
      <c r="A571" s="218" t="s">
        <v>475</v>
      </c>
      <c r="B571" s="290" t="s">
        <v>274</v>
      </c>
      <c r="C571" s="290" t="s">
        <v>471</v>
      </c>
      <c r="D571" s="290" t="s">
        <v>841</v>
      </c>
      <c r="E571" s="290" t="s">
        <v>1564</v>
      </c>
      <c r="F571" s="6">
        <v>6700</v>
      </c>
      <c r="G571" s="6">
        <v>6700</v>
      </c>
      <c r="H571" s="149" t="str">
        <f t="shared" si="10"/>
        <v>11020720080030</v>
      </c>
    </row>
    <row r="572" spans="1:8" ht="38.25">
      <c r="A572" s="218" t="s">
        <v>1911</v>
      </c>
      <c r="B572" s="290" t="s">
        <v>274</v>
      </c>
      <c r="C572" s="290" t="s">
        <v>471</v>
      </c>
      <c r="D572" s="290" t="s">
        <v>841</v>
      </c>
      <c r="E572" s="290" t="s">
        <v>1912</v>
      </c>
      <c r="F572" s="6">
        <v>6700</v>
      </c>
      <c r="G572" s="6">
        <v>6700</v>
      </c>
      <c r="H572" s="149" t="str">
        <f t="shared" si="10"/>
        <v>11020720080030600</v>
      </c>
    </row>
    <row r="573" spans="1:8">
      <c r="A573" s="218" t="s">
        <v>1605</v>
      </c>
      <c r="B573" s="290" t="s">
        <v>274</v>
      </c>
      <c r="C573" s="290" t="s">
        <v>471</v>
      </c>
      <c r="D573" s="290" t="s">
        <v>841</v>
      </c>
      <c r="E573" s="290" t="s">
        <v>1606</v>
      </c>
      <c r="F573" s="6">
        <v>6700</v>
      </c>
      <c r="G573" s="6">
        <v>6700</v>
      </c>
      <c r="H573" s="149" t="str">
        <f t="shared" si="10"/>
        <v>11020720080030610</v>
      </c>
    </row>
    <row r="574" spans="1:8" ht="25.5">
      <c r="A574" s="218" t="s">
        <v>456</v>
      </c>
      <c r="B574" s="290" t="s">
        <v>274</v>
      </c>
      <c r="C574" s="290" t="s">
        <v>471</v>
      </c>
      <c r="D574" s="290" t="s">
        <v>841</v>
      </c>
      <c r="E574" s="290" t="s">
        <v>457</v>
      </c>
      <c r="F574" s="6">
        <v>6700</v>
      </c>
      <c r="G574" s="6">
        <v>6700</v>
      </c>
      <c r="H574" s="149" t="str">
        <f t="shared" si="10"/>
        <v>11020720080030612</v>
      </c>
    </row>
    <row r="575" spans="1:8" ht="25.5">
      <c r="A575" s="218" t="s">
        <v>227</v>
      </c>
      <c r="B575" s="290" t="s">
        <v>89</v>
      </c>
      <c r="C575" s="207" t="s">
        <v>1564</v>
      </c>
      <c r="D575" s="290" t="s">
        <v>1564</v>
      </c>
      <c r="E575" s="290" t="s">
        <v>1564</v>
      </c>
      <c r="F575" s="224">
        <v>6994500</v>
      </c>
      <c r="G575" s="224">
        <v>5577100</v>
      </c>
      <c r="H575" s="149" t="str">
        <f t="shared" si="10"/>
        <v/>
      </c>
    </row>
    <row r="576" spans="1:8" ht="25.5">
      <c r="A576" s="218" t="s">
        <v>283</v>
      </c>
      <c r="B576" s="290" t="s">
        <v>89</v>
      </c>
      <c r="C576" s="290" t="s">
        <v>1429</v>
      </c>
      <c r="D576" s="290" t="s">
        <v>1564</v>
      </c>
      <c r="E576" s="290" t="s">
        <v>1564</v>
      </c>
      <c r="F576" s="224">
        <v>325000</v>
      </c>
      <c r="G576" s="224">
        <v>325000</v>
      </c>
      <c r="H576" s="149" t="str">
        <f t="shared" si="10"/>
        <v>0500</v>
      </c>
    </row>
    <row r="577" spans="1:8">
      <c r="A577" s="218" t="s">
        <v>3</v>
      </c>
      <c r="B577" s="290" t="s">
        <v>89</v>
      </c>
      <c r="C577" s="290" t="s">
        <v>476</v>
      </c>
      <c r="D577" s="290" t="s">
        <v>1564</v>
      </c>
      <c r="E577" s="290" t="s">
        <v>1564</v>
      </c>
      <c r="F577" s="224">
        <v>325000</v>
      </c>
      <c r="G577" s="224">
        <v>325000</v>
      </c>
      <c r="H577" s="149" t="str">
        <f t="shared" si="10"/>
        <v>0501</v>
      </c>
    </row>
    <row r="578" spans="1:8" ht="63.75">
      <c r="A578" s="218" t="s">
        <v>549</v>
      </c>
      <c r="B578" s="290" t="s">
        <v>89</v>
      </c>
      <c r="C578" s="290" t="s">
        <v>476</v>
      </c>
      <c r="D578" s="290" t="s">
        <v>1134</v>
      </c>
      <c r="E578" s="290" t="s">
        <v>1564</v>
      </c>
      <c r="F578" s="224">
        <v>185000</v>
      </c>
      <c r="G578" s="224">
        <v>185000</v>
      </c>
      <c r="H578" s="149" t="str">
        <f t="shared" si="10"/>
        <v>05010300000000</v>
      </c>
    </row>
    <row r="579" spans="1:8" ht="63.75">
      <c r="A579" s="218" t="s">
        <v>714</v>
      </c>
      <c r="B579" s="290" t="s">
        <v>89</v>
      </c>
      <c r="C579" s="290" t="s">
        <v>476</v>
      </c>
      <c r="D579" s="290" t="s">
        <v>1136</v>
      </c>
      <c r="E579" s="290" t="s">
        <v>1564</v>
      </c>
      <c r="F579" s="224">
        <v>185000</v>
      </c>
      <c r="G579" s="224">
        <v>185000</v>
      </c>
      <c r="H579" s="149" t="str">
        <f t="shared" si="10"/>
        <v>05010330000000</v>
      </c>
    </row>
    <row r="580" spans="1:8" ht="127.5">
      <c r="A580" s="218" t="s">
        <v>627</v>
      </c>
      <c r="B580" s="290" t="s">
        <v>89</v>
      </c>
      <c r="C580" s="290" t="s">
        <v>476</v>
      </c>
      <c r="D580" s="290" t="s">
        <v>886</v>
      </c>
      <c r="E580" s="290" t="s">
        <v>1564</v>
      </c>
      <c r="F580" s="224">
        <v>185000</v>
      </c>
      <c r="G580" s="224">
        <v>185000</v>
      </c>
      <c r="H580" s="149" t="str">
        <f t="shared" si="10"/>
        <v>05010330080000</v>
      </c>
    </row>
    <row r="581" spans="1:8" ht="38.25">
      <c r="A581" s="218" t="s">
        <v>1903</v>
      </c>
      <c r="B581" s="290" t="s">
        <v>89</v>
      </c>
      <c r="C581" s="290" t="s">
        <v>476</v>
      </c>
      <c r="D581" s="290" t="s">
        <v>886</v>
      </c>
      <c r="E581" s="290" t="s">
        <v>1904</v>
      </c>
      <c r="F581" s="224">
        <v>185000</v>
      </c>
      <c r="G581" s="224">
        <v>185000</v>
      </c>
      <c r="H581" s="149" t="str">
        <f t="shared" si="10"/>
        <v>05010330080000200</v>
      </c>
    </row>
    <row r="582" spans="1:8" ht="38.25">
      <c r="A582" s="218" t="s">
        <v>1603</v>
      </c>
      <c r="B582" s="290" t="s">
        <v>89</v>
      </c>
      <c r="C582" s="290" t="s">
        <v>476</v>
      </c>
      <c r="D582" s="290" t="s">
        <v>886</v>
      </c>
      <c r="E582" s="290" t="s">
        <v>1604</v>
      </c>
      <c r="F582" s="224">
        <v>185000</v>
      </c>
      <c r="G582" s="224">
        <v>185000</v>
      </c>
      <c r="H582" s="149" t="str">
        <f t="shared" si="10"/>
        <v>05010330080000240</v>
      </c>
    </row>
    <row r="583" spans="1:8">
      <c r="A583" s="218" t="s">
        <v>1692</v>
      </c>
      <c r="B583" s="290" t="s">
        <v>89</v>
      </c>
      <c r="C583" s="290" t="s">
        <v>476</v>
      </c>
      <c r="D583" s="290" t="s">
        <v>886</v>
      </c>
      <c r="E583" s="290" t="s">
        <v>418</v>
      </c>
      <c r="F583" s="224">
        <v>185000</v>
      </c>
      <c r="G583" s="224">
        <v>185000</v>
      </c>
      <c r="H583" s="149" t="str">
        <f t="shared" si="10"/>
        <v>05010330080000244</v>
      </c>
    </row>
    <row r="584" spans="1:8" ht="38.25">
      <c r="A584" s="218" t="s">
        <v>718</v>
      </c>
      <c r="B584" s="290" t="s">
        <v>89</v>
      </c>
      <c r="C584" s="290" t="s">
        <v>476</v>
      </c>
      <c r="D584" s="290" t="s">
        <v>1158</v>
      </c>
      <c r="E584" s="290" t="s">
        <v>1564</v>
      </c>
      <c r="F584" s="224">
        <v>140000</v>
      </c>
      <c r="G584" s="224">
        <v>140000</v>
      </c>
      <c r="H584" s="149" t="str">
        <f t="shared" si="10"/>
        <v>05011000000000</v>
      </c>
    </row>
    <row r="585" spans="1:8" ht="38.25">
      <c r="A585" s="218" t="s">
        <v>719</v>
      </c>
      <c r="B585" s="290" t="s">
        <v>89</v>
      </c>
      <c r="C585" s="290" t="s">
        <v>476</v>
      </c>
      <c r="D585" s="290" t="s">
        <v>1159</v>
      </c>
      <c r="E585" s="290" t="s">
        <v>1564</v>
      </c>
      <c r="F585" s="224">
        <v>140000</v>
      </c>
      <c r="G585" s="224">
        <v>140000</v>
      </c>
      <c r="H585" s="149" t="str">
        <f t="shared" si="10"/>
        <v>05011050000000</v>
      </c>
    </row>
    <row r="586" spans="1:8" ht="89.25">
      <c r="A586" s="218" t="s">
        <v>626</v>
      </c>
      <c r="B586" s="290" t="s">
        <v>89</v>
      </c>
      <c r="C586" s="290" t="s">
        <v>476</v>
      </c>
      <c r="D586" s="290" t="s">
        <v>885</v>
      </c>
      <c r="E586" s="290" t="s">
        <v>1564</v>
      </c>
      <c r="F586" s="224">
        <v>140000</v>
      </c>
      <c r="G586" s="224">
        <v>140000</v>
      </c>
      <c r="H586" s="149" t="str">
        <f t="shared" si="10"/>
        <v>05011050080000</v>
      </c>
    </row>
    <row r="587" spans="1:8" ht="25.5">
      <c r="A587" s="218" t="s">
        <v>1907</v>
      </c>
      <c r="B587" s="290" t="s">
        <v>89</v>
      </c>
      <c r="C587" s="290" t="s">
        <v>476</v>
      </c>
      <c r="D587" s="290" t="s">
        <v>885</v>
      </c>
      <c r="E587" s="290" t="s">
        <v>1908</v>
      </c>
      <c r="F587" s="224">
        <v>140000</v>
      </c>
      <c r="G587" s="224">
        <v>140000</v>
      </c>
      <c r="H587" s="149" t="str">
        <f t="shared" si="10"/>
        <v>05011050080000300</v>
      </c>
    </row>
    <row r="588" spans="1:8">
      <c r="A588" s="218" t="s">
        <v>629</v>
      </c>
      <c r="B588" s="290" t="s">
        <v>89</v>
      </c>
      <c r="C588" s="290" t="s">
        <v>476</v>
      </c>
      <c r="D588" s="290" t="s">
        <v>885</v>
      </c>
      <c r="E588" s="290" t="s">
        <v>630</v>
      </c>
      <c r="F588" s="224">
        <v>140000</v>
      </c>
      <c r="G588" s="224">
        <v>140000</v>
      </c>
      <c r="H588" s="149" t="str">
        <f t="shared" si="10"/>
        <v>05011050080000360</v>
      </c>
    </row>
    <row r="589" spans="1:8">
      <c r="A589" s="218" t="s">
        <v>174</v>
      </c>
      <c r="B589" s="290" t="s">
        <v>89</v>
      </c>
      <c r="C589" s="207" t="s">
        <v>1431</v>
      </c>
      <c r="D589" s="290" t="s">
        <v>1564</v>
      </c>
      <c r="E589" s="290" t="s">
        <v>1564</v>
      </c>
      <c r="F589" s="224">
        <v>6669500</v>
      </c>
      <c r="G589" s="224">
        <v>5252100</v>
      </c>
      <c r="H589" s="149" t="str">
        <f t="shared" si="10"/>
        <v>1000</v>
      </c>
    </row>
    <row r="590" spans="1:8">
      <c r="A590" s="218" t="s">
        <v>127</v>
      </c>
      <c r="B590" s="290" t="s">
        <v>89</v>
      </c>
      <c r="C590" s="290" t="s">
        <v>468</v>
      </c>
      <c r="D590" s="290" t="s">
        <v>1564</v>
      </c>
      <c r="E590" s="290" t="s">
        <v>1564</v>
      </c>
      <c r="F590" s="224">
        <v>1000000</v>
      </c>
      <c r="G590" s="224">
        <v>1000000</v>
      </c>
      <c r="H590" s="149" t="str">
        <f t="shared" si="10"/>
        <v>1003</v>
      </c>
    </row>
    <row r="591" spans="1:8" ht="25.5">
      <c r="A591" s="218" t="s">
        <v>563</v>
      </c>
      <c r="B591" s="290" t="s">
        <v>89</v>
      </c>
      <c r="C591" s="290" t="s">
        <v>468</v>
      </c>
      <c r="D591" s="290" t="s">
        <v>1145</v>
      </c>
      <c r="E591" s="290" t="s">
        <v>1564</v>
      </c>
      <c r="F591" s="224">
        <v>1000000</v>
      </c>
      <c r="G591" s="224">
        <v>1000000</v>
      </c>
      <c r="H591" s="149" t="str">
        <f t="shared" si="10"/>
        <v>10030600000000</v>
      </c>
    </row>
    <row r="592" spans="1:8" ht="25.5">
      <c r="A592" s="218" t="s">
        <v>568</v>
      </c>
      <c r="B592" s="290" t="s">
        <v>89</v>
      </c>
      <c r="C592" s="290" t="s">
        <v>468</v>
      </c>
      <c r="D592" s="290" t="s">
        <v>1147</v>
      </c>
      <c r="E592" s="290" t="s">
        <v>1564</v>
      </c>
      <c r="F592" s="224">
        <v>1000000</v>
      </c>
      <c r="G592" s="224">
        <v>1000000</v>
      </c>
      <c r="H592" s="149" t="str">
        <f t="shared" si="10"/>
        <v>10030630000000</v>
      </c>
    </row>
    <row r="593" spans="1:8" ht="114.75">
      <c r="A593" s="218" t="s">
        <v>497</v>
      </c>
      <c r="B593" s="290" t="s">
        <v>89</v>
      </c>
      <c r="C593" s="290" t="s">
        <v>468</v>
      </c>
      <c r="D593" s="290" t="s">
        <v>1726</v>
      </c>
      <c r="E593" s="290" t="s">
        <v>1564</v>
      </c>
      <c r="F593" s="224">
        <v>1000000</v>
      </c>
      <c r="G593" s="224">
        <v>1000000</v>
      </c>
      <c r="H593" s="149" t="str">
        <f t="shared" si="10"/>
        <v>100306300L4970</v>
      </c>
    </row>
    <row r="594" spans="1:8" ht="25.5">
      <c r="A594" s="218" t="s">
        <v>1907</v>
      </c>
      <c r="B594" s="290" t="s">
        <v>89</v>
      </c>
      <c r="C594" s="290" t="s">
        <v>468</v>
      </c>
      <c r="D594" s="290" t="s">
        <v>1726</v>
      </c>
      <c r="E594" s="290" t="s">
        <v>1908</v>
      </c>
      <c r="F594" s="224">
        <v>1000000</v>
      </c>
      <c r="G594" s="224">
        <v>1000000</v>
      </c>
      <c r="H594" s="149" t="str">
        <f t="shared" si="10"/>
        <v>100306300L4970300</v>
      </c>
    </row>
    <row r="595" spans="1:8" ht="38.25">
      <c r="A595" s="218" t="s">
        <v>1607</v>
      </c>
      <c r="B595" s="290" t="s">
        <v>89</v>
      </c>
      <c r="C595" s="290" t="s">
        <v>468</v>
      </c>
      <c r="D595" s="290" t="s">
        <v>1726</v>
      </c>
      <c r="E595" s="290" t="s">
        <v>679</v>
      </c>
      <c r="F595" s="224">
        <v>1000000</v>
      </c>
      <c r="G595" s="224">
        <v>1000000</v>
      </c>
      <c r="H595" s="149" t="str">
        <f t="shared" si="10"/>
        <v>100306300L4970320</v>
      </c>
    </row>
    <row r="596" spans="1:8" ht="25.5">
      <c r="A596" s="218" t="s">
        <v>725</v>
      </c>
      <c r="B596" s="290" t="s">
        <v>89</v>
      </c>
      <c r="C596" s="290" t="s">
        <v>468</v>
      </c>
      <c r="D596" s="290" t="s">
        <v>1726</v>
      </c>
      <c r="E596" s="290" t="s">
        <v>724</v>
      </c>
      <c r="F596" s="224">
        <v>1000000</v>
      </c>
      <c r="G596" s="224">
        <v>1000000</v>
      </c>
      <c r="H596" s="149" t="str">
        <f t="shared" si="10"/>
        <v>100306300L4970322</v>
      </c>
    </row>
    <row r="597" spans="1:8">
      <c r="A597" s="218" t="s">
        <v>26</v>
      </c>
      <c r="B597" s="290" t="s">
        <v>89</v>
      </c>
      <c r="C597" s="290" t="s">
        <v>514</v>
      </c>
      <c r="D597" s="290" t="s">
        <v>1564</v>
      </c>
      <c r="E597" s="290" t="s">
        <v>1564</v>
      </c>
      <c r="F597" s="224">
        <v>5669500</v>
      </c>
      <c r="G597" s="224">
        <v>4252100</v>
      </c>
      <c r="H597" s="149" t="str">
        <f t="shared" si="10"/>
        <v>1004</v>
      </c>
    </row>
    <row r="598" spans="1:8" ht="25.5">
      <c r="A598" s="218" t="s">
        <v>539</v>
      </c>
      <c r="B598" s="290" t="s">
        <v>89</v>
      </c>
      <c r="C598" s="290" t="s">
        <v>514</v>
      </c>
      <c r="D598" s="290" t="s">
        <v>1126</v>
      </c>
      <c r="E598" s="290" t="s">
        <v>1564</v>
      </c>
      <c r="F598" s="224">
        <v>5669500</v>
      </c>
      <c r="G598" s="224">
        <v>4252100</v>
      </c>
      <c r="H598" s="149" t="str">
        <f t="shared" si="10"/>
        <v>10040100000000</v>
      </c>
    </row>
    <row r="599" spans="1:8" ht="51">
      <c r="A599" s="218" t="s">
        <v>542</v>
      </c>
      <c r="B599" s="290" t="s">
        <v>89</v>
      </c>
      <c r="C599" s="290" t="s">
        <v>514</v>
      </c>
      <c r="D599" s="290" t="s">
        <v>1421</v>
      </c>
      <c r="E599" s="290" t="s">
        <v>1564</v>
      </c>
      <c r="F599" s="224">
        <v>5669500</v>
      </c>
      <c r="G599" s="224">
        <v>4252100</v>
      </c>
      <c r="H599" s="149" t="str">
        <f t="shared" si="10"/>
        <v>10040120000000</v>
      </c>
    </row>
    <row r="600" spans="1:8" ht="127.5">
      <c r="A600" s="218" t="s">
        <v>1580</v>
      </c>
      <c r="B600" s="290" t="s">
        <v>89</v>
      </c>
      <c r="C600" s="290" t="s">
        <v>514</v>
      </c>
      <c r="D600" s="290" t="s">
        <v>1581</v>
      </c>
      <c r="E600" s="290" t="s">
        <v>1564</v>
      </c>
      <c r="F600" s="224">
        <v>5669500</v>
      </c>
      <c r="G600" s="224">
        <v>4252100</v>
      </c>
      <c r="H600" s="149" t="str">
        <f t="shared" si="10"/>
        <v>100401200R0820</v>
      </c>
    </row>
    <row r="601" spans="1:8" ht="38.25">
      <c r="A601" s="218" t="s">
        <v>1909</v>
      </c>
      <c r="B601" s="290" t="s">
        <v>89</v>
      </c>
      <c r="C601" s="290" t="s">
        <v>514</v>
      </c>
      <c r="D601" s="290" t="s">
        <v>1581</v>
      </c>
      <c r="E601" s="290" t="s">
        <v>1910</v>
      </c>
      <c r="F601" s="224">
        <v>5669500</v>
      </c>
      <c r="G601" s="224">
        <v>4252100</v>
      </c>
      <c r="H601" s="149" t="str">
        <f t="shared" si="10"/>
        <v>100401200R0820400</v>
      </c>
    </row>
    <row r="602" spans="1:8">
      <c r="A602" s="218" t="s">
        <v>1614</v>
      </c>
      <c r="B602" s="290" t="s">
        <v>89</v>
      </c>
      <c r="C602" s="290" t="s">
        <v>514</v>
      </c>
      <c r="D602" s="290" t="s">
        <v>1581</v>
      </c>
      <c r="E602" s="290" t="s">
        <v>101</v>
      </c>
      <c r="F602" s="224">
        <v>5669500</v>
      </c>
      <c r="G602" s="224">
        <v>4252100</v>
      </c>
      <c r="H602" s="149" t="str">
        <f t="shared" si="10"/>
        <v>100401200R0820410</v>
      </c>
    </row>
    <row r="603" spans="1:8" ht="51">
      <c r="A603" s="218" t="s">
        <v>495</v>
      </c>
      <c r="B603" s="290" t="s">
        <v>89</v>
      </c>
      <c r="C603" s="290" t="s">
        <v>514</v>
      </c>
      <c r="D603" s="290" t="s">
        <v>1581</v>
      </c>
      <c r="E603" s="290" t="s">
        <v>496</v>
      </c>
      <c r="F603" s="224">
        <v>5669500</v>
      </c>
      <c r="G603" s="224">
        <v>4252100</v>
      </c>
      <c r="H603" s="149" t="str">
        <f t="shared" si="10"/>
        <v>100401200R0820412</v>
      </c>
    </row>
    <row r="604" spans="1:8" ht="25.5">
      <c r="A604" s="218" t="s">
        <v>302</v>
      </c>
      <c r="B604" s="290" t="s">
        <v>248</v>
      </c>
      <c r="C604" s="290" t="s">
        <v>1564</v>
      </c>
      <c r="D604" s="290" t="s">
        <v>1564</v>
      </c>
      <c r="E604" s="290" t="s">
        <v>1564</v>
      </c>
      <c r="F604" s="224">
        <v>1213634453</v>
      </c>
      <c r="G604" s="224">
        <v>1213634453</v>
      </c>
      <c r="H604" s="149" t="str">
        <f t="shared" si="10"/>
        <v/>
      </c>
    </row>
    <row r="605" spans="1:8">
      <c r="A605" s="218" t="s">
        <v>173</v>
      </c>
      <c r="B605" s="290" t="s">
        <v>248</v>
      </c>
      <c r="C605" s="290" t="s">
        <v>1430</v>
      </c>
      <c r="D605" s="290" t="s">
        <v>1564</v>
      </c>
      <c r="E605" s="290" t="s">
        <v>1564</v>
      </c>
      <c r="F605" s="224">
        <v>1173359453</v>
      </c>
      <c r="G605" s="224">
        <v>1173359453</v>
      </c>
      <c r="H605" s="149" t="str">
        <f t="shared" si="10"/>
        <v>0700</v>
      </c>
    </row>
    <row r="606" spans="1:8">
      <c r="A606" s="218" t="s">
        <v>186</v>
      </c>
      <c r="B606" s="290" t="s">
        <v>248</v>
      </c>
      <c r="C606" s="290" t="s">
        <v>499</v>
      </c>
      <c r="D606" s="290" t="s">
        <v>1564</v>
      </c>
      <c r="E606" s="290" t="s">
        <v>1564</v>
      </c>
      <c r="F606" s="224">
        <v>405086091</v>
      </c>
      <c r="G606" s="224">
        <v>405086091</v>
      </c>
      <c r="H606" s="149" t="str">
        <f t="shared" si="10"/>
        <v>0701</v>
      </c>
    </row>
    <row r="607" spans="1:8" ht="25.5">
      <c r="A607" s="218" t="s">
        <v>539</v>
      </c>
      <c r="B607" s="290" t="s">
        <v>248</v>
      </c>
      <c r="C607" s="290" t="s">
        <v>499</v>
      </c>
      <c r="D607" s="290" t="s">
        <v>1126</v>
      </c>
      <c r="E607" s="290" t="s">
        <v>1564</v>
      </c>
      <c r="F607" s="224">
        <v>405086091</v>
      </c>
      <c r="G607" s="224">
        <v>405086091</v>
      </c>
      <c r="H607" s="149" t="str">
        <f t="shared" si="10"/>
        <v>07010100000000</v>
      </c>
    </row>
    <row r="608" spans="1:8" ht="38.25">
      <c r="A608" s="218" t="s">
        <v>540</v>
      </c>
      <c r="B608" s="290" t="s">
        <v>248</v>
      </c>
      <c r="C608" s="290" t="s">
        <v>499</v>
      </c>
      <c r="D608" s="290" t="s">
        <v>1127</v>
      </c>
      <c r="E608" s="290" t="s">
        <v>1564</v>
      </c>
      <c r="F608" s="224">
        <v>405086091</v>
      </c>
      <c r="G608" s="224">
        <v>405086091</v>
      </c>
      <c r="H608" s="149" t="str">
        <f t="shared" si="10"/>
        <v>07010110000000</v>
      </c>
    </row>
    <row r="609" spans="1:8" ht="140.25">
      <c r="A609" s="218" t="s">
        <v>501</v>
      </c>
      <c r="B609" s="290" t="s">
        <v>248</v>
      </c>
      <c r="C609" s="290" t="s">
        <v>499</v>
      </c>
      <c r="D609" s="290" t="s">
        <v>891</v>
      </c>
      <c r="E609" s="290" t="s">
        <v>1564</v>
      </c>
      <c r="F609" s="224">
        <v>93758087</v>
      </c>
      <c r="G609" s="224">
        <v>93758087</v>
      </c>
      <c r="H609" s="149" t="str">
        <f t="shared" si="10"/>
        <v>07010110040010</v>
      </c>
    </row>
    <row r="610" spans="1:8" ht="76.5">
      <c r="A610" s="218" t="s">
        <v>1902</v>
      </c>
      <c r="B610" s="290" t="s">
        <v>248</v>
      </c>
      <c r="C610" s="290" t="s">
        <v>499</v>
      </c>
      <c r="D610" s="290" t="s">
        <v>891</v>
      </c>
      <c r="E610" s="290" t="s">
        <v>324</v>
      </c>
      <c r="F610" s="224">
        <v>29231917</v>
      </c>
      <c r="G610" s="224">
        <v>29231917</v>
      </c>
      <c r="H610" s="149" t="str">
        <f t="shared" si="10"/>
        <v>07010110040010100</v>
      </c>
    </row>
    <row r="611" spans="1:8" ht="25.5">
      <c r="A611" s="218" t="s">
        <v>1584</v>
      </c>
      <c r="B611" s="290" t="s">
        <v>248</v>
      </c>
      <c r="C611" s="290" t="s">
        <v>499</v>
      </c>
      <c r="D611" s="290" t="s">
        <v>891</v>
      </c>
      <c r="E611" s="290" t="s">
        <v>165</v>
      </c>
      <c r="F611" s="224">
        <v>29231917</v>
      </c>
      <c r="G611" s="224">
        <v>29231917</v>
      </c>
      <c r="H611" s="149" t="str">
        <f t="shared" si="10"/>
        <v>07010110040010110</v>
      </c>
    </row>
    <row r="612" spans="1:8">
      <c r="A612" s="218" t="s">
        <v>1426</v>
      </c>
      <c r="B612" s="290" t="s">
        <v>248</v>
      </c>
      <c r="C612" s="290" t="s">
        <v>499</v>
      </c>
      <c r="D612" s="290" t="s">
        <v>891</v>
      </c>
      <c r="E612" s="290" t="s">
        <v>432</v>
      </c>
      <c r="F612" s="224">
        <v>22451548</v>
      </c>
      <c r="G612" s="224">
        <v>22451548</v>
      </c>
      <c r="H612" s="149" t="str">
        <f t="shared" si="10"/>
        <v>07010110040010111</v>
      </c>
    </row>
    <row r="613" spans="1:8" ht="51">
      <c r="A613" s="218" t="s">
        <v>1427</v>
      </c>
      <c r="B613" s="290" t="s">
        <v>248</v>
      </c>
      <c r="C613" s="290" t="s">
        <v>499</v>
      </c>
      <c r="D613" s="290" t="s">
        <v>891</v>
      </c>
      <c r="E613" s="290" t="s">
        <v>1218</v>
      </c>
      <c r="F613" s="224">
        <v>6780369</v>
      </c>
      <c r="G613" s="224">
        <v>6780369</v>
      </c>
      <c r="H613" s="149" t="str">
        <f t="shared" si="10"/>
        <v>07010110040010119</v>
      </c>
    </row>
    <row r="614" spans="1:8" ht="38.25">
      <c r="A614" s="218" t="s">
        <v>1903</v>
      </c>
      <c r="B614" s="290" t="s">
        <v>248</v>
      </c>
      <c r="C614" s="290" t="s">
        <v>499</v>
      </c>
      <c r="D614" s="290" t="s">
        <v>891</v>
      </c>
      <c r="E614" s="290" t="s">
        <v>1904</v>
      </c>
      <c r="F614" s="224">
        <v>64526170</v>
      </c>
      <c r="G614" s="224">
        <v>64526170</v>
      </c>
      <c r="H614" s="149" t="str">
        <f t="shared" si="10"/>
        <v>07010110040010200</v>
      </c>
    </row>
    <row r="615" spans="1:8" ht="38.25">
      <c r="A615" s="218" t="s">
        <v>1603</v>
      </c>
      <c r="B615" s="290" t="s">
        <v>248</v>
      </c>
      <c r="C615" s="290" t="s">
        <v>499</v>
      </c>
      <c r="D615" s="290" t="s">
        <v>891</v>
      </c>
      <c r="E615" s="290" t="s">
        <v>1604</v>
      </c>
      <c r="F615" s="224">
        <v>64526170</v>
      </c>
      <c r="G615" s="224">
        <v>64526170</v>
      </c>
      <c r="H615" s="149" t="str">
        <f t="shared" si="10"/>
        <v>07010110040010240</v>
      </c>
    </row>
    <row r="616" spans="1:8">
      <c r="A616" s="218" t="s">
        <v>1692</v>
      </c>
      <c r="B616" s="290" t="s">
        <v>248</v>
      </c>
      <c r="C616" s="290" t="s">
        <v>499</v>
      </c>
      <c r="D616" s="290" t="s">
        <v>891</v>
      </c>
      <c r="E616" s="290" t="s">
        <v>418</v>
      </c>
      <c r="F616" s="224">
        <v>64526170</v>
      </c>
      <c r="G616" s="224">
        <v>64526170</v>
      </c>
      <c r="H616" s="149" t="str">
        <f t="shared" ref="H616:H677" si="11">CONCATENATE(C616,,D616,E616)</f>
        <v>07010110040010244</v>
      </c>
    </row>
    <row r="617" spans="1:8" ht="191.25">
      <c r="A617" s="218" t="s">
        <v>694</v>
      </c>
      <c r="B617" s="290" t="s">
        <v>248</v>
      </c>
      <c r="C617" s="290" t="s">
        <v>499</v>
      </c>
      <c r="D617" s="290" t="s">
        <v>892</v>
      </c>
      <c r="E617" s="290" t="s">
        <v>1564</v>
      </c>
      <c r="F617" s="224">
        <v>30384500</v>
      </c>
      <c r="G617" s="224">
        <v>30384500</v>
      </c>
      <c r="H617" s="149" t="str">
        <f t="shared" si="11"/>
        <v>07010110041010</v>
      </c>
    </row>
    <row r="618" spans="1:8" ht="76.5">
      <c r="A618" s="218" t="s">
        <v>1902</v>
      </c>
      <c r="B618" s="290" t="s">
        <v>248</v>
      </c>
      <c r="C618" s="290" t="s">
        <v>499</v>
      </c>
      <c r="D618" s="290" t="s">
        <v>892</v>
      </c>
      <c r="E618" s="290" t="s">
        <v>324</v>
      </c>
      <c r="F618" s="224">
        <v>30384500</v>
      </c>
      <c r="G618" s="224">
        <v>30384500</v>
      </c>
      <c r="H618" s="149" t="str">
        <f t="shared" si="11"/>
        <v>07010110041010100</v>
      </c>
    </row>
    <row r="619" spans="1:8" ht="25.5">
      <c r="A619" s="218" t="s">
        <v>1584</v>
      </c>
      <c r="B619" s="290" t="s">
        <v>248</v>
      </c>
      <c r="C619" s="290" t="s">
        <v>499</v>
      </c>
      <c r="D619" s="290" t="s">
        <v>892</v>
      </c>
      <c r="E619" s="290" t="s">
        <v>165</v>
      </c>
      <c r="F619" s="224">
        <v>30384500</v>
      </c>
      <c r="G619" s="224">
        <v>30384500</v>
      </c>
      <c r="H619" s="149" t="str">
        <f t="shared" si="11"/>
        <v>07010110041010110</v>
      </c>
    </row>
    <row r="620" spans="1:8">
      <c r="A620" s="218" t="s">
        <v>1426</v>
      </c>
      <c r="B620" s="290" t="s">
        <v>248</v>
      </c>
      <c r="C620" s="290" t="s">
        <v>499</v>
      </c>
      <c r="D620" s="290" t="s">
        <v>892</v>
      </c>
      <c r="E620" s="290" t="s">
        <v>432</v>
      </c>
      <c r="F620" s="224">
        <v>23336800</v>
      </c>
      <c r="G620" s="224">
        <v>23336800</v>
      </c>
      <c r="H620" s="149" t="str">
        <f t="shared" si="11"/>
        <v>07010110041010111</v>
      </c>
    </row>
    <row r="621" spans="1:8" ht="51">
      <c r="A621" s="218" t="s">
        <v>1427</v>
      </c>
      <c r="B621" s="290" t="s">
        <v>248</v>
      </c>
      <c r="C621" s="290" t="s">
        <v>499</v>
      </c>
      <c r="D621" s="290" t="s">
        <v>892</v>
      </c>
      <c r="E621" s="290" t="s">
        <v>1218</v>
      </c>
      <c r="F621" s="224">
        <v>7047700</v>
      </c>
      <c r="G621" s="224">
        <v>7047700</v>
      </c>
      <c r="H621" s="149" t="str">
        <f t="shared" si="11"/>
        <v>07010110041010119</v>
      </c>
    </row>
    <row r="622" spans="1:8" ht="140.25">
      <c r="A622" s="218" t="s">
        <v>695</v>
      </c>
      <c r="B622" s="290" t="s">
        <v>248</v>
      </c>
      <c r="C622" s="290" t="s">
        <v>499</v>
      </c>
      <c r="D622" s="290" t="s">
        <v>893</v>
      </c>
      <c r="E622" s="290" t="s">
        <v>1564</v>
      </c>
      <c r="F622" s="224">
        <v>989000</v>
      </c>
      <c r="G622" s="224">
        <v>989000</v>
      </c>
      <c r="H622" s="149" t="str">
        <f t="shared" si="11"/>
        <v>07010110047010</v>
      </c>
    </row>
    <row r="623" spans="1:8" ht="38.25">
      <c r="A623" s="218" t="s">
        <v>1903</v>
      </c>
      <c r="B623" s="290" t="s">
        <v>248</v>
      </c>
      <c r="C623" s="290" t="s">
        <v>499</v>
      </c>
      <c r="D623" s="290" t="s">
        <v>893</v>
      </c>
      <c r="E623" s="290" t="s">
        <v>1904</v>
      </c>
      <c r="F623" s="224">
        <v>989000</v>
      </c>
      <c r="G623" s="224">
        <v>989000</v>
      </c>
      <c r="H623" s="149" t="str">
        <f t="shared" si="11"/>
        <v>07010110047010200</v>
      </c>
    </row>
    <row r="624" spans="1:8" ht="38.25">
      <c r="A624" s="218" t="s">
        <v>1603</v>
      </c>
      <c r="B624" s="290" t="s">
        <v>248</v>
      </c>
      <c r="C624" s="290" t="s">
        <v>499</v>
      </c>
      <c r="D624" s="290" t="s">
        <v>893</v>
      </c>
      <c r="E624" s="290" t="s">
        <v>1604</v>
      </c>
      <c r="F624" s="224">
        <v>989000</v>
      </c>
      <c r="G624" s="224">
        <v>989000</v>
      </c>
      <c r="H624" s="149" t="str">
        <f t="shared" si="11"/>
        <v>07010110047010240</v>
      </c>
    </row>
    <row r="625" spans="1:8">
      <c r="A625" s="218" t="s">
        <v>1692</v>
      </c>
      <c r="B625" s="290" t="s">
        <v>248</v>
      </c>
      <c r="C625" s="290" t="s">
        <v>499</v>
      </c>
      <c r="D625" s="290" t="s">
        <v>893</v>
      </c>
      <c r="E625" s="290" t="s">
        <v>418</v>
      </c>
      <c r="F625" s="224">
        <v>989000</v>
      </c>
      <c r="G625" s="224">
        <v>989000</v>
      </c>
      <c r="H625" s="149" t="str">
        <f t="shared" si="11"/>
        <v>07010110047010244</v>
      </c>
    </row>
    <row r="626" spans="1:8" ht="153">
      <c r="A626" s="218" t="s">
        <v>696</v>
      </c>
      <c r="B626" s="290" t="s">
        <v>248</v>
      </c>
      <c r="C626" s="290" t="s">
        <v>499</v>
      </c>
      <c r="D626" s="290" t="s">
        <v>894</v>
      </c>
      <c r="E626" s="290" t="s">
        <v>1564</v>
      </c>
      <c r="F626" s="224">
        <v>34289926</v>
      </c>
      <c r="G626" s="224">
        <v>34289926</v>
      </c>
      <c r="H626" s="149" t="str">
        <f t="shared" si="11"/>
        <v>0701011004Г010</v>
      </c>
    </row>
    <row r="627" spans="1:8" ht="38.25">
      <c r="A627" s="218" t="s">
        <v>1903</v>
      </c>
      <c r="B627" s="290" t="s">
        <v>248</v>
      </c>
      <c r="C627" s="290" t="s">
        <v>499</v>
      </c>
      <c r="D627" s="290" t="s">
        <v>894</v>
      </c>
      <c r="E627" s="290" t="s">
        <v>1904</v>
      </c>
      <c r="F627" s="224">
        <v>34289926</v>
      </c>
      <c r="G627" s="224">
        <v>34289926</v>
      </c>
      <c r="H627" s="149" t="str">
        <f t="shared" si="11"/>
        <v>0701011004Г010200</v>
      </c>
    </row>
    <row r="628" spans="1:8" ht="38.25">
      <c r="A628" s="218" t="s">
        <v>1603</v>
      </c>
      <c r="B628" s="290" t="s">
        <v>248</v>
      </c>
      <c r="C628" s="290" t="s">
        <v>499</v>
      </c>
      <c r="D628" s="290" t="s">
        <v>894</v>
      </c>
      <c r="E628" s="290" t="s">
        <v>1604</v>
      </c>
      <c r="F628" s="224">
        <v>34289926</v>
      </c>
      <c r="G628" s="224">
        <v>34289926</v>
      </c>
      <c r="H628" s="149" t="str">
        <f t="shared" si="11"/>
        <v>0701011004Г010240</v>
      </c>
    </row>
    <row r="629" spans="1:8">
      <c r="A629" s="218" t="s">
        <v>1692</v>
      </c>
      <c r="B629" s="290" t="s">
        <v>248</v>
      </c>
      <c r="C629" s="290" t="s">
        <v>499</v>
      </c>
      <c r="D629" s="290" t="s">
        <v>894</v>
      </c>
      <c r="E629" s="290" t="s">
        <v>418</v>
      </c>
      <c r="F629" s="224">
        <v>34289926</v>
      </c>
      <c r="G629" s="224">
        <v>34289926</v>
      </c>
      <c r="H629" s="149" t="str">
        <f t="shared" si="11"/>
        <v>0701011004Г010244</v>
      </c>
    </row>
    <row r="630" spans="1:8" ht="127.5">
      <c r="A630" s="218" t="s">
        <v>697</v>
      </c>
      <c r="B630" s="290" t="s">
        <v>248</v>
      </c>
      <c r="C630" s="290" t="s">
        <v>499</v>
      </c>
      <c r="D630" s="290" t="s">
        <v>895</v>
      </c>
      <c r="E630" s="290" t="s">
        <v>1564</v>
      </c>
      <c r="F630" s="224">
        <v>40173000</v>
      </c>
      <c r="G630" s="224">
        <v>40173000</v>
      </c>
      <c r="H630" s="149" t="str">
        <f t="shared" si="11"/>
        <v>0701011004П010</v>
      </c>
    </row>
    <row r="631" spans="1:8" ht="38.25">
      <c r="A631" s="218" t="s">
        <v>1903</v>
      </c>
      <c r="B631" s="290" t="s">
        <v>248</v>
      </c>
      <c r="C631" s="290" t="s">
        <v>499</v>
      </c>
      <c r="D631" s="290" t="s">
        <v>895</v>
      </c>
      <c r="E631" s="290" t="s">
        <v>1904</v>
      </c>
      <c r="F631" s="224">
        <v>40173000</v>
      </c>
      <c r="G631" s="224">
        <v>40173000</v>
      </c>
      <c r="H631" s="149" t="str">
        <f t="shared" si="11"/>
        <v>0701011004П010200</v>
      </c>
    </row>
    <row r="632" spans="1:8" ht="38.25">
      <c r="A632" s="218" t="s">
        <v>1603</v>
      </c>
      <c r="B632" s="290" t="s">
        <v>248</v>
      </c>
      <c r="C632" s="290" t="s">
        <v>499</v>
      </c>
      <c r="D632" s="290" t="s">
        <v>895</v>
      </c>
      <c r="E632" s="290" t="s">
        <v>1604</v>
      </c>
      <c r="F632" s="224">
        <v>40173000</v>
      </c>
      <c r="G632" s="224">
        <v>40173000</v>
      </c>
      <c r="H632" s="149" t="str">
        <f t="shared" si="11"/>
        <v>0701011004П010240</v>
      </c>
    </row>
    <row r="633" spans="1:8">
      <c r="A633" s="218" t="s">
        <v>1692</v>
      </c>
      <c r="B633" s="290" t="s">
        <v>248</v>
      </c>
      <c r="C633" s="290" t="s">
        <v>499</v>
      </c>
      <c r="D633" s="290" t="s">
        <v>895</v>
      </c>
      <c r="E633" s="290" t="s">
        <v>418</v>
      </c>
      <c r="F633" s="224">
        <v>40173000</v>
      </c>
      <c r="G633" s="224">
        <v>40173000</v>
      </c>
      <c r="H633" s="149" t="str">
        <f t="shared" si="11"/>
        <v>0701011004П010244</v>
      </c>
    </row>
    <row r="634" spans="1:8" ht="127.5">
      <c r="A634" s="218" t="s">
        <v>1116</v>
      </c>
      <c r="B634" s="290" t="s">
        <v>248</v>
      </c>
      <c r="C634" s="290" t="s">
        <v>499</v>
      </c>
      <c r="D634" s="290" t="s">
        <v>1117</v>
      </c>
      <c r="E634" s="290" t="s">
        <v>1564</v>
      </c>
      <c r="F634" s="224">
        <v>8535278</v>
      </c>
      <c r="G634" s="224">
        <v>8535278</v>
      </c>
      <c r="H634" s="149" t="str">
        <f t="shared" si="11"/>
        <v>0701011004Э010</v>
      </c>
    </row>
    <row r="635" spans="1:8" ht="38.25">
      <c r="A635" s="218" t="s">
        <v>1903</v>
      </c>
      <c r="B635" s="290" t="s">
        <v>248</v>
      </c>
      <c r="C635" s="290" t="s">
        <v>499</v>
      </c>
      <c r="D635" s="290" t="s">
        <v>1117</v>
      </c>
      <c r="E635" s="290" t="s">
        <v>1904</v>
      </c>
      <c r="F635" s="224">
        <v>8535278</v>
      </c>
      <c r="G635" s="224">
        <v>8535278</v>
      </c>
      <c r="H635" s="149" t="str">
        <f t="shared" si="11"/>
        <v>0701011004Э010200</v>
      </c>
    </row>
    <row r="636" spans="1:8" ht="38.25">
      <c r="A636" s="218" t="s">
        <v>1603</v>
      </c>
      <c r="B636" s="290" t="s">
        <v>248</v>
      </c>
      <c r="C636" s="290" t="s">
        <v>499</v>
      </c>
      <c r="D636" s="290" t="s">
        <v>1117</v>
      </c>
      <c r="E636" s="290" t="s">
        <v>1604</v>
      </c>
      <c r="F636" s="224">
        <v>8535278</v>
      </c>
      <c r="G636" s="224">
        <v>8535278</v>
      </c>
      <c r="H636" s="149" t="str">
        <f t="shared" si="11"/>
        <v>0701011004Э010240</v>
      </c>
    </row>
    <row r="637" spans="1:8">
      <c r="A637" s="218" t="s">
        <v>1692</v>
      </c>
      <c r="B637" s="290" t="s">
        <v>248</v>
      </c>
      <c r="C637" s="290" t="s">
        <v>499</v>
      </c>
      <c r="D637" s="290" t="s">
        <v>1117</v>
      </c>
      <c r="E637" s="290" t="s">
        <v>418</v>
      </c>
      <c r="F637" s="224">
        <v>8535278</v>
      </c>
      <c r="G637" s="224">
        <v>8535278</v>
      </c>
      <c r="H637" s="149" t="str">
        <f t="shared" si="11"/>
        <v>0701011004Э010244</v>
      </c>
    </row>
    <row r="638" spans="1:8" ht="267.75">
      <c r="A638" s="218" t="s">
        <v>889</v>
      </c>
      <c r="B638" s="290" t="s">
        <v>248</v>
      </c>
      <c r="C638" s="290" t="s">
        <v>499</v>
      </c>
      <c r="D638" s="290" t="s">
        <v>890</v>
      </c>
      <c r="E638" s="290" t="s">
        <v>1564</v>
      </c>
      <c r="F638" s="224">
        <v>69732400</v>
      </c>
      <c r="G638" s="224">
        <v>69732400</v>
      </c>
      <c r="H638" s="149" t="str">
        <f t="shared" si="11"/>
        <v>07010110074080</v>
      </c>
    </row>
    <row r="639" spans="1:8" ht="76.5">
      <c r="A639" s="218" t="s">
        <v>1902</v>
      </c>
      <c r="B639" s="290" t="s">
        <v>248</v>
      </c>
      <c r="C639" s="290" t="s">
        <v>499</v>
      </c>
      <c r="D639" s="290" t="s">
        <v>890</v>
      </c>
      <c r="E639" s="290" t="s">
        <v>324</v>
      </c>
      <c r="F639" s="224">
        <v>68444802</v>
      </c>
      <c r="G639" s="224">
        <v>68444802</v>
      </c>
      <c r="H639" s="149" t="str">
        <f t="shared" si="11"/>
        <v>07010110074080100</v>
      </c>
    </row>
    <row r="640" spans="1:8" ht="25.5">
      <c r="A640" s="218" t="s">
        <v>1584</v>
      </c>
      <c r="B640" s="290" t="s">
        <v>248</v>
      </c>
      <c r="C640" s="290" t="s">
        <v>499</v>
      </c>
      <c r="D640" s="290" t="s">
        <v>890</v>
      </c>
      <c r="E640" s="290" t="s">
        <v>165</v>
      </c>
      <c r="F640" s="224">
        <v>68444802</v>
      </c>
      <c r="G640" s="224">
        <v>68444802</v>
      </c>
      <c r="H640" s="149" t="str">
        <f t="shared" si="11"/>
        <v>07010110074080110</v>
      </c>
    </row>
    <row r="641" spans="1:8">
      <c r="A641" s="218" t="s">
        <v>1426</v>
      </c>
      <c r="B641" s="290" t="s">
        <v>248</v>
      </c>
      <c r="C641" s="290" t="s">
        <v>499</v>
      </c>
      <c r="D641" s="290" t="s">
        <v>890</v>
      </c>
      <c r="E641" s="290" t="s">
        <v>432</v>
      </c>
      <c r="F641" s="224">
        <v>51484356</v>
      </c>
      <c r="G641" s="224">
        <v>51484356</v>
      </c>
      <c r="H641" s="149" t="str">
        <f t="shared" si="11"/>
        <v>07010110074080111</v>
      </c>
    </row>
    <row r="642" spans="1:8" ht="25.5">
      <c r="A642" s="218" t="s">
        <v>1435</v>
      </c>
      <c r="B642" s="290" t="s">
        <v>248</v>
      </c>
      <c r="C642" s="290" t="s">
        <v>499</v>
      </c>
      <c r="D642" s="290" t="s">
        <v>890</v>
      </c>
      <c r="E642" s="290" t="s">
        <v>481</v>
      </c>
      <c r="F642" s="224">
        <v>1412173</v>
      </c>
      <c r="G642" s="224">
        <v>1412173</v>
      </c>
      <c r="H642" s="149" t="str">
        <f t="shared" si="11"/>
        <v>07010110074080112</v>
      </c>
    </row>
    <row r="643" spans="1:8" ht="51">
      <c r="A643" s="218" t="s">
        <v>1427</v>
      </c>
      <c r="B643" s="290" t="s">
        <v>248</v>
      </c>
      <c r="C643" s="290" t="s">
        <v>499</v>
      </c>
      <c r="D643" s="290" t="s">
        <v>890</v>
      </c>
      <c r="E643" s="290" t="s">
        <v>1218</v>
      </c>
      <c r="F643" s="224">
        <v>15548273</v>
      </c>
      <c r="G643" s="224">
        <v>15548273</v>
      </c>
      <c r="H643" s="149" t="str">
        <f t="shared" si="11"/>
        <v>07010110074080119</v>
      </c>
    </row>
    <row r="644" spans="1:8" ht="38.25">
      <c r="A644" s="218" t="s">
        <v>1903</v>
      </c>
      <c r="B644" s="290" t="s">
        <v>248</v>
      </c>
      <c r="C644" s="290" t="s">
        <v>499</v>
      </c>
      <c r="D644" s="290" t="s">
        <v>890</v>
      </c>
      <c r="E644" s="290" t="s">
        <v>1904</v>
      </c>
      <c r="F644" s="224">
        <v>1287598</v>
      </c>
      <c r="G644" s="224">
        <v>1287598</v>
      </c>
      <c r="H644" s="149" t="str">
        <f t="shared" si="11"/>
        <v>07010110074080200</v>
      </c>
    </row>
    <row r="645" spans="1:8" ht="38.25">
      <c r="A645" s="218" t="s">
        <v>1603</v>
      </c>
      <c r="B645" s="290" t="s">
        <v>248</v>
      </c>
      <c r="C645" s="290" t="s">
        <v>499</v>
      </c>
      <c r="D645" s="290" t="s">
        <v>890</v>
      </c>
      <c r="E645" s="290" t="s">
        <v>1604</v>
      </c>
      <c r="F645" s="224">
        <v>1287598</v>
      </c>
      <c r="G645" s="224">
        <v>1287598</v>
      </c>
      <c r="H645" s="149" t="str">
        <f t="shared" si="11"/>
        <v>07010110074080240</v>
      </c>
    </row>
    <row r="646" spans="1:8">
      <c r="A646" s="218" t="s">
        <v>1692</v>
      </c>
      <c r="B646" s="290" t="s">
        <v>248</v>
      </c>
      <c r="C646" s="290" t="s">
        <v>499</v>
      </c>
      <c r="D646" s="290" t="s">
        <v>890</v>
      </c>
      <c r="E646" s="290" t="s">
        <v>418</v>
      </c>
      <c r="F646" s="224">
        <v>1287598</v>
      </c>
      <c r="G646" s="224">
        <v>1287598</v>
      </c>
      <c r="H646" s="149" t="str">
        <f t="shared" si="11"/>
        <v>07010110074080244</v>
      </c>
    </row>
    <row r="647" spans="1:8" ht="191.25">
      <c r="A647" s="218" t="s">
        <v>500</v>
      </c>
      <c r="B647" s="290" t="s">
        <v>248</v>
      </c>
      <c r="C647" s="290" t="s">
        <v>499</v>
      </c>
      <c r="D647" s="290" t="s">
        <v>888</v>
      </c>
      <c r="E647" s="290" t="s">
        <v>1564</v>
      </c>
      <c r="F647" s="224">
        <v>127223900</v>
      </c>
      <c r="G647" s="224">
        <v>127223900</v>
      </c>
      <c r="H647" s="149" t="str">
        <f t="shared" si="11"/>
        <v>07010110075880</v>
      </c>
    </row>
    <row r="648" spans="1:8" ht="76.5">
      <c r="A648" s="218" t="s">
        <v>1902</v>
      </c>
      <c r="B648" s="290" t="s">
        <v>248</v>
      </c>
      <c r="C648" s="290" t="s">
        <v>499</v>
      </c>
      <c r="D648" s="290" t="s">
        <v>888</v>
      </c>
      <c r="E648" s="290" t="s">
        <v>324</v>
      </c>
      <c r="F648" s="224">
        <v>110878066</v>
      </c>
      <c r="G648" s="224">
        <v>110878066</v>
      </c>
      <c r="H648" s="149" t="str">
        <f t="shared" si="11"/>
        <v>07010110075880100</v>
      </c>
    </row>
    <row r="649" spans="1:8" ht="25.5">
      <c r="A649" s="218" t="s">
        <v>1584</v>
      </c>
      <c r="B649" s="290" t="s">
        <v>248</v>
      </c>
      <c r="C649" s="290" t="s">
        <v>499</v>
      </c>
      <c r="D649" s="290" t="s">
        <v>888</v>
      </c>
      <c r="E649" s="290" t="s">
        <v>165</v>
      </c>
      <c r="F649" s="224">
        <v>110878066</v>
      </c>
      <c r="G649" s="224">
        <v>110878066</v>
      </c>
      <c r="H649" s="149" t="str">
        <f t="shared" si="11"/>
        <v>07010110075880110</v>
      </c>
    </row>
    <row r="650" spans="1:8">
      <c r="A650" s="218" t="s">
        <v>1426</v>
      </c>
      <c r="B650" s="290" t="s">
        <v>248</v>
      </c>
      <c r="C650" s="290" t="s">
        <v>499</v>
      </c>
      <c r="D650" s="290" t="s">
        <v>888</v>
      </c>
      <c r="E650" s="290" t="s">
        <v>432</v>
      </c>
      <c r="F650" s="224">
        <v>83475450</v>
      </c>
      <c r="G650" s="224">
        <v>83475450</v>
      </c>
      <c r="H650" s="149" t="str">
        <f t="shared" si="11"/>
        <v>07010110075880111</v>
      </c>
    </row>
    <row r="651" spans="1:8" ht="25.5">
      <c r="A651" s="218" t="s">
        <v>1435</v>
      </c>
      <c r="B651" s="290" t="s">
        <v>248</v>
      </c>
      <c r="C651" s="290" t="s">
        <v>499</v>
      </c>
      <c r="D651" s="290" t="s">
        <v>888</v>
      </c>
      <c r="E651" s="290" t="s">
        <v>481</v>
      </c>
      <c r="F651" s="224">
        <v>2193030</v>
      </c>
      <c r="G651" s="224">
        <v>2193030</v>
      </c>
      <c r="H651" s="149" t="str">
        <f t="shared" si="11"/>
        <v>07010110075880112</v>
      </c>
    </row>
    <row r="652" spans="1:8" ht="51">
      <c r="A652" s="218" t="s">
        <v>1427</v>
      </c>
      <c r="B652" s="290" t="s">
        <v>248</v>
      </c>
      <c r="C652" s="290" t="s">
        <v>499</v>
      </c>
      <c r="D652" s="290" t="s">
        <v>888</v>
      </c>
      <c r="E652" s="290" t="s">
        <v>1218</v>
      </c>
      <c r="F652" s="224">
        <v>25209586</v>
      </c>
      <c r="G652" s="224">
        <v>25209586</v>
      </c>
      <c r="H652" s="149" t="str">
        <f t="shared" si="11"/>
        <v>07010110075880119</v>
      </c>
    </row>
    <row r="653" spans="1:8" ht="38.25">
      <c r="A653" s="218" t="s">
        <v>1903</v>
      </c>
      <c r="B653" s="290" t="s">
        <v>248</v>
      </c>
      <c r="C653" s="290" t="s">
        <v>499</v>
      </c>
      <c r="D653" s="290" t="s">
        <v>888</v>
      </c>
      <c r="E653" s="290" t="s">
        <v>1904</v>
      </c>
      <c r="F653" s="224">
        <v>16345834</v>
      </c>
      <c r="G653" s="224">
        <v>16345834</v>
      </c>
      <c r="H653" s="149" t="str">
        <f t="shared" si="11"/>
        <v>07010110075880200</v>
      </c>
    </row>
    <row r="654" spans="1:8" ht="38.25">
      <c r="A654" s="218" t="s">
        <v>1603</v>
      </c>
      <c r="B654" s="290" t="s">
        <v>248</v>
      </c>
      <c r="C654" s="290" t="s">
        <v>499</v>
      </c>
      <c r="D654" s="290" t="s">
        <v>888</v>
      </c>
      <c r="E654" s="290" t="s">
        <v>1604</v>
      </c>
      <c r="F654" s="224">
        <v>16345834</v>
      </c>
      <c r="G654" s="224">
        <v>16345834</v>
      </c>
      <c r="H654" s="149" t="str">
        <f t="shared" si="11"/>
        <v>07010110075880240</v>
      </c>
    </row>
    <row r="655" spans="1:8">
      <c r="A655" s="218" t="s">
        <v>1692</v>
      </c>
      <c r="B655" s="290" t="s">
        <v>248</v>
      </c>
      <c r="C655" s="290" t="s">
        <v>499</v>
      </c>
      <c r="D655" s="290" t="s">
        <v>888</v>
      </c>
      <c r="E655" s="290" t="s">
        <v>418</v>
      </c>
      <c r="F655" s="224">
        <v>16345834</v>
      </c>
      <c r="G655" s="224">
        <v>16345834</v>
      </c>
      <c r="H655" s="149" t="str">
        <f t="shared" si="11"/>
        <v>07010110075880244</v>
      </c>
    </row>
    <row r="656" spans="1:8">
      <c r="A656" s="218" t="s">
        <v>187</v>
      </c>
      <c r="B656" s="290" t="s">
        <v>248</v>
      </c>
      <c r="C656" s="290" t="s">
        <v>486</v>
      </c>
      <c r="D656" s="290" t="s">
        <v>1564</v>
      </c>
      <c r="E656" s="290" t="s">
        <v>1564</v>
      </c>
      <c r="F656" s="224">
        <v>643483205</v>
      </c>
      <c r="G656" s="224">
        <v>643483205</v>
      </c>
      <c r="H656" s="149" t="str">
        <f t="shared" si="11"/>
        <v>0702</v>
      </c>
    </row>
    <row r="657" spans="1:8" ht="25.5">
      <c r="A657" s="218" t="s">
        <v>539</v>
      </c>
      <c r="B657" s="290" t="s">
        <v>248</v>
      </c>
      <c r="C657" s="290" t="s">
        <v>486</v>
      </c>
      <c r="D657" s="290" t="s">
        <v>1126</v>
      </c>
      <c r="E657" s="290" t="s">
        <v>1564</v>
      </c>
      <c r="F657" s="224">
        <v>643483205</v>
      </c>
      <c r="G657" s="224">
        <v>643483205</v>
      </c>
      <c r="H657" s="149" t="str">
        <f t="shared" si="11"/>
        <v>07020100000000</v>
      </c>
    </row>
    <row r="658" spans="1:8" ht="38.25">
      <c r="A658" s="218" t="s">
        <v>540</v>
      </c>
      <c r="B658" s="290" t="s">
        <v>248</v>
      </c>
      <c r="C658" s="290" t="s">
        <v>486</v>
      </c>
      <c r="D658" s="290" t="s">
        <v>1127</v>
      </c>
      <c r="E658" s="290" t="s">
        <v>1564</v>
      </c>
      <c r="F658" s="224">
        <v>643483205</v>
      </c>
      <c r="G658" s="224">
        <v>643483205</v>
      </c>
      <c r="H658" s="149" t="str">
        <f t="shared" si="11"/>
        <v>07020110000000</v>
      </c>
    </row>
    <row r="659" spans="1:8" ht="153">
      <c r="A659" s="218" t="s">
        <v>504</v>
      </c>
      <c r="B659" s="290" t="s">
        <v>248</v>
      </c>
      <c r="C659" s="290" t="s">
        <v>486</v>
      </c>
      <c r="D659" s="290" t="s">
        <v>899</v>
      </c>
      <c r="E659" s="290" t="s">
        <v>1564</v>
      </c>
      <c r="F659" s="224">
        <v>60881315</v>
      </c>
      <c r="G659" s="224">
        <v>60881315</v>
      </c>
      <c r="H659" s="149" t="str">
        <f t="shared" si="11"/>
        <v>07020110040020</v>
      </c>
    </row>
    <row r="660" spans="1:8" ht="76.5">
      <c r="A660" s="218" t="s">
        <v>1902</v>
      </c>
      <c r="B660" s="290" t="s">
        <v>248</v>
      </c>
      <c r="C660" s="290" t="s">
        <v>486</v>
      </c>
      <c r="D660" s="290" t="s">
        <v>899</v>
      </c>
      <c r="E660" s="290" t="s">
        <v>324</v>
      </c>
      <c r="F660" s="224">
        <v>45804887</v>
      </c>
      <c r="G660" s="224">
        <v>45804887</v>
      </c>
      <c r="H660" s="149" t="str">
        <f t="shared" si="11"/>
        <v>07020110040020100</v>
      </c>
    </row>
    <row r="661" spans="1:8" ht="25.5">
      <c r="A661" s="218" t="s">
        <v>1584</v>
      </c>
      <c r="B661" s="290" t="s">
        <v>248</v>
      </c>
      <c r="C661" s="290" t="s">
        <v>486</v>
      </c>
      <c r="D661" s="290" t="s">
        <v>899</v>
      </c>
      <c r="E661" s="290" t="s">
        <v>165</v>
      </c>
      <c r="F661" s="224">
        <v>45804887</v>
      </c>
      <c r="G661" s="224">
        <v>45804887</v>
      </c>
      <c r="H661" s="149" t="str">
        <f t="shared" si="11"/>
        <v>07020110040020110</v>
      </c>
    </row>
    <row r="662" spans="1:8">
      <c r="A662" s="218" t="s">
        <v>1426</v>
      </c>
      <c r="B662" s="290" t="s">
        <v>248</v>
      </c>
      <c r="C662" s="290" t="s">
        <v>486</v>
      </c>
      <c r="D662" s="290" t="s">
        <v>899</v>
      </c>
      <c r="E662" s="290" t="s">
        <v>432</v>
      </c>
      <c r="F662" s="224">
        <v>35180405</v>
      </c>
      <c r="G662" s="224">
        <v>35180405</v>
      </c>
      <c r="H662" s="149" t="str">
        <f t="shared" si="11"/>
        <v>07020110040020111</v>
      </c>
    </row>
    <row r="663" spans="1:8" ht="51">
      <c r="A663" s="218" t="s">
        <v>1427</v>
      </c>
      <c r="B663" s="290" t="s">
        <v>248</v>
      </c>
      <c r="C663" s="290" t="s">
        <v>486</v>
      </c>
      <c r="D663" s="290" t="s">
        <v>899</v>
      </c>
      <c r="E663" s="290" t="s">
        <v>1218</v>
      </c>
      <c r="F663" s="224">
        <v>10624482</v>
      </c>
      <c r="G663" s="224">
        <v>10624482</v>
      </c>
      <c r="H663" s="149" t="str">
        <f t="shared" si="11"/>
        <v>07020110040020119</v>
      </c>
    </row>
    <row r="664" spans="1:8" ht="38.25">
      <c r="A664" s="218" t="s">
        <v>1903</v>
      </c>
      <c r="B664" s="290" t="s">
        <v>248</v>
      </c>
      <c r="C664" s="290" t="s">
        <v>486</v>
      </c>
      <c r="D664" s="290" t="s">
        <v>899</v>
      </c>
      <c r="E664" s="290" t="s">
        <v>1904</v>
      </c>
      <c r="F664" s="224">
        <v>15026428</v>
      </c>
      <c r="G664" s="224">
        <v>15026428</v>
      </c>
      <c r="H664" s="149" t="str">
        <f t="shared" si="11"/>
        <v>07020110040020200</v>
      </c>
    </row>
    <row r="665" spans="1:8" ht="38.25">
      <c r="A665" s="218" t="s">
        <v>1603</v>
      </c>
      <c r="B665" s="290" t="s">
        <v>248</v>
      </c>
      <c r="C665" s="290" t="s">
        <v>486</v>
      </c>
      <c r="D665" s="290" t="s">
        <v>899</v>
      </c>
      <c r="E665" s="290" t="s">
        <v>1604</v>
      </c>
      <c r="F665" s="224">
        <v>15026428</v>
      </c>
      <c r="G665" s="224">
        <v>15026428</v>
      </c>
      <c r="H665" s="149" t="str">
        <f t="shared" si="11"/>
        <v>07020110040020240</v>
      </c>
    </row>
    <row r="666" spans="1:8">
      <c r="A666" s="218" t="s">
        <v>1692</v>
      </c>
      <c r="B666" s="290" t="s">
        <v>248</v>
      </c>
      <c r="C666" s="290" t="s">
        <v>486</v>
      </c>
      <c r="D666" s="290" t="s">
        <v>899</v>
      </c>
      <c r="E666" s="290" t="s">
        <v>418</v>
      </c>
      <c r="F666" s="224">
        <v>15026428</v>
      </c>
      <c r="G666" s="224">
        <v>15026428</v>
      </c>
      <c r="H666" s="149" t="str">
        <f t="shared" si="11"/>
        <v>07020110040020244</v>
      </c>
    </row>
    <row r="667" spans="1:8">
      <c r="A667" s="218" t="s">
        <v>1905</v>
      </c>
      <c r="B667" s="290" t="s">
        <v>248</v>
      </c>
      <c r="C667" s="290" t="s">
        <v>486</v>
      </c>
      <c r="D667" s="290" t="s">
        <v>899</v>
      </c>
      <c r="E667" s="290" t="s">
        <v>1906</v>
      </c>
      <c r="F667" s="224">
        <v>50000</v>
      </c>
      <c r="G667" s="224">
        <v>50000</v>
      </c>
      <c r="H667" s="149" t="str">
        <f t="shared" si="11"/>
        <v>07020110040020800</v>
      </c>
    </row>
    <row r="668" spans="1:8">
      <c r="A668" s="218" t="s">
        <v>1608</v>
      </c>
      <c r="B668" s="290" t="s">
        <v>248</v>
      </c>
      <c r="C668" s="290" t="s">
        <v>486</v>
      </c>
      <c r="D668" s="290" t="s">
        <v>899</v>
      </c>
      <c r="E668" s="290" t="s">
        <v>1609</v>
      </c>
      <c r="F668" s="224">
        <v>50000</v>
      </c>
      <c r="G668" s="224">
        <v>50000</v>
      </c>
      <c r="H668" s="149" t="str">
        <f t="shared" si="11"/>
        <v>07020110040020850</v>
      </c>
    </row>
    <row r="669" spans="1:8">
      <c r="A669" s="218" t="s">
        <v>1219</v>
      </c>
      <c r="B669" s="290" t="s">
        <v>248</v>
      </c>
      <c r="C669" s="290" t="s">
        <v>486</v>
      </c>
      <c r="D669" s="290" t="s">
        <v>899</v>
      </c>
      <c r="E669" s="290" t="s">
        <v>1220</v>
      </c>
      <c r="F669" s="224">
        <v>50000</v>
      </c>
      <c r="G669" s="224">
        <v>50000</v>
      </c>
      <c r="H669" s="149" t="str">
        <f t="shared" si="11"/>
        <v>07020110040020853</v>
      </c>
    </row>
    <row r="670" spans="1:8" ht="204">
      <c r="A670" s="218" t="s">
        <v>506</v>
      </c>
      <c r="B670" s="290" t="s">
        <v>248</v>
      </c>
      <c r="C670" s="290" t="s">
        <v>486</v>
      </c>
      <c r="D670" s="290" t="s">
        <v>900</v>
      </c>
      <c r="E670" s="290" t="s">
        <v>1564</v>
      </c>
      <c r="F670" s="224">
        <v>39060000</v>
      </c>
      <c r="G670" s="224">
        <v>39060000</v>
      </c>
      <c r="H670" s="149" t="str">
        <f t="shared" si="11"/>
        <v>07020110041020</v>
      </c>
    </row>
    <row r="671" spans="1:8" ht="76.5">
      <c r="A671" s="218" t="s">
        <v>1902</v>
      </c>
      <c r="B671" s="290" t="s">
        <v>248</v>
      </c>
      <c r="C671" s="290" t="s">
        <v>486</v>
      </c>
      <c r="D671" s="290" t="s">
        <v>900</v>
      </c>
      <c r="E671" s="290" t="s">
        <v>324</v>
      </c>
      <c r="F671" s="224">
        <v>39060000</v>
      </c>
      <c r="G671" s="224">
        <v>39060000</v>
      </c>
      <c r="H671" s="149" t="str">
        <f t="shared" si="11"/>
        <v>07020110041020100</v>
      </c>
    </row>
    <row r="672" spans="1:8" ht="25.5">
      <c r="A672" s="218" t="s">
        <v>1584</v>
      </c>
      <c r="B672" s="290" t="s">
        <v>248</v>
      </c>
      <c r="C672" s="290" t="s">
        <v>486</v>
      </c>
      <c r="D672" s="290" t="s">
        <v>900</v>
      </c>
      <c r="E672" s="290" t="s">
        <v>165</v>
      </c>
      <c r="F672" s="224">
        <v>39060000</v>
      </c>
      <c r="G672" s="224">
        <v>39060000</v>
      </c>
      <c r="H672" s="149" t="str">
        <f t="shared" si="11"/>
        <v>07020110041020110</v>
      </c>
    </row>
    <row r="673" spans="1:8">
      <c r="A673" s="218" t="s">
        <v>1426</v>
      </c>
      <c r="B673" s="290" t="s">
        <v>248</v>
      </c>
      <c r="C673" s="290" t="s">
        <v>486</v>
      </c>
      <c r="D673" s="290" t="s">
        <v>900</v>
      </c>
      <c r="E673" s="290" t="s">
        <v>432</v>
      </c>
      <c r="F673" s="224">
        <v>30000000</v>
      </c>
      <c r="G673" s="224">
        <v>30000000</v>
      </c>
      <c r="H673" s="149" t="str">
        <f t="shared" si="11"/>
        <v>07020110041020111</v>
      </c>
    </row>
    <row r="674" spans="1:8" ht="51">
      <c r="A674" s="218" t="s">
        <v>1427</v>
      </c>
      <c r="B674" s="290" t="s">
        <v>248</v>
      </c>
      <c r="C674" s="290" t="s">
        <v>486</v>
      </c>
      <c r="D674" s="290" t="s">
        <v>900</v>
      </c>
      <c r="E674" s="290" t="s">
        <v>1218</v>
      </c>
      <c r="F674" s="224">
        <v>9060000</v>
      </c>
      <c r="G674" s="224">
        <v>9060000</v>
      </c>
      <c r="H674" s="149" t="str">
        <f t="shared" si="11"/>
        <v>07020110041020119</v>
      </c>
    </row>
    <row r="675" spans="1:8" ht="178.5">
      <c r="A675" s="218" t="s">
        <v>628</v>
      </c>
      <c r="B675" s="290" t="s">
        <v>248</v>
      </c>
      <c r="C675" s="290" t="s">
        <v>486</v>
      </c>
      <c r="D675" s="290" t="s">
        <v>906</v>
      </c>
      <c r="E675" s="290" t="s">
        <v>1564</v>
      </c>
      <c r="F675" s="224">
        <v>1800000</v>
      </c>
      <c r="G675" s="224">
        <v>1800000</v>
      </c>
      <c r="H675" s="149" t="str">
        <f t="shared" si="11"/>
        <v>07020110043020</v>
      </c>
    </row>
    <row r="676" spans="1:8" ht="76.5">
      <c r="A676" s="218" t="s">
        <v>1902</v>
      </c>
      <c r="B676" s="290" t="s">
        <v>248</v>
      </c>
      <c r="C676" s="290" t="s">
        <v>486</v>
      </c>
      <c r="D676" s="290" t="s">
        <v>906</v>
      </c>
      <c r="E676" s="290" t="s">
        <v>324</v>
      </c>
      <c r="F676" s="224">
        <v>408000</v>
      </c>
      <c r="G676" s="224">
        <v>408000</v>
      </c>
      <c r="H676" s="149" t="str">
        <f t="shared" si="11"/>
        <v>07020110043020100</v>
      </c>
    </row>
    <row r="677" spans="1:8">
      <c r="A677" s="290" t="s">
        <v>1584</v>
      </c>
      <c r="B677" s="290" t="s">
        <v>248</v>
      </c>
      <c r="C677" s="290" t="s">
        <v>486</v>
      </c>
      <c r="D677" s="290" t="s">
        <v>906</v>
      </c>
      <c r="E677" s="290" t="s">
        <v>165</v>
      </c>
      <c r="F677" s="224">
        <v>408000</v>
      </c>
      <c r="G677" s="224">
        <v>408000</v>
      </c>
      <c r="H677" s="149" t="str">
        <f t="shared" si="11"/>
        <v>07020110043020110</v>
      </c>
    </row>
    <row r="678" spans="1:8">
      <c r="A678" s="6" t="s">
        <v>1435</v>
      </c>
      <c r="B678" s="290" t="s">
        <v>248</v>
      </c>
      <c r="C678" s="290" t="s">
        <v>486</v>
      </c>
      <c r="D678" s="290" t="s">
        <v>906</v>
      </c>
      <c r="E678" s="290" t="s">
        <v>481</v>
      </c>
      <c r="F678" s="224">
        <v>408000</v>
      </c>
      <c r="G678" s="224">
        <v>408000</v>
      </c>
      <c r="H678" s="149" t="str">
        <f t="shared" ref="H678:H741" si="12">CONCATENATE(C678,,D678,E678)</f>
        <v>07020110043020112</v>
      </c>
    </row>
    <row r="679" spans="1:8" ht="38.25">
      <c r="A679" s="218" t="s">
        <v>1903</v>
      </c>
      <c r="B679" s="290" t="s">
        <v>248</v>
      </c>
      <c r="C679" s="290" t="s">
        <v>486</v>
      </c>
      <c r="D679" s="290" t="s">
        <v>906</v>
      </c>
      <c r="E679" s="290" t="s">
        <v>1904</v>
      </c>
      <c r="F679" s="224">
        <v>1392000</v>
      </c>
      <c r="G679" s="224">
        <v>1392000</v>
      </c>
      <c r="H679" s="149" t="str">
        <f t="shared" si="12"/>
        <v>07020110043020200</v>
      </c>
    </row>
    <row r="680" spans="1:8" ht="38.25">
      <c r="A680" s="218" t="s">
        <v>1603</v>
      </c>
      <c r="B680" s="290" t="s">
        <v>248</v>
      </c>
      <c r="C680" s="290" t="s">
        <v>486</v>
      </c>
      <c r="D680" s="290" t="s">
        <v>906</v>
      </c>
      <c r="E680" s="290" t="s">
        <v>1604</v>
      </c>
      <c r="F680" s="224">
        <v>1392000</v>
      </c>
      <c r="G680" s="224">
        <v>1392000</v>
      </c>
      <c r="H680" s="149" t="str">
        <f t="shared" si="12"/>
        <v>07020110043020240</v>
      </c>
    </row>
    <row r="681" spans="1:8" ht="38.25">
      <c r="A681" s="218" t="s">
        <v>433</v>
      </c>
      <c r="B681" s="290" t="s">
        <v>248</v>
      </c>
      <c r="C681" s="290" t="s">
        <v>486</v>
      </c>
      <c r="D681" s="290" t="s">
        <v>906</v>
      </c>
      <c r="E681" s="290" t="s">
        <v>434</v>
      </c>
      <c r="F681" s="224">
        <v>750000</v>
      </c>
      <c r="G681" s="224">
        <v>750000</v>
      </c>
      <c r="H681" s="149" t="str">
        <f t="shared" si="12"/>
        <v>07020110043020243</v>
      </c>
    </row>
    <row r="682" spans="1:8">
      <c r="A682" s="218" t="s">
        <v>1692</v>
      </c>
      <c r="B682" s="290" t="s">
        <v>248</v>
      </c>
      <c r="C682" s="290" t="s">
        <v>486</v>
      </c>
      <c r="D682" s="290" t="s">
        <v>906</v>
      </c>
      <c r="E682" s="290" t="s">
        <v>418</v>
      </c>
      <c r="F682" s="224">
        <v>642000</v>
      </c>
      <c r="G682" s="224">
        <v>642000</v>
      </c>
      <c r="H682" s="149" t="str">
        <f t="shared" si="12"/>
        <v>07020110043020244</v>
      </c>
    </row>
    <row r="683" spans="1:8" ht="153">
      <c r="A683" s="218" t="s">
        <v>700</v>
      </c>
      <c r="B683" s="290" t="s">
        <v>248</v>
      </c>
      <c r="C683" s="290" t="s">
        <v>486</v>
      </c>
      <c r="D683" s="290" t="s">
        <v>901</v>
      </c>
      <c r="E683" s="290" t="s">
        <v>1564</v>
      </c>
      <c r="F683" s="224">
        <v>1273300</v>
      </c>
      <c r="G683" s="224">
        <v>1273300</v>
      </c>
      <c r="H683" s="149" t="str">
        <f t="shared" si="12"/>
        <v>07020110047020</v>
      </c>
    </row>
    <row r="684" spans="1:8" ht="76.5">
      <c r="A684" s="218" t="s">
        <v>1902</v>
      </c>
      <c r="B684" s="290" t="s">
        <v>248</v>
      </c>
      <c r="C684" s="290" t="s">
        <v>486</v>
      </c>
      <c r="D684" s="290" t="s">
        <v>901</v>
      </c>
      <c r="E684" s="290" t="s">
        <v>324</v>
      </c>
      <c r="F684" s="224">
        <v>1273300</v>
      </c>
      <c r="G684" s="224">
        <v>1273300</v>
      </c>
      <c r="H684" s="149" t="str">
        <f t="shared" si="12"/>
        <v>07020110047020100</v>
      </c>
    </row>
    <row r="685" spans="1:8" ht="25.5">
      <c r="A685" s="218" t="s">
        <v>1584</v>
      </c>
      <c r="B685" s="290" t="s">
        <v>248</v>
      </c>
      <c r="C685" s="290" t="s">
        <v>486</v>
      </c>
      <c r="D685" s="290" t="s">
        <v>901</v>
      </c>
      <c r="E685" s="290" t="s">
        <v>165</v>
      </c>
      <c r="F685" s="224">
        <v>1273300</v>
      </c>
      <c r="G685" s="224">
        <v>1273300</v>
      </c>
      <c r="H685" s="149" t="str">
        <f t="shared" si="12"/>
        <v>07020110047020110</v>
      </c>
    </row>
    <row r="686" spans="1:8" ht="25.5">
      <c r="A686" s="218" t="s">
        <v>1435</v>
      </c>
      <c r="B686" s="290" t="s">
        <v>248</v>
      </c>
      <c r="C686" s="290" t="s">
        <v>486</v>
      </c>
      <c r="D686" s="290" t="s">
        <v>901</v>
      </c>
      <c r="E686" s="290" t="s">
        <v>481</v>
      </c>
      <c r="F686" s="224">
        <v>1273300</v>
      </c>
      <c r="G686" s="224">
        <v>1273300</v>
      </c>
      <c r="H686" s="149" t="str">
        <f t="shared" si="12"/>
        <v>07020110047020112</v>
      </c>
    </row>
    <row r="687" spans="1:8" ht="165.75">
      <c r="A687" s="218" t="s">
        <v>702</v>
      </c>
      <c r="B687" s="290" t="s">
        <v>248</v>
      </c>
      <c r="C687" s="290" t="s">
        <v>486</v>
      </c>
      <c r="D687" s="290" t="s">
        <v>902</v>
      </c>
      <c r="E687" s="290" t="s">
        <v>1564</v>
      </c>
      <c r="F687" s="224">
        <v>81336890</v>
      </c>
      <c r="G687" s="224">
        <v>81336890</v>
      </c>
      <c r="H687" s="149" t="str">
        <f t="shared" si="12"/>
        <v>0702011004Г020</v>
      </c>
    </row>
    <row r="688" spans="1:8" ht="38.25">
      <c r="A688" s="218" t="s">
        <v>1903</v>
      </c>
      <c r="B688" s="290" t="s">
        <v>248</v>
      </c>
      <c r="C688" s="290" t="s">
        <v>486</v>
      </c>
      <c r="D688" s="290" t="s">
        <v>902</v>
      </c>
      <c r="E688" s="290" t="s">
        <v>1904</v>
      </c>
      <c r="F688" s="224">
        <v>81336890</v>
      </c>
      <c r="G688" s="224">
        <v>81336890</v>
      </c>
      <c r="H688" s="149" t="str">
        <f t="shared" si="12"/>
        <v>0702011004Г020200</v>
      </c>
    </row>
    <row r="689" spans="1:8" ht="38.25">
      <c r="A689" s="218" t="s">
        <v>1603</v>
      </c>
      <c r="B689" s="290" t="s">
        <v>248</v>
      </c>
      <c r="C689" s="290" t="s">
        <v>486</v>
      </c>
      <c r="D689" s="290" t="s">
        <v>902</v>
      </c>
      <c r="E689" s="290" t="s">
        <v>1604</v>
      </c>
      <c r="F689" s="224">
        <v>81336890</v>
      </c>
      <c r="G689" s="224">
        <v>81336890</v>
      </c>
      <c r="H689" s="149" t="str">
        <f t="shared" si="12"/>
        <v>0702011004Г020240</v>
      </c>
    </row>
    <row r="690" spans="1:8">
      <c r="A690" s="218" t="s">
        <v>1692</v>
      </c>
      <c r="B690" s="290" t="s">
        <v>248</v>
      </c>
      <c r="C690" s="290" t="s">
        <v>486</v>
      </c>
      <c r="D690" s="290" t="s">
        <v>902</v>
      </c>
      <c r="E690" s="290" t="s">
        <v>418</v>
      </c>
      <c r="F690" s="224">
        <v>81336890</v>
      </c>
      <c r="G690" s="224">
        <v>81336890</v>
      </c>
      <c r="H690" s="149" t="str">
        <f t="shared" si="12"/>
        <v>0702011004Г020244</v>
      </c>
    </row>
    <row r="691" spans="1:8" ht="140.25">
      <c r="A691" s="218" t="s">
        <v>704</v>
      </c>
      <c r="B691" s="290" t="s">
        <v>248</v>
      </c>
      <c r="C691" s="290" t="s">
        <v>486</v>
      </c>
      <c r="D691" s="290" t="s">
        <v>907</v>
      </c>
      <c r="E691" s="290" t="s">
        <v>1564</v>
      </c>
      <c r="F691" s="224">
        <v>5819000</v>
      </c>
      <c r="G691" s="224">
        <v>5819000</v>
      </c>
      <c r="H691" s="149" t="str">
        <f t="shared" si="12"/>
        <v>0702011004П020</v>
      </c>
    </row>
    <row r="692" spans="1:8" ht="38.25">
      <c r="A692" s="218" t="s">
        <v>1903</v>
      </c>
      <c r="B692" s="290" t="s">
        <v>248</v>
      </c>
      <c r="C692" s="290" t="s">
        <v>486</v>
      </c>
      <c r="D692" s="290" t="s">
        <v>907</v>
      </c>
      <c r="E692" s="290" t="s">
        <v>1904</v>
      </c>
      <c r="F692" s="224">
        <v>5819000</v>
      </c>
      <c r="G692" s="224">
        <v>5819000</v>
      </c>
      <c r="H692" s="149" t="str">
        <f t="shared" si="12"/>
        <v>0702011004П020200</v>
      </c>
    </row>
    <row r="693" spans="1:8" ht="38.25">
      <c r="A693" s="218" t="s">
        <v>1603</v>
      </c>
      <c r="B693" s="290" t="s">
        <v>248</v>
      </c>
      <c r="C693" s="290" t="s">
        <v>486</v>
      </c>
      <c r="D693" s="290" t="s">
        <v>907</v>
      </c>
      <c r="E693" s="290" t="s">
        <v>1604</v>
      </c>
      <c r="F693" s="224">
        <v>5819000</v>
      </c>
      <c r="G693" s="224">
        <v>5819000</v>
      </c>
      <c r="H693" s="149" t="str">
        <f t="shared" si="12"/>
        <v>0702011004П020240</v>
      </c>
    </row>
    <row r="694" spans="1:8">
      <c r="A694" s="218" t="s">
        <v>1692</v>
      </c>
      <c r="B694" s="290" t="s">
        <v>248</v>
      </c>
      <c r="C694" s="290" t="s">
        <v>486</v>
      </c>
      <c r="D694" s="290" t="s">
        <v>907</v>
      </c>
      <c r="E694" s="290" t="s">
        <v>418</v>
      </c>
      <c r="F694" s="224">
        <v>5819000</v>
      </c>
      <c r="G694" s="224">
        <v>5819000</v>
      </c>
      <c r="H694" s="149" t="str">
        <f t="shared" si="12"/>
        <v>0702011004П020244</v>
      </c>
    </row>
    <row r="695" spans="1:8" ht="140.25">
      <c r="A695" s="218" t="s">
        <v>1118</v>
      </c>
      <c r="B695" s="290" t="s">
        <v>248</v>
      </c>
      <c r="C695" s="290" t="s">
        <v>486</v>
      </c>
      <c r="D695" s="290" t="s">
        <v>1119</v>
      </c>
      <c r="E695" s="290" t="s">
        <v>1564</v>
      </c>
      <c r="F695" s="224">
        <v>9764000</v>
      </c>
      <c r="G695" s="224">
        <v>9764000</v>
      </c>
      <c r="H695" s="149" t="str">
        <f t="shared" si="12"/>
        <v>0702011004Э020</v>
      </c>
    </row>
    <row r="696" spans="1:8" ht="38.25">
      <c r="A696" s="218" t="s">
        <v>1903</v>
      </c>
      <c r="B696" s="290" t="s">
        <v>248</v>
      </c>
      <c r="C696" s="290" t="s">
        <v>486</v>
      </c>
      <c r="D696" s="290" t="s">
        <v>1119</v>
      </c>
      <c r="E696" s="290" t="s">
        <v>1904</v>
      </c>
      <c r="F696" s="224">
        <v>9764000</v>
      </c>
      <c r="G696" s="224">
        <v>9764000</v>
      </c>
      <c r="H696" s="149" t="str">
        <f t="shared" si="12"/>
        <v>0702011004Э020200</v>
      </c>
    </row>
    <row r="697" spans="1:8" ht="38.25">
      <c r="A697" s="218" t="s">
        <v>1603</v>
      </c>
      <c r="B697" s="290" t="s">
        <v>248</v>
      </c>
      <c r="C697" s="290" t="s">
        <v>486</v>
      </c>
      <c r="D697" s="290" t="s">
        <v>1119</v>
      </c>
      <c r="E697" s="290" t="s">
        <v>1604</v>
      </c>
      <c r="F697" s="224">
        <v>9764000</v>
      </c>
      <c r="G697" s="224">
        <v>9764000</v>
      </c>
      <c r="H697" s="149" t="str">
        <f t="shared" si="12"/>
        <v>0702011004Э020240</v>
      </c>
    </row>
    <row r="698" spans="1:8">
      <c r="A698" s="218" t="s">
        <v>1692</v>
      </c>
      <c r="B698" s="290" t="s">
        <v>248</v>
      </c>
      <c r="C698" s="290" t="s">
        <v>486</v>
      </c>
      <c r="D698" s="290" t="s">
        <v>1119</v>
      </c>
      <c r="E698" s="290" t="s">
        <v>418</v>
      </c>
      <c r="F698" s="224">
        <v>9764000</v>
      </c>
      <c r="G698" s="224">
        <v>9764000</v>
      </c>
      <c r="H698" s="149" t="str">
        <f t="shared" si="12"/>
        <v>0702011004Э020244</v>
      </c>
    </row>
    <row r="699" spans="1:8" ht="255">
      <c r="A699" s="218" t="s">
        <v>1122</v>
      </c>
      <c r="B699" s="290" t="s">
        <v>248</v>
      </c>
      <c r="C699" s="290" t="s">
        <v>486</v>
      </c>
      <c r="D699" s="290" t="s">
        <v>898</v>
      </c>
      <c r="E699" s="290" t="s">
        <v>1564</v>
      </c>
      <c r="F699" s="224">
        <v>74361300</v>
      </c>
      <c r="G699" s="224">
        <v>74361300</v>
      </c>
      <c r="H699" s="149" t="str">
        <f t="shared" si="12"/>
        <v>07020110074090</v>
      </c>
    </row>
    <row r="700" spans="1:8" ht="76.5">
      <c r="A700" s="218" t="s">
        <v>1902</v>
      </c>
      <c r="B700" s="290" t="s">
        <v>248</v>
      </c>
      <c r="C700" s="290" t="s">
        <v>486</v>
      </c>
      <c r="D700" s="290" t="s">
        <v>898</v>
      </c>
      <c r="E700" s="290" t="s">
        <v>324</v>
      </c>
      <c r="F700" s="224">
        <v>70536083</v>
      </c>
      <c r="G700" s="224">
        <v>70536083</v>
      </c>
      <c r="H700" s="149" t="str">
        <f t="shared" si="12"/>
        <v>07020110074090100</v>
      </c>
    </row>
    <row r="701" spans="1:8" ht="25.5">
      <c r="A701" s="218" t="s">
        <v>1584</v>
      </c>
      <c r="B701" s="290" t="s">
        <v>248</v>
      </c>
      <c r="C701" s="290" t="s">
        <v>486</v>
      </c>
      <c r="D701" s="290" t="s">
        <v>898</v>
      </c>
      <c r="E701" s="290" t="s">
        <v>165</v>
      </c>
      <c r="F701" s="224">
        <v>70536083</v>
      </c>
      <c r="G701" s="224">
        <v>70536083</v>
      </c>
      <c r="H701" s="149" t="str">
        <f t="shared" si="12"/>
        <v>07020110074090110</v>
      </c>
    </row>
    <row r="702" spans="1:8">
      <c r="A702" s="218" t="s">
        <v>1426</v>
      </c>
      <c r="B702" s="290" t="s">
        <v>248</v>
      </c>
      <c r="C702" s="290" t="s">
        <v>486</v>
      </c>
      <c r="D702" s="290" t="s">
        <v>898</v>
      </c>
      <c r="E702" s="290" t="s">
        <v>432</v>
      </c>
      <c r="F702" s="224">
        <v>52709695</v>
      </c>
      <c r="G702" s="224">
        <v>52709695</v>
      </c>
      <c r="H702" s="149" t="str">
        <f t="shared" si="12"/>
        <v>07020110074090111</v>
      </c>
    </row>
    <row r="703" spans="1:8" ht="25.5">
      <c r="A703" s="218" t="s">
        <v>1435</v>
      </c>
      <c r="B703" s="290" t="s">
        <v>248</v>
      </c>
      <c r="C703" s="290" t="s">
        <v>486</v>
      </c>
      <c r="D703" s="290" t="s">
        <v>898</v>
      </c>
      <c r="E703" s="290" t="s">
        <v>481</v>
      </c>
      <c r="F703" s="224">
        <v>1908060</v>
      </c>
      <c r="G703" s="224">
        <v>1908060</v>
      </c>
      <c r="H703" s="149" t="str">
        <f t="shared" si="12"/>
        <v>07020110074090112</v>
      </c>
    </row>
    <row r="704" spans="1:8" ht="51">
      <c r="A704" s="218" t="s">
        <v>1427</v>
      </c>
      <c r="B704" s="290" t="s">
        <v>248</v>
      </c>
      <c r="C704" s="290" t="s">
        <v>486</v>
      </c>
      <c r="D704" s="290" t="s">
        <v>898</v>
      </c>
      <c r="E704" s="290" t="s">
        <v>1218</v>
      </c>
      <c r="F704" s="224">
        <v>15918328</v>
      </c>
      <c r="G704" s="224">
        <v>15918328</v>
      </c>
      <c r="H704" s="149" t="str">
        <f t="shared" si="12"/>
        <v>07020110074090119</v>
      </c>
    </row>
    <row r="705" spans="1:8" ht="38.25">
      <c r="A705" s="218" t="s">
        <v>1903</v>
      </c>
      <c r="B705" s="290" t="s">
        <v>248</v>
      </c>
      <c r="C705" s="290" t="s">
        <v>486</v>
      </c>
      <c r="D705" s="290" t="s">
        <v>898</v>
      </c>
      <c r="E705" s="290" t="s">
        <v>1904</v>
      </c>
      <c r="F705" s="224">
        <v>3825217</v>
      </c>
      <c r="G705" s="224">
        <v>3825217</v>
      </c>
      <c r="H705" s="149" t="str">
        <f t="shared" si="12"/>
        <v>07020110074090200</v>
      </c>
    </row>
    <row r="706" spans="1:8" ht="38.25">
      <c r="A706" s="218" t="s">
        <v>1603</v>
      </c>
      <c r="B706" s="290" t="s">
        <v>248</v>
      </c>
      <c r="C706" s="290" t="s">
        <v>486</v>
      </c>
      <c r="D706" s="290" t="s">
        <v>898</v>
      </c>
      <c r="E706" s="290" t="s">
        <v>1604</v>
      </c>
      <c r="F706" s="224">
        <v>3825217</v>
      </c>
      <c r="G706" s="224">
        <v>3825217</v>
      </c>
      <c r="H706" s="149" t="str">
        <f t="shared" si="12"/>
        <v>07020110074090240</v>
      </c>
    </row>
    <row r="707" spans="1:8">
      <c r="A707" s="218" t="s">
        <v>1692</v>
      </c>
      <c r="B707" s="290" t="s">
        <v>248</v>
      </c>
      <c r="C707" s="290" t="s">
        <v>486</v>
      </c>
      <c r="D707" s="290" t="s">
        <v>898</v>
      </c>
      <c r="E707" s="290" t="s">
        <v>418</v>
      </c>
      <c r="F707" s="224">
        <v>3825217</v>
      </c>
      <c r="G707" s="224">
        <v>3825217</v>
      </c>
      <c r="H707" s="149" t="str">
        <f t="shared" si="12"/>
        <v>07020110074090244</v>
      </c>
    </row>
    <row r="708" spans="1:8" ht="204">
      <c r="A708" s="218" t="s">
        <v>503</v>
      </c>
      <c r="B708" s="290" t="s">
        <v>248</v>
      </c>
      <c r="C708" s="290" t="s">
        <v>486</v>
      </c>
      <c r="D708" s="290" t="s">
        <v>896</v>
      </c>
      <c r="E708" s="290" t="s">
        <v>1564</v>
      </c>
      <c r="F708" s="224">
        <v>368055200</v>
      </c>
      <c r="G708" s="224">
        <v>368055200</v>
      </c>
      <c r="H708" s="149" t="str">
        <f t="shared" si="12"/>
        <v>07020110075640</v>
      </c>
    </row>
    <row r="709" spans="1:8" ht="76.5">
      <c r="A709" s="218" t="s">
        <v>1902</v>
      </c>
      <c r="B709" s="290" t="s">
        <v>248</v>
      </c>
      <c r="C709" s="290" t="s">
        <v>486</v>
      </c>
      <c r="D709" s="290" t="s">
        <v>896</v>
      </c>
      <c r="E709" s="290" t="s">
        <v>324</v>
      </c>
      <c r="F709" s="224">
        <v>339178738</v>
      </c>
      <c r="G709" s="224">
        <v>339178738</v>
      </c>
      <c r="H709" s="149" t="str">
        <f t="shared" si="12"/>
        <v>07020110075640100</v>
      </c>
    </row>
    <row r="710" spans="1:8" ht="25.5">
      <c r="A710" s="218" t="s">
        <v>1584</v>
      </c>
      <c r="B710" s="290" t="s">
        <v>248</v>
      </c>
      <c r="C710" s="290" t="s">
        <v>486</v>
      </c>
      <c r="D710" s="290" t="s">
        <v>896</v>
      </c>
      <c r="E710" s="290" t="s">
        <v>165</v>
      </c>
      <c r="F710" s="224">
        <v>339178738</v>
      </c>
      <c r="G710" s="224">
        <v>339178738</v>
      </c>
      <c r="H710" s="149" t="str">
        <f t="shared" si="12"/>
        <v>07020110075640110</v>
      </c>
    </row>
    <row r="711" spans="1:8">
      <c r="A711" s="218" t="s">
        <v>1426</v>
      </c>
      <c r="B711" s="290" t="s">
        <v>248</v>
      </c>
      <c r="C711" s="290" t="s">
        <v>486</v>
      </c>
      <c r="D711" s="290" t="s">
        <v>896</v>
      </c>
      <c r="E711" s="290" t="s">
        <v>432</v>
      </c>
      <c r="F711" s="224">
        <v>257352400</v>
      </c>
      <c r="G711" s="224">
        <v>257352400</v>
      </c>
      <c r="H711" s="149" t="str">
        <f t="shared" si="12"/>
        <v>07020110075640111</v>
      </c>
    </row>
    <row r="712" spans="1:8" ht="25.5">
      <c r="A712" s="218" t="s">
        <v>1435</v>
      </c>
      <c r="B712" s="290" t="s">
        <v>248</v>
      </c>
      <c r="C712" s="290" t="s">
        <v>486</v>
      </c>
      <c r="D712" s="290" t="s">
        <v>896</v>
      </c>
      <c r="E712" s="290" t="s">
        <v>481</v>
      </c>
      <c r="F712" s="224">
        <v>4105913</v>
      </c>
      <c r="G712" s="224">
        <v>4105913</v>
      </c>
      <c r="H712" s="149" t="str">
        <f t="shared" si="12"/>
        <v>07020110075640112</v>
      </c>
    </row>
    <row r="713" spans="1:8" ht="51">
      <c r="A713" s="218" t="s">
        <v>1427</v>
      </c>
      <c r="B713" s="290" t="s">
        <v>248</v>
      </c>
      <c r="C713" s="290" t="s">
        <v>486</v>
      </c>
      <c r="D713" s="290" t="s">
        <v>896</v>
      </c>
      <c r="E713" s="290" t="s">
        <v>1218</v>
      </c>
      <c r="F713" s="224">
        <v>77720425</v>
      </c>
      <c r="G713" s="224">
        <v>77720425</v>
      </c>
      <c r="H713" s="149" t="str">
        <f t="shared" si="12"/>
        <v>07020110075640119</v>
      </c>
    </row>
    <row r="714" spans="1:8" ht="38.25">
      <c r="A714" s="218" t="s">
        <v>1903</v>
      </c>
      <c r="B714" s="290" t="s">
        <v>248</v>
      </c>
      <c r="C714" s="290" t="s">
        <v>486</v>
      </c>
      <c r="D714" s="290" t="s">
        <v>896</v>
      </c>
      <c r="E714" s="290" t="s">
        <v>1904</v>
      </c>
      <c r="F714" s="224">
        <v>28876462</v>
      </c>
      <c r="G714" s="224">
        <v>28876462</v>
      </c>
      <c r="H714" s="149" t="str">
        <f t="shared" si="12"/>
        <v>07020110075640200</v>
      </c>
    </row>
    <row r="715" spans="1:8" ht="38.25">
      <c r="A715" s="218" t="s">
        <v>1603</v>
      </c>
      <c r="B715" s="290" t="s">
        <v>248</v>
      </c>
      <c r="C715" s="290" t="s">
        <v>486</v>
      </c>
      <c r="D715" s="290" t="s">
        <v>896</v>
      </c>
      <c r="E715" s="290" t="s">
        <v>1604</v>
      </c>
      <c r="F715" s="224">
        <v>28876462</v>
      </c>
      <c r="G715" s="224">
        <v>28876462</v>
      </c>
      <c r="H715" s="149" t="str">
        <f t="shared" si="12"/>
        <v>07020110075640240</v>
      </c>
    </row>
    <row r="716" spans="1:8">
      <c r="A716" s="218" t="s">
        <v>1692</v>
      </c>
      <c r="B716" s="290" t="s">
        <v>248</v>
      </c>
      <c r="C716" s="290" t="s">
        <v>486</v>
      </c>
      <c r="D716" s="290" t="s">
        <v>896</v>
      </c>
      <c r="E716" s="290" t="s">
        <v>418</v>
      </c>
      <c r="F716" s="224">
        <v>28876462</v>
      </c>
      <c r="G716" s="224">
        <v>28876462</v>
      </c>
      <c r="H716" s="149" t="str">
        <f t="shared" si="12"/>
        <v>07020110075640244</v>
      </c>
    </row>
    <row r="717" spans="1:8" ht="89.25">
      <c r="A717" s="218" t="s">
        <v>502</v>
      </c>
      <c r="B717" s="290" t="s">
        <v>248</v>
      </c>
      <c r="C717" s="290" t="s">
        <v>486</v>
      </c>
      <c r="D717" s="290" t="s">
        <v>910</v>
      </c>
      <c r="E717" s="290" t="s">
        <v>1564</v>
      </c>
      <c r="F717" s="224">
        <v>905000</v>
      </c>
      <c r="G717" s="224">
        <v>905000</v>
      </c>
      <c r="H717" s="149" t="str">
        <f t="shared" si="12"/>
        <v>07020110080020</v>
      </c>
    </row>
    <row r="718" spans="1:8" ht="38.25">
      <c r="A718" s="218" t="s">
        <v>1903</v>
      </c>
      <c r="B718" s="290" t="s">
        <v>248</v>
      </c>
      <c r="C718" s="290" t="s">
        <v>486</v>
      </c>
      <c r="D718" s="290" t="s">
        <v>910</v>
      </c>
      <c r="E718" s="290" t="s">
        <v>1904</v>
      </c>
      <c r="F718" s="224">
        <v>800000</v>
      </c>
      <c r="G718" s="224">
        <v>800000</v>
      </c>
      <c r="H718" s="149" t="str">
        <f t="shared" si="12"/>
        <v>07020110080020200</v>
      </c>
    </row>
    <row r="719" spans="1:8" ht="38.25">
      <c r="A719" s="218" t="s">
        <v>1603</v>
      </c>
      <c r="B719" s="290" t="s">
        <v>248</v>
      </c>
      <c r="C719" s="290" t="s">
        <v>486</v>
      </c>
      <c r="D719" s="290" t="s">
        <v>910</v>
      </c>
      <c r="E719" s="290" t="s">
        <v>1604</v>
      </c>
      <c r="F719" s="224">
        <v>800000</v>
      </c>
      <c r="G719" s="224">
        <v>800000</v>
      </c>
      <c r="H719" s="149" t="str">
        <f t="shared" si="12"/>
        <v>07020110080020240</v>
      </c>
    </row>
    <row r="720" spans="1:8">
      <c r="A720" s="218" t="s">
        <v>1692</v>
      </c>
      <c r="B720" s="290" t="s">
        <v>248</v>
      </c>
      <c r="C720" s="290" t="s">
        <v>486</v>
      </c>
      <c r="D720" s="290" t="s">
        <v>910</v>
      </c>
      <c r="E720" s="290" t="s">
        <v>418</v>
      </c>
      <c r="F720" s="224">
        <v>800000</v>
      </c>
      <c r="G720" s="224">
        <v>800000</v>
      </c>
      <c r="H720" s="149" t="str">
        <f t="shared" si="12"/>
        <v>07020110080020244</v>
      </c>
    </row>
    <row r="721" spans="1:8" ht="25.5">
      <c r="A721" s="218" t="s">
        <v>1907</v>
      </c>
      <c r="B721" s="290" t="s">
        <v>248</v>
      </c>
      <c r="C721" s="290" t="s">
        <v>486</v>
      </c>
      <c r="D721" s="290" t="s">
        <v>910</v>
      </c>
      <c r="E721" s="290" t="s">
        <v>1908</v>
      </c>
      <c r="F721" s="224">
        <v>105000</v>
      </c>
      <c r="G721" s="224">
        <v>105000</v>
      </c>
      <c r="H721" s="149" t="str">
        <f t="shared" si="12"/>
        <v>07020110080020300</v>
      </c>
    </row>
    <row r="722" spans="1:8">
      <c r="A722" s="218" t="s">
        <v>629</v>
      </c>
      <c r="B722" s="290" t="s">
        <v>248</v>
      </c>
      <c r="C722" s="290" t="s">
        <v>486</v>
      </c>
      <c r="D722" s="290" t="s">
        <v>910</v>
      </c>
      <c r="E722" s="290" t="s">
        <v>630</v>
      </c>
      <c r="F722" s="224">
        <v>105000</v>
      </c>
      <c r="G722" s="224">
        <v>105000</v>
      </c>
      <c r="H722" s="149" t="str">
        <f t="shared" si="12"/>
        <v>07020110080020360</v>
      </c>
    </row>
    <row r="723" spans="1:8" ht="89.25">
      <c r="A723" s="218" t="s">
        <v>631</v>
      </c>
      <c r="B723" s="290" t="s">
        <v>248</v>
      </c>
      <c r="C723" s="290" t="s">
        <v>486</v>
      </c>
      <c r="D723" s="290" t="s">
        <v>913</v>
      </c>
      <c r="E723" s="290" t="s">
        <v>1564</v>
      </c>
      <c r="F723" s="224">
        <v>187200</v>
      </c>
      <c r="G723" s="224">
        <v>187200</v>
      </c>
      <c r="H723" s="149" t="str">
        <f t="shared" si="12"/>
        <v>07020110080040</v>
      </c>
    </row>
    <row r="724" spans="1:8" ht="25.5">
      <c r="A724" s="218" t="s">
        <v>1907</v>
      </c>
      <c r="B724" s="290" t="s">
        <v>248</v>
      </c>
      <c r="C724" s="290" t="s">
        <v>486</v>
      </c>
      <c r="D724" s="290" t="s">
        <v>913</v>
      </c>
      <c r="E724" s="290" t="s">
        <v>1908</v>
      </c>
      <c r="F724" s="224">
        <v>187200</v>
      </c>
      <c r="G724" s="224">
        <v>187200</v>
      </c>
      <c r="H724" s="149" t="str">
        <f t="shared" si="12"/>
        <v>07020110080040300</v>
      </c>
    </row>
    <row r="725" spans="1:8" ht="25.5">
      <c r="A725" s="218" t="s">
        <v>428</v>
      </c>
      <c r="B725" s="290" t="s">
        <v>248</v>
      </c>
      <c r="C725" s="290" t="s">
        <v>486</v>
      </c>
      <c r="D725" s="290" t="s">
        <v>913</v>
      </c>
      <c r="E725" s="290" t="s">
        <v>429</v>
      </c>
      <c r="F725" s="224">
        <v>187200</v>
      </c>
      <c r="G725" s="224">
        <v>187200</v>
      </c>
      <c r="H725" s="149" t="str">
        <f t="shared" si="12"/>
        <v>07020110080040330</v>
      </c>
    </row>
    <row r="726" spans="1:8" ht="76.5">
      <c r="A726" s="218" t="s">
        <v>706</v>
      </c>
      <c r="B726" s="290" t="s">
        <v>248</v>
      </c>
      <c r="C726" s="290" t="s">
        <v>486</v>
      </c>
      <c r="D726" s="290" t="s">
        <v>912</v>
      </c>
      <c r="E726" s="290" t="s">
        <v>1564</v>
      </c>
      <c r="F726" s="224">
        <v>40000</v>
      </c>
      <c r="G726" s="224">
        <v>40000</v>
      </c>
      <c r="H726" s="149" t="str">
        <f t="shared" si="12"/>
        <v>0702011008П020</v>
      </c>
    </row>
    <row r="727" spans="1:8" ht="38.25">
      <c r="A727" s="218" t="s">
        <v>1903</v>
      </c>
      <c r="B727" s="290" t="s">
        <v>248</v>
      </c>
      <c r="C727" s="290" t="s">
        <v>486</v>
      </c>
      <c r="D727" s="290" t="s">
        <v>912</v>
      </c>
      <c r="E727" s="290" t="s">
        <v>1904</v>
      </c>
      <c r="F727" s="224">
        <v>40000</v>
      </c>
      <c r="G727" s="224">
        <v>40000</v>
      </c>
      <c r="H727" s="149" t="str">
        <f t="shared" si="12"/>
        <v>0702011008П020200</v>
      </c>
    </row>
    <row r="728" spans="1:8" ht="38.25">
      <c r="A728" s="218" t="s">
        <v>1603</v>
      </c>
      <c r="B728" s="290" t="s">
        <v>248</v>
      </c>
      <c r="C728" s="290" t="s">
        <v>486</v>
      </c>
      <c r="D728" s="290" t="s">
        <v>912</v>
      </c>
      <c r="E728" s="290" t="s">
        <v>1604</v>
      </c>
      <c r="F728" s="224">
        <v>40000</v>
      </c>
      <c r="G728" s="224">
        <v>40000</v>
      </c>
      <c r="H728" s="149" t="str">
        <f t="shared" si="12"/>
        <v>0702011008П020240</v>
      </c>
    </row>
    <row r="729" spans="1:8">
      <c r="A729" s="218" t="s">
        <v>1692</v>
      </c>
      <c r="B729" s="290" t="s">
        <v>248</v>
      </c>
      <c r="C729" s="290" t="s">
        <v>486</v>
      </c>
      <c r="D729" s="290" t="s">
        <v>912</v>
      </c>
      <c r="E729" s="290" t="s">
        <v>418</v>
      </c>
      <c r="F729" s="224">
        <v>40000</v>
      </c>
      <c r="G729" s="224">
        <v>40000</v>
      </c>
      <c r="H729" s="149" t="str">
        <f t="shared" si="12"/>
        <v>0702011008П020244</v>
      </c>
    </row>
    <row r="730" spans="1:8">
      <c r="A730" s="218" t="s">
        <v>1298</v>
      </c>
      <c r="B730" s="290" t="s">
        <v>248</v>
      </c>
      <c r="C730" s="290" t="s">
        <v>1299</v>
      </c>
      <c r="D730" s="290" t="s">
        <v>1564</v>
      </c>
      <c r="E730" s="290" t="s">
        <v>1564</v>
      </c>
      <c r="F730" s="224">
        <v>38308913</v>
      </c>
      <c r="G730" s="224">
        <v>38308913</v>
      </c>
      <c r="H730" s="149" t="str">
        <f t="shared" si="12"/>
        <v>0703</v>
      </c>
    </row>
    <row r="731" spans="1:8" ht="25.5">
      <c r="A731" s="218" t="s">
        <v>539</v>
      </c>
      <c r="B731" s="290" t="s">
        <v>248</v>
      </c>
      <c r="C731" s="290" t="s">
        <v>1299</v>
      </c>
      <c r="D731" s="290" t="s">
        <v>1126</v>
      </c>
      <c r="E731" s="290" t="s">
        <v>1564</v>
      </c>
      <c r="F731" s="224">
        <v>38255903</v>
      </c>
      <c r="G731" s="224">
        <v>38255903</v>
      </c>
      <c r="H731" s="149" t="str">
        <f t="shared" si="12"/>
        <v>07030100000000</v>
      </c>
    </row>
    <row r="732" spans="1:8" ht="38.25">
      <c r="A732" s="218" t="s">
        <v>540</v>
      </c>
      <c r="B732" s="290" t="s">
        <v>248</v>
      </c>
      <c r="C732" s="290" t="s">
        <v>1299</v>
      </c>
      <c r="D732" s="290" t="s">
        <v>1127</v>
      </c>
      <c r="E732" s="290" t="s">
        <v>1564</v>
      </c>
      <c r="F732" s="224">
        <v>38255903</v>
      </c>
      <c r="G732" s="224">
        <v>38255903</v>
      </c>
      <c r="H732" s="149" t="str">
        <f t="shared" si="12"/>
        <v>07030110000000</v>
      </c>
    </row>
    <row r="733" spans="1:8" ht="140.25">
      <c r="A733" s="218" t="s">
        <v>505</v>
      </c>
      <c r="B733" s="290" t="s">
        <v>248</v>
      </c>
      <c r="C733" s="290" t="s">
        <v>1299</v>
      </c>
      <c r="D733" s="290" t="s">
        <v>903</v>
      </c>
      <c r="E733" s="290" t="s">
        <v>1564</v>
      </c>
      <c r="F733" s="224">
        <v>30050679</v>
      </c>
      <c r="G733" s="224">
        <v>30050679</v>
      </c>
      <c r="H733" s="149" t="str">
        <f t="shared" si="12"/>
        <v>07030110040030</v>
      </c>
    </row>
    <row r="734" spans="1:8" ht="76.5">
      <c r="A734" s="218" t="s">
        <v>1902</v>
      </c>
      <c r="B734" s="290" t="s">
        <v>248</v>
      </c>
      <c r="C734" s="290" t="s">
        <v>1299</v>
      </c>
      <c r="D734" s="290" t="s">
        <v>903</v>
      </c>
      <c r="E734" s="290" t="s">
        <v>324</v>
      </c>
      <c r="F734" s="224">
        <v>17358400</v>
      </c>
      <c r="G734" s="224">
        <v>17358400</v>
      </c>
      <c r="H734" s="149" t="str">
        <f t="shared" si="12"/>
        <v>07030110040030100</v>
      </c>
    </row>
    <row r="735" spans="1:8" ht="25.5">
      <c r="A735" s="218" t="s">
        <v>1584</v>
      </c>
      <c r="B735" s="290" t="s">
        <v>248</v>
      </c>
      <c r="C735" s="290" t="s">
        <v>1299</v>
      </c>
      <c r="D735" s="290" t="s">
        <v>903</v>
      </c>
      <c r="E735" s="290" t="s">
        <v>165</v>
      </c>
      <c r="F735" s="224">
        <v>17358400</v>
      </c>
      <c r="G735" s="224">
        <v>17358400</v>
      </c>
      <c r="H735" s="149" t="str">
        <f t="shared" si="12"/>
        <v>07030110040030110</v>
      </c>
    </row>
    <row r="736" spans="1:8">
      <c r="A736" s="218" t="s">
        <v>1426</v>
      </c>
      <c r="B736" s="290" t="s">
        <v>248</v>
      </c>
      <c r="C736" s="290" t="s">
        <v>1299</v>
      </c>
      <c r="D736" s="290" t="s">
        <v>903</v>
      </c>
      <c r="E736" s="290" t="s">
        <v>432</v>
      </c>
      <c r="F736" s="224">
        <v>13255300</v>
      </c>
      <c r="G736" s="224">
        <v>13255300</v>
      </c>
      <c r="H736" s="149" t="str">
        <f t="shared" si="12"/>
        <v>07030110040030111</v>
      </c>
    </row>
    <row r="737" spans="1:8" ht="25.5">
      <c r="A737" s="218" t="s">
        <v>1435</v>
      </c>
      <c r="B737" s="290" t="s">
        <v>248</v>
      </c>
      <c r="C737" s="290" t="s">
        <v>1299</v>
      </c>
      <c r="D737" s="290" t="s">
        <v>903</v>
      </c>
      <c r="E737" s="290" t="s">
        <v>481</v>
      </c>
      <c r="F737" s="224">
        <v>100000</v>
      </c>
      <c r="G737" s="224">
        <v>100000</v>
      </c>
      <c r="H737" s="149" t="str">
        <f t="shared" si="12"/>
        <v>07030110040030112</v>
      </c>
    </row>
    <row r="738" spans="1:8" ht="51">
      <c r="A738" s="218" t="s">
        <v>1427</v>
      </c>
      <c r="B738" s="290" t="s">
        <v>248</v>
      </c>
      <c r="C738" s="290" t="s">
        <v>1299</v>
      </c>
      <c r="D738" s="290" t="s">
        <v>903</v>
      </c>
      <c r="E738" s="290" t="s">
        <v>1218</v>
      </c>
      <c r="F738" s="224">
        <v>4003100</v>
      </c>
      <c r="G738" s="224">
        <v>4003100</v>
      </c>
      <c r="H738" s="149" t="str">
        <f t="shared" si="12"/>
        <v>07030110040030119</v>
      </c>
    </row>
    <row r="739" spans="1:8" ht="38.25">
      <c r="A739" s="218" t="s">
        <v>1903</v>
      </c>
      <c r="B739" s="290" t="s">
        <v>248</v>
      </c>
      <c r="C739" s="290" t="s">
        <v>1299</v>
      </c>
      <c r="D739" s="290" t="s">
        <v>903</v>
      </c>
      <c r="E739" s="290" t="s">
        <v>1904</v>
      </c>
      <c r="F739" s="224">
        <v>685000</v>
      </c>
      <c r="G739" s="224">
        <v>685000</v>
      </c>
      <c r="H739" s="149" t="str">
        <f t="shared" si="12"/>
        <v>07030110040030200</v>
      </c>
    </row>
    <row r="740" spans="1:8" ht="38.25">
      <c r="A740" s="218" t="s">
        <v>1603</v>
      </c>
      <c r="B740" s="290" t="s">
        <v>248</v>
      </c>
      <c r="C740" s="290" t="s">
        <v>1299</v>
      </c>
      <c r="D740" s="290" t="s">
        <v>903</v>
      </c>
      <c r="E740" s="290" t="s">
        <v>1604</v>
      </c>
      <c r="F740" s="224">
        <v>685000</v>
      </c>
      <c r="G740" s="224">
        <v>685000</v>
      </c>
      <c r="H740" s="149" t="str">
        <f t="shared" si="12"/>
        <v>07030110040030240</v>
      </c>
    </row>
    <row r="741" spans="1:8">
      <c r="A741" s="218" t="s">
        <v>1692</v>
      </c>
      <c r="B741" s="290" t="s">
        <v>248</v>
      </c>
      <c r="C741" s="290" t="s">
        <v>1299</v>
      </c>
      <c r="D741" s="290" t="s">
        <v>903</v>
      </c>
      <c r="E741" s="290" t="s">
        <v>418</v>
      </c>
      <c r="F741" s="224">
        <v>685000</v>
      </c>
      <c r="G741" s="224">
        <v>685000</v>
      </c>
      <c r="H741" s="149" t="str">
        <f t="shared" si="12"/>
        <v>07030110040030244</v>
      </c>
    </row>
    <row r="742" spans="1:8" ht="38.25">
      <c r="A742" s="218" t="s">
        <v>1911</v>
      </c>
      <c r="B742" s="290" t="s">
        <v>248</v>
      </c>
      <c r="C742" s="290" t="s">
        <v>1299</v>
      </c>
      <c r="D742" s="290" t="s">
        <v>903</v>
      </c>
      <c r="E742" s="290" t="s">
        <v>1912</v>
      </c>
      <c r="F742" s="224">
        <v>12007279</v>
      </c>
      <c r="G742" s="224">
        <v>12007279</v>
      </c>
      <c r="H742" s="149" t="str">
        <f t="shared" ref="H742:H805" si="13">CONCATENATE(C742,,D742,E742)</f>
        <v>07030110040030600</v>
      </c>
    </row>
    <row r="743" spans="1:8">
      <c r="A743" s="218" t="s">
        <v>1605</v>
      </c>
      <c r="B743" s="290" t="s">
        <v>248</v>
      </c>
      <c r="C743" s="290" t="s">
        <v>1299</v>
      </c>
      <c r="D743" s="290" t="s">
        <v>903</v>
      </c>
      <c r="E743" s="290" t="s">
        <v>1606</v>
      </c>
      <c r="F743" s="224">
        <v>12007279</v>
      </c>
      <c r="G743" s="224">
        <v>12007279</v>
      </c>
      <c r="H743" s="149" t="str">
        <f t="shared" si="13"/>
        <v>07030110040030610</v>
      </c>
    </row>
    <row r="744" spans="1:8" ht="76.5">
      <c r="A744" s="218" t="s">
        <v>437</v>
      </c>
      <c r="B744" s="290" t="s">
        <v>248</v>
      </c>
      <c r="C744" s="290" t="s">
        <v>1299</v>
      </c>
      <c r="D744" s="290" t="s">
        <v>903</v>
      </c>
      <c r="E744" s="290" t="s">
        <v>438</v>
      </c>
      <c r="F744" s="224">
        <v>12007279</v>
      </c>
      <c r="G744" s="224">
        <v>12007279</v>
      </c>
      <c r="H744" s="149" t="str">
        <f t="shared" si="13"/>
        <v>07030110040030611</v>
      </c>
    </row>
    <row r="745" spans="1:8" ht="191.25">
      <c r="A745" s="218" t="s">
        <v>698</v>
      </c>
      <c r="B745" s="290" t="s">
        <v>248</v>
      </c>
      <c r="C745" s="290" t="s">
        <v>1299</v>
      </c>
      <c r="D745" s="290" t="s">
        <v>904</v>
      </c>
      <c r="E745" s="290" t="s">
        <v>1564</v>
      </c>
      <c r="F745" s="224">
        <v>3613400</v>
      </c>
      <c r="G745" s="224">
        <v>3613400</v>
      </c>
      <c r="H745" s="149" t="str">
        <f t="shared" si="13"/>
        <v>07030110041030</v>
      </c>
    </row>
    <row r="746" spans="1:8" ht="76.5">
      <c r="A746" s="218" t="s">
        <v>1902</v>
      </c>
      <c r="B746" s="290" t="s">
        <v>248</v>
      </c>
      <c r="C746" s="290" t="s">
        <v>1299</v>
      </c>
      <c r="D746" s="290" t="s">
        <v>904</v>
      </c>
      <c r="E746" s="290" t="s">
        <v>324</v>
      </c>
      <c r="F746" s="224">
        <v>2213400</v>
      </c>
      <c r="G746" s="224">
        <v>2213400</v>
      </c>
      <c r="H746" s="149" t="str">
        <f t="shared" si="13"/>
        <v>07030110041030100</v>
      </c>
    </row>
    <row r="747" spans="1:8" ht="25.5">
      <c r="A747" s="218" t="s">
        <v>1584</v>
      </c>
      <c r="B747" s="290" t="s">
        <v>248</v>
      </c>
      <c r="C747" s="290" t="s">
        <v>1299</v>
      </c>
      <c r="D747" s="290" t="s">
        <v>904</v>
      </c>
      <c r="E747" s="290" t="s">
        <v>165</v>
      </c>
      <c r="F747" s="224">
        <v>2213400</v>
      </c>
      <c r="G747" s="224">
        <v>2213400</v>
      </c>
      <c r="H747" s="149" t="str">
        <f t="shared" si="13"/>
        <v>07030110041030110</v>
      </c>
    </row>
    <row r="748" spans="1:8">
      <c r="A748" s="218" t="s">
        <v>1426</v>
      </c>
      <c r="B748" s="290" t="s">
        <v>248</v>
      </c>
      <c r="C748" s="290" t="s">
        <v>1299</v>
      </c>
      <c r="D748" s="290" t="s">
        <v>904</v>
      </c>
      <c r="E748" s="290" t="s">
        <v>432</v>
      </c>
      <c r="F748" s="224">
        <v>1700000</v>
      </c>
      <c r="G748" s="224">
        <v>1700000</v>
      </c>
      <c r="H748" s="149" t="str">
        <f t="shared" si="13"/>
        <v>07030110041030111</v>
      </c>
    </row>
    <row r="749" spans="1:8" ht="51">
      <c r="A749" s="218" t="s">
        <v>1427</v>
      </c>
      <c r="B749" s="290" t="s">
        <v>248</v>
      </c>
      <c r="C749" s="290" t="s">
        <v>1299</v>
      </c>
      <c r="D749" s="290" t="s">
        <v>904</v>
      </c>
      <c r="E749" s="290" t="s">
        <v>1218</v>
      </c>
      <c r="F749" s="224">
        <v>513400</v>
      </c>
      <c r="G749" s="224">
        <v>513400</v>
      </c>
      <c r="H749" s="149" t="str">
        <f t="shared" si="13"/>
        <v>07030110041030119</v>
      </c>
    </row>
    <row r="750" spans="1:8" ht="38.25">
      <c r="A750" s="218" t="s">
        <v>1911</v>
      </c>
      <c r="B750" s="290" t="s">
        <v>248</v>
      </c>
      <c r="C750" s="290" t="s">
        <v>1299</v>
      </c>
      <c r="D750" s="290" t="s">
        <v>904</v>
      </c>
      <c r="E750" s="290" t="s">
        <v>1912</v>
      </c>
      <c r="F750" s="224">
        <v>1400000</v>
      </c>
      <c r="G750" s="224">
        <v>1400000</v>
      </c>
      <c r="H750" s="149" t="str">
        <f t="shared" si="13"/>
        <v>07030110041030600</v>
      </c>
    </row>
    <row r="751" spans="1:8">
      <c r="A751" s="218" t="s">
        <v>1605</v>
      </c>
      <c r="B751" s="290" t="s">
        <v>248</v>
      </c>
      <c r="C751" s="290" t="s">
        <v>1299</v>
      </c>
      <c r="D751" s="290" t="s">
        <v>904</v>
      </c>
      <c r="E751" s="290" t="s">
        <v>1606</v>
      </c>
      <c r="F751" s="224">
        <v>1400000</v>
      </c>
      <c r="G751" s="224">
        <v>1400000</v>
      </c>
      <c r="H751" s="149" t="str">
        <f t="shared" si="13"/>
        <v>07030110041030610</v>
      </c>
    </row>
    <row r="752" spans="1:8" ht="76.5">
      <c r="A752" s="218" t="s">
        <v>437</v>
      </c>
      <c r="B752" s="290" t="s">
        <v>248</v>
      </c>
      <c r="C752" s="290" t="s">
        <v>1299</v>
      </c>
      <c r="D752" s="290" t="s">
        <v>904</v>
      </c>
      <c r="E752" s="290" t="s">
        <v>438</v>
      </c>
      <c r="F752" s="224">
        <v>1400000</v>
      </c>
      <c r="G752" s="224">
        <v>1400000</v>
      </c>
      <c r="H752" s="149" t="str">
        <f t="shared" si="13"/>
        <v>07030110041030611</v>
      </c>
    </row>
    <row r="753" spans="1:8" ht="153">
      <c r="A753" s="218" t="s">
        <v>699</v>
      </c>
      <c r="B753" s="290" t="s">
        <v>248</v>
      </c>
      <c r="C753" s="290" t="s">
        <v>1299</v>
      </c>
      <c r="D753" s="290" t="s">
        <v>905</v>
      </c>
      <c r="E753" s="290" t="s">
        <v>1564</v>
      </c>
      <c r="F753" s="224">
        <v>55200</v>
      </c>
      <c r="G753" s="224">
        <v>55200</v>
      </c>
      <c r="H753" s="149" t="str">
        <f t="shared" si="13"/>
        <v>07030110045030</v>
      </c>
    </row>
    <row r="754" spans="1:8" ht="38.25">
      <c r="A754" s="218" t="s">
        <v>1911</v>
      </c>
      <c r="B754" s="290" t="s">
        <v>248</v>
      </c>
      <c r="C754" s="290" t="s">
        <v>1299</v>
      </c>
      <c r="D754" s="290" t="s">
        <v>905</v>
      </c>
      <c r="E754" s="290" t="s">
        <v>1912</v>
      </c>
      <c r="F754" s="224">
        <v>55200</v>
      </c>
      <c r="G754" s="224">
        <v>55200</v>
      </c>
      <c r="H754" s="149" t="str">
        <f t="shared" si="13"/>
        <v>07030110045030600</v>
      </c>
    </row>
    <row r="755" spans="1:8">
      <c r="A755" s="218" t="s">
        <v>1605</v>
      </c>
      <c r="B755" s="290" t="s">
        <v>248</v>
      </c>
      <c r="C755" s="290" t="s">
        <v>1299</v>
      </c>
      <c r="D755" s="290" t="s">
        <v>905</v>
      </c>
      <c r="E755" s="290" t="s">
        <v>1606</v>
      </c>
      <c r="F755" s="224">
        <v>55200</v>
      </c>
      <c r="G755" s="224">
        <v>55200</v>
      </c>
      <c r="H755" s="149" t="str">
        <f t="shared" si="13"/>
        <v>07030110045030610</v>
      </c>
    </row>
    <row r="756" spans="1:8" ht="76.5">
      <c r="A756" s="218" t="s">
        <v>437</v>
      </c>
      <c r="B756" s="290" t="s">
        <v>248</v>
      </c>
      <c r="C756" s="290" t="s">
        <v>1299</v>
      </c>
      <c r="D756" s="290" t="s">
        <v>905</v>
      </c>
      <c r="E756" s="290" t="s">
        <v>438</v>
      </c>
      <c r="F756" s="224">
        <v>55200</v>
      </c>
      <c r="G756" s="224">
        <v>55200</v>
      </c>
      <c r="H756" s="149" t="str">
        <f t="shared" si="13"/>
        <v>07030110045030611</v>
      </c>
    </row>
    <row r="757" spans="1:8" ht="140.25">
      <c r="A757" s="218" t="s">
        <v>701</v>
      </c>
      <c r="B757" s="290" t="s">
        <v>248</v>
      </c>
      <c r="C757" s="290" t="s">
        <v>1299</v>
      </c>
      <c r="D757" s="290" t="s">
        <v>908</v>
      </c>
      <c r="E757" s="290" t="s">
        <v>1564</v>
      </c>
      <c r="F757" s="224">
        <v>330000</v>
      </c>
      <c r="G757" s="224">
        <v>330000</v>
      </c>
      <c r="H757" s="149" t="str">
        <f t="shared" si="13"/>
        <v>07030110047030</v>
      </c>
    </row>
    <row r="758" spans="1:8" ht="76.5">
      <c r="A758" s="218" t="s">
        <v>1902</v>
      </c>
      <c r="B758" s="290" t="s">
        <v>248</v>
      </c>
      <c r="C758" s="290" t="s">
        <v>1299</v>
      </c>
      <c r="D758" s="290" t="s">
        <v>908</v>
      </c>
      <c r="E758" s="290" t="s">
        <v>324</v>
      </c>
      <c r="F758" s="224">
        <v>250000</v>
      </c>
      <c r="G758" s="224">
        <v>250000</v>
      </c>
      <c r="H758" s="149" t="str">
        <f t="shared" si="13"/>
        <v>07030110047030100</v>
      </c>
    </row>
    <row r="759" spans="1:8" ht="25.5">
      <c r="A759" s="218" t="s">
        <v>1584</v>
      </c>
      <c r="B759" s="290" t="s">
        <v>248</v>
      </c>
      <c r="C759" s="290" t="s">
        <v>1299</v>
      </c>
      <c r="D759" s="290" t="s">
        <v>908</v>
      </c>
      <c r="E759" s="290" t="s">
        <v>165</v>
      </c>
      <c r="F759" s="224">
        <v>250000</v>
      </c>
      <c r="G759" s="224">
        <v>250000</v>
      </c>
      <c r="H759" s="149" t="str">
        <f t="shared" si="13"/>
        <v>07030110047030110</v>
      </c>
    </row>
    <row r="760" spans="1:8" ht="25.5">
      <c r="A760" s="218" t="s">
        <v>1435</v>
      </c>
      <c r="B760" s="290" t="s">
        <v>248</v>
      </c>
      <c r="C760" s="290" t="s">
        <v>1299</v>
      </c>
      <c r="D760" s="290" t="s">
        <v>908</v>
      </c>
      <c r="E760" s="290" t="s">
        <v>481</v>
      </c>
      <c r="F760" s="224">
        <v>250000</v>
      </c>
      <c r="G760" s="224">
        <v>250000</v>
      </c>
      <c r="H760" s="149" t="str">
        <f t="shared" si="13"/>
        <v>07030110047030112</v>
      </c>
    </row>
    <row r="761" spans="1:8" ht="38.25">
      <c r="A761" s="218" t="s">
        <v>1911</v>
      </c>
      <c r="B761" s="290" t="s">
        <v>248</v>
      </c>
      <c r="C761" s="290" t="s">
        <v>1299</v>
      </c>
      <c r="D761" s="290" t="s">
        <v>908</v>
      </c>
      <c r="E761" s="290" t="s">
        <v>1912</v>
      </c>
      <c r="F761" s="224">
        <v>80000</v>
      </c>
      <c r="G761" s="224">
        <v>80000</v>
      </c>
      <c r="H761" s="149" t="str">
        <f t="shared" si="13"/>
        <v>07030110047030600</v>
      </c>
    </row>
    <row r="762" spans="1:8">
      <c r="A762" s="218" t="s">
        <v>1605</v>
      </c>
      <c r="B762" s="290" t="s">
        <v>248</v>
      </c>
      <c r="C762" s="290" t="s">
        <v>1299</v>
      </c>
      <c r="D762" s="290" t="s">
        <v>908</v>
      </c>
      <c r="E762" s="290" t="s">
        <v>1606</v>
      </c>
      <c r="F762" s="224">
        <v>80000</v>
      </c>
      <c r="G762" s="224">
        <v>80000</v>
      </c>
      <c r="H762" s="149" t="str">
        <f t="shared" si="13"/>
        <v>07030110047030610</v>
      </c>
    </row>
    <row r="763" spans="1:8" ht="25.5">
      <c r="A763" s="218" t="s">
        <v>456</v>
      </c>
      <c r="B763" s="290" t="s">
        <v>248</v>
      </c>
      <c r="C763" s="290" t="s">
        <v>1299</v>
      </c>
      <c r="D763" s="290" t="s">
        <v>908</v>
      </c>
      <c r="E763" s="290" t="s">
        <v>457</v>
      </c>
      <c r="F763" s="224">
        <v>80000</v>
      </c>
      <c r="G763" s="224">
        <v>80000</v>
      </c>
      <c r="H763" s="149" t="str">
        <f t="shared" si="13"/>
        <v>07030110047030612</v>
      </c>
    </row>
    <row r="764" spans="1:8" ht="153">
      <c r="A764" s="218" t="s">
        <v>703</v>
      </c>
      <c r="B764" s="290" t="s">
        <v>248</v>
      </c>
      <c r="C764" s="290" t="s">
        <v>1299</v>
      </c>
      <c r="D764" s="290" t="s">
        <v>909</v>
      </c>
      <c r="E764" s="290" t="s">
        <v>1564</v>
      </c>
      <c r="F764" s="224">
        <v>2768144</v>
      </c>
      <c r="G764" s="224">
        <v>2768144</v>
      </c>
      <c r="H764" s="149" t="str">
        <f t="shared" si="13"/>
        <v>0703011004Г030</v>
      </c>
    </row>
    <row r="765" spans="1:8" ht="38.25">
      <c r="A765" s="218" t="s">
        <v>1903</v>
      </c>
      <c r="B765" s="290" t="s">
        <v>248</v>
      </c>
      <c r="C765" s="290" t="s">
        <v>1299</v>
      </c>
      <c r="D765" s="290" t="s">
        <v>909</v>
      </c>
      <c r="E765" s="290" t="s">
        <v>1904</v>
      </c>
      <c r="F765" s="224">
        <v>1577009</v>
      </c>
      <c r="G765" s="224">
        <v>1577009</v>
      </c>
      <c r="H765" s="149" t="str">
        <f t="shared" si="13"/>
        <v>0703011004Г030200</v>
      </c>
    </row>
    <row r="766" spans="1:8" ht="38.25">
      <c r="A766" s="218" t="s">
        <v>1603</v>
      </c>
      <c r="B766" s="290" t="s">
        <v>248</v>
      </c>
      <c r="C766" s="290" t="s">
        <v>1299</v>
      </c>
      <c r="D766" s="290" t="s">
        <v>909</v>
      </c>
      <c r="E766" s="290" t="s">
        <v>1604</v>
      </c>
      <c r="F766" s="224">
        <v>1577009</v>
      </c>
      <c r="G766" s="224">
        <v>1577009</v>
      </c>
      <c r="H766" s="149" t="str">
        <f t="shared" si="13"/>
        <v>0703011004Г030240</v>
      </c>
    </row>
    <row r="767" spans="1:8">
      <c r="A767" s="218" t="s">
        <v>1692</v>
      </c>
      <c r="B767" s="290" t="s">
        <v>248</v>
      </c>
      <c r="C767" s="290" t="s">
        <v>1299</v>
      </c>
      <c r="D767" s="290" t="s">
        <v>909</v>
      </c>
      <c r="E767" s="290" t="s">
        <v>418</v>
      </c>
      <c r="F767" s="224">
        <v>1577009</v>
      </c>
      <c r="G767" s="224">
        <v>1577009</v>
      </c>
      <c r="H767" s="149" t="str">
        <f t="shared" si="13"/>
        <v>0703011004Г030244</v>
      </c>
    </row>
    <row r="768" spans="1:8" ht="38.25">
      <c r="A768" s="218" t="s">
        <v>1911</v>
      </c>
      <c r="B768" s="290" t="s">
        <v>248</v>
      </c>
      <c r="C768" s="290" t="s">
        <v>1299</v>
      </c>
      <c r="D768" s="290" t="s">
        <v>909</v>
      </c>
      <c r="E768" s="290" t="s">
        <v>1912</v>
      </c>
      <c r="F768" s="224">
        <v>1191135</v>
      </c>
      <c r="G768" s="224">
        <v>1191135</v>
      </c>
      <c r="H768" s="149" t="str">
        <f t="shared" si="13"/>
        <v>0703011004Г030600</v>
      </c>
    </row>
    <row r="769" spans="1:8">
      <c r="A769" s="218" t="s">
        <v>1605</v>
      </c>
      <c r="B769" s="290" t="s">
        <v>248</v>
      </c>
      <c r="C769" s="290" t="s">
        <v>1299</v>
      </c>
      <c r="D769" s="290" t="s">
        <v>909</v>
      </c>
      <c r="E769" s="290" t="s">
        <v>1606</v>
      </c>
      <c r="F769" s="224">
        <v>1191135</v>
      </c>
      <c r="G769" s="224">
        <v>1191135</v>
      </c>
      <c r="H769" s="149" t="str">
        <f t="shared" si="13"/>
        <v>0703011004Г030610</v>
      </c>
    </row>
    <row r="770" spans="1:8" ht="76.5">
      <c r="A770" s="218" t="s">
        <v>437</v>
      </c>
      <c r="B770" s="290" t="s">
        <v>248</v>
      </c>
      <c r="C770" s="290" t="s">
        <v>1299</v>
      </c>
      <c r="D770" s="290" t="s">
        <v>909</v>
      </c>
      <c r="E770" s="290" t="s">
        <v>438</v>
      </c>
      <c r="F770" s="224">
        <v>1191135</v>
      </c>
      <c r="G770" s="224">
        <v>1191135</v>
      </c>
      <c r="H770" s="149" t="str">
        <f t="shared" si="13"/>
        <v>0703011004Г030611</v>
      </c>
    </row>
    <row r="771" spans="1:8" ht="127.5">
      <c r="A771" s="218" t="s">
        <v>1120</v>
      </c>
      <c r="B771" s="290" t="s">
        <v>248</v>
      </c>
      <c r="C771" s="290" t="s">
        <v>1299</v>
      </c>
      <c r="D771" s="290" t="s">
        <v>1121</v>
      </c>
      <c r="E771" s="290" t="s">
        <v>1564</v>
      </c>
      <c r="F771" s="224">
        <v>396480</v>
      </c>
      <c r="G771" s="224">
        <v>396480</v>
      </c>
      <c r="H771" s="149" t="str">
        <f t="shared" si="13"/>
        <v>0703011004Э030</v>
      </c>
    </row>
    <row r="772" spans="1:8" ht="38.25">
      <c r="A772" s="218" t="s">
        <v>1903</v>
      </c>
      <c r="B772" s="290" t="s">
        <v>248</v>
      </c>
      <c r="C772" s="290" t="s">
        <v>1299</v>
      </c>
      <c r="D772" s="290" t="s">
        <v>1121</v>
      </c>
      <c r="E772" s="290" t="s">
        <v>1904</v>
      </c>
      <c r="F772" s="224">
        <v>253743</v>
      </c>
      <c r="G772" s="224">
        <v>253743</v>
      </c>
      <c r="H772" s="149" t="str">
        <f t="shared" si="13"/>
        <v>0703011004Э030200</v>
      </c>
    </row>
    <row r="773" spans="1:8" ht="38.25">
      <c r="A773" s="218" t="s">
        <v>1603</v>
      </c>
      <c r="B773" s="290" t="s">
        <v>248</v>
      </c>
      <c r="C773" s="290" t="s">
        <v>1299</v>
      </c>
      <c r="D773" s="290" t="s">
        <v>1121</v>
      </c>
      <c r="E773" s="290" t="s">
        <v>1604</v>
      </c>
      <c r="F773" s="224">
        <v>253743</v>
      </c>
      <c r="G773" s="224">
        <v>253743</v>
      </c>
      <c r="H773" s="149" t="str">
        <f t="shared" si="13"/>
        <v>0703011004Э030240</v>
      </c>
    </row>
    <row r="774" spans="1:8">
      <c r="A774" s="218" t="s">
        <v>1692</v>
      </c>
      <c r="B774" s="290" t="s">
        <v>248</v>
      </c>
      <c r="C774" s="290" t="s">
        <v>1299</v>
      </c>
      <c r="D774" s="290" t="s">
        <v>1121</v>
      </c>
      <c r="E774" s="290" t="s">
        <v>418</v>
      </c>
      <c r="F774" s="224">
        <v>253743</v>
      </c>
      <c r="G774" s="224">
        <v>253743</v>
      </c>
      <c r="H774" s="149" t="str">
        <f t="shared" si="13"/>
        <v>0703011004Э030244</v>
      </c>
    </row>
    <row r="775" spans="1:8" ht="38.25">
      <c r="A775" s="218" t="s">
        <v>1911</v>
      </c>
      <c r="B775" s="290" t="s">
        <v>248</v>
      </c>
      <c r="C775" s="290" t="s">
        <v>1299</v>
      </c>
      <c r="D775" s="290" t="s">
        <v>1121</v>
      </c>
      <c r="E775" s="290" t="s">
        <v>1912</v>
      </c>
      <c r="F775" s="224">
        <v>142737</v>
      </c>
      <c r="G775" s="224">
        <v>142737</v>
      </c>
      <c r="H775" s="149" t="str">
        <f t="shared" si="13"/>
        <v>0703011004Э030600</v>
      </c>
    </row>
    <row r="776" spans="1:8">
      <c r="A776" s="218" t="s">
        <v>1605</v>
      </c>
      <c r="B776" s="290" t="s">
        <v>248</v>
      </c>
      <c r="C776" s="290" t="s">
        <v>1299</v>
      </c>
      <c r="D776" s="290" t="s">
        <v>1121</v>
      </c>
      <c r="E776" s="290" t="s">
        <v>1606</v>
      </c>
      <c r="F776" s="224">
        <v>142737</v>
      </c>
      <c r="G776" s="224">
        <v>142737</v>
      </c>
      <c r="H776" s="149" t="str">
        <f t="shared" si="13"/>
        <v>0703011004Э030610</v>
      </c>
    </row>
    <row r="777" spans="1:8" ht="76.5">
      <c r="A777" s="218" t="s">
        <v>437</v>
      </c>
      <c r="B777" s="290" t="s">
        <v>248</v>
      </c>
      <c r="C777" s="290" t="s">
        <v>1299</v>
      </c>
      <c r="D777" s="290" t="s">
        <v>1121</v>
      </c>
      <c r="E777" s="290" t="s">
        <v>438</v>
      </c>
      <c r="F777" s="224">
        <v>142737</v>
      </c>
      <c r="G777" s="224">
        <v>142737</v>
      </c>
      <c r="H777" s="149" t="str">
        <f t="shared" si="13"/>
        <v>0703011004Э030611</v>
      </c>
    </row>
    <row r="778" spans="1:8" ht="89.25">
      <c r="A778" s="218" t="s">
        <v>502</v>
      </c>
      <c r="B778" s="290" t="s">
        <v>248</v>
      </c>
      <c r="C778" s="290" t="s">
        <v>1299</v>
      </c>
      <c r="D778" s="290" t="s">
        <v>910</v>
      </c>
      <c r="E778" s="290" t="s">
        <v>1564</v>
      </c>
      <c r="F778" s="224">
        <v>1042000</v>
      </c>
      <c r="G778" s="224">
        <v>1042000</v>
      </c>
      <c r="H778" s="149" t="str">
        <f t="shared" si="13"/>
        <v>07030110080020</v>
      </c>
    </row>
    <row r="779" spans="1:8" ht="38.25">
      <c r="A779" s="218" t="s">
        <v>1903</v>
      </c>
      <c r="B779" s="290" t="s">
        <v>248</v>
      </c>
      <c r="C779" s="290" t="s">
        <v>1299</v>
      </c>
      <c r="D779" s="290" t="s">
        <v>910</v>
      </c>
      <c r="E779" s="290" t="s">
        <v>1904</v>
      </c>
      <c r="F779" s="224">
        <v>580000</v>
      </c>
      <c r="G779" s="224">
        <v>580000</v>
      </c>
      <c r="H779" s="149" t="str">
        <f t="shared" si="13"/>
        <v>07030110080020200</v>
      </c>
    </row>
    <row r="780" spans="1:8" ht="38.25">
      <c r="A780" s="218" t="s">
        <v>1603</v>
      </c>
      <c r="B780" s="290" t="s">
        <v>248</v>
      </c>
      <c r="C780" s="290" t="s">
        <v>1299</v>
      </c>
      <c r="D780" s="290" t="s">
        <v>910</v>
      </c>
      <c r="E780" s="290" t="s">
        <v>1604</v>
      </c>
      <c r="F780" s="224">
        <v>580000</v>
      </c>
      <c r="G780" s="224">
        <v>580000</v>
      </c>
      <c r="H780" s="149" t="str">
        <f t="shared" si="13"/>
        <v>07030110080020240</v>
      </c>
    </row>
    <row r="781" spans="1:8">
      <c r="A781" s="218" t="s">
        <v>1692</v>
      </c>
      <c r="B781" s="290" t="s">
        <v>248</v>
      </c>
      <c r="C781" s="290" t="s">
        <v>1299</v>
      </c>
      <c r="D781" s="290" t="s">
        <v>910</v>
      </c>
      <c r="E781" s="290" t="s">
        <v>418</v>
      </c>
      <c r="F781" s="224">
        <v>580000</v>
      </c>
      <c r="G781" s="224">
        <v>580000</v>
      </c>
      <c r="H781" s="149" t="str">
        <f t="shared" si="13"/>
        <v>07030110080020244</v>
      </c>
    </row>
    <row r="782" spans="1:8" ht="38.25">
      <c r="A782" s="218" t="s">
        <v>1911</v>
      </c>
      <c r="B782" s="290" t="s">
        <v>248</v>
      </c>
      <c r="C782" s="290" t="s">
        <v>1299</v>
      </c>
      <c r="D782" s="290" t="s">
        <v>910</v>
      </c>
      <c r="E782" s="290" t="s">
        <v>1912</v>
      </c>
      <c r="F782" s="224">
        <v>462000</v>
      </c>
      <c r="G782" s="224">
        <v>462000</v>
      </c>
      <c r="H782" s="149" t="str">
        <f t="shared" si="13"/>
        <v>07030110080020600</v>
      </c>
    </row>
    <row r="783" spans="1:8">
      <c r="A783" s="218" t="s">
        <v>1605</v>
      </c>
      <c r="B783" s="290" t="s">
        <v>248</v>
      </c>
      <c r="C783" s="290" t="s">
        <v>1299</v>
      </c>
      <c r="D783" s="290" t="s">
        <v>910</v>
      </c>
      <c r="E783" s="290" t="s">
        <v>1606</v>
      </c>
      <c r="F783" s="224">
        <v>462000</v>
      </c>
      <c r="G783" s="224">
        <v>462000</v>
      </c>
      <c r="H783" s="149" t="str">
        <f t="shared" si="13"/>
        <v>07030110080020610</v>
      </c>
    </row>
    <row r="784" spans="1:8" ht="25.5">
      <c r="A784" s="218" t="s">
        <v>456</v>
      </c>
      <c r="B784" s="290" t="s">
        <v>248</v>
      </c>
      <c r="C784" s="290" t="s">
        <v>1299</v>
      </c>
      <c r="D784" s="290" t="s">
        <v>910</v>
      </c>
      <c r="E784" s="290" t="s">
        <v>457</v>
      </c>
      <c r="F784" s="224">
        <v>462000</v>
      </c>
      <c r="G784" s="224">
        <v>462000</v>
      </c>
      <c r="H784" s="149" t="str">
        <f t="shared" si="13"/>
        <v>07030110080020612</v>
      </c>
    </row>
    <row r="785" spans="1:8" ht="38.25">
      <c r="A785" s="218" t="s">
        <v>580</v>
      </c>
      <c r="B785" s="290" t="s">
        <v>248</v>
      </c>
      <c r="C785" s="290" t="s">
        <v>1299</v>
      </c>
      <c r="D785" s="290" t="s">
        <v>1154</v>
      </c>
      <c r="E785" s="290" t="s">
        <v>1564</v>
      </c>
      <c r="F785" s="224">
        <v>53010</v>
      </c>
      <c r="G785" s="224">
        <v>53010</v>
      </c>
      <c r="H785" s="149" t="str">
        <f t="shared" si="13"/>
        <v>07030900000000</v>
      </c>
    </row>
    <row r="786" spans="1:8" ht="25.5">
      <c r="A786" s="218" t="s">
        <v>585</v>
      </c>
      <c r="B786" s="290" t="s">
        <v>248</v>
      </c>
      <c r="C786" s="290" t="s">
        <v>1299</v>
      </c>
      <c r="D786" s="290" t="s">
        <v>1157</v>
      </c>
      <c r="E786" s="290" t="s">
        <v>1564</v>
      </c>
      <c r="F786" s="224">
        <v>53010</v>
      </c>
      <c r="G786" s="224">
        <v>53010</v>
      </c>
      <c r="H786" s="149" t="str">
        <f t="shared" si="13"/>
        <v>07030930000000</v>
      </c>
    </row>
    <row r="787" spans="1:8" ht="76.5">
      <c r="A787" s="218" t="s">
        <v>498</v>
      </c>
      <c r="B787" s="290" t="s">
        <v>248</v>
      </c>
      <c r="C787" s="290" t="s">
        <v>1299</v>
      </c>
      <c r="D787" s="290" t="s">
        <v>915</v>
      </c>
      <c r="E787" s="290" t="s">
        <v>1564</v>
      </c>
      <c r="F787" s="224">
        <v>53010</v>
      </c>
      <c r="G787" s="224">
        <v>53010</v>
      </c>
      <c r="H787" s="149" t="str">
        <f t="shared" si="13"/>
        <v>07030930080010</v>
      </c>
    </row>
    <row r="788" spans="1:8" ht="76.5">
      <c r="A788" s="218" t="s">
        <v>1902</v>
      </c>
      <c r="B788" s="290" t="s">
        <v>248</v>
      </c>
      <c r="C788" s="290" t="s">
        <v>1299</v>
      </c>
      <c r="D788" s="290" t="s">
        <v>915</v>
      </c>
      <c r="E788" s="290" t="s">
        <v>324</v>
      </c>
      <c r="F788" s="224">
        <v>12000</v>
      </c>
      <c r="G788" s="224">
        <v>12000</v>
      </c>
      <c r="H788" s="149" t="str">
        <f t="shared" si="13"/>
        <v>07030930080010100</v>
      </c>
    </row>
    <row r="789" spans="1:8" ht="25.5">
      <c r="A789" s="218" t="s">
        <v>1584</v>
      </c>
      <c r="B789" s="290" t="s">
        <v>248</v>
      </c>
      <c r="C789" s="290" t="s">
        <v>1299</v>
      </c>
      <c r="D789" s="290" t="s">
        <v>915</v>
      </c>
      <c r="E789" s="290" t="s">
        <v>165</v>
      </c>
      <c r="F789" s="224">
        <v>12000</v>
      </c>
      <c r="G789" s="224">
        <v>12000</v>
      </c>
      <c r="H789" s="149" t="str">
        <f t="shared" si="13"/>
        <v>07030930080010110</v>
      </c>
    </row>
    <row r="790" spans="1:8" ht="25.5">
      <c r="A790" s="218" t="s">
        <v>1435</v>
      </c>
      <c r="B790" s="290" t="s">
        <v>248</v>
      </c>
      <c r="C790" s="290" t="s">
        <v>1299</v>
      </c>
      <c r="D790" s="290" t="s">
        <v>915</v>
      </c>
      <c r="E790" s="290" t="s">
        <v>481</v>
      </c>
      <c r="F790" s="224">
        <v>5220</v>
      </c>
      <c r="G790" s="224">
        <v>5220</v>
      </c>
      <c r="H790" s="149" t="str">
        <f t="shared" si="13"/>
        <v>07030930080010112</v>
      </c>
    </row>
    <row r="791" spans="1:8" ht="51">
      <c r="A791" s="218" t="s">
        <v>1437</v>
      </c>
      <c r="B791" s="290" t="s">
        <v>248</v>
      </c>
      <c r="C791" s="290" t="s">
        <v>1299</v>
      </c>
      <c r="D791" s="290" t="s">
        <v>915</v>
      </c>
      <c r="E791" s="290" t="s">
        <v>1221</v>
      </c>
      <c r="F791" s="224">
        <v>6780</v>
      </c>
      <c r="G791" s="224">
        <v>6780</v>
      </c>
      <c r="H791" s="149" t="str">
        <f t="shared" si="13"/>
        <v>07030930080010113</v>
      </c>
    </row>
    <row r="792" spans="1:8" ht="38.25">
      <c r="A792" s="218" t="s">
        <v>1903</v>
      </c>
      <c r="B792" s="290" t="s">
        <v>248</v>
      </c>
      <c r="C792" s="290" t="s">
        <v>1299</v>
      </c>
      <c r="D792" s="290" t="s">
        <v>915</v>
      </c>
      <c r="E792" s="290" t="s">
        <v>1904</v>
      </c>
      <c r="F792" s="224">
        <v>41010</v>
      </c>
      <c r="G792" s="224">
        <v>41010</v>
      </c>
      <c r="H792" s="149" t="str">
        <f t="shared" si="13"/>
        <v>07030930080010200</v>
      </c>
    </row>
    <row r="793" spans="1:8" ht="38.25">
      <c r="A793" s="218" t="s">
        <v>1603</v>
      </c>
      <c r="B793" s="290" t="s">
        <v>248</v>
      </c>
      <c r="C793" s="290" t="s">
        <v>1299</v>
      </c>
      <c r="D793" s="290" t="s">
        <v>915</v>
      </c>
      <c r="E793" s="290" t="s">
        <v>1604</v>
      </c>
      <c r="F793" s="224">
        <v>41010</v>
      </c>
      <c r="G793" s="224">
        <v>41010</v>
      </c>
      <c r="H793" s="149" t="str">
        <f t="shared" si="13"/>
        <v>07030930080010240</v>
      </c>
    </row>
    <row r="794" spans="1:8">
      <c r="A794" s="218" t="s">
        <v>1692</v>
      </c>
      <c r="B794" s="290" t="s">
        <v>248</v>
      </c>
      <c r="C794" s="290" t="s">
        <v>1299</v>
      </c>
      <c r="D794" s="290" t="s">
        <v>915</v>
      </c>
      <c r="E794" s="290" t="s">
        <v>418</v>
      </c>
      <c r="F794" s="224">
        <v>41010</v>
      </c>
      <c r="G794" s="224">
        <v>41010</v>
      </c>
      <c r="H794" s="149" t="str">
        <f t="shared" si="13"/>
        <v>07030930080010244</v>
      </c>
    </row>
    <row r="795" spans="1:8">
      <c r="A795" s="218" t="s">
        <v>1296</v>
      </c>
      <c r="B795" s="290" t="s">
        <v>248</v>
      </c>
      <c r="C795" s="290" t="s">
        <v>455</v>
      </c>
      <c r="D795" s="290" t="s">
        <v>1564</v>
      </c>
      <c r="E795" s="290" t="s">
        <v>1564</v>
      </c>
      <c r="F795" s="224">
        <v>15135233</v>
      </c>
      <c r="G795" s="224">
        <v>15135233</v>
      </c>
      <c r="H795" s="149" t="str">
        <f t="shared" si="13"/>
        <v>0707</v>
      </c>
    </row>
    <row r="796" spans="1:8" ht="25.5">
      <c r="A796" s="218" t="s">
        <v>539</v>
      </c>
      <c r="B796" s="290" t="s">
        <v>248</v>
      </c>
      <c r="C796" s="290" t="s">
        <v>455</v>
      </c>
      <c r="D796" s="290" t="s">
        <v>1126</v>
      </c>
      <c r="E796" s="290" t="s">
        <v>1564</v>
      </c>
      <c r="F796" s="224">
        <v>15135233</v>
      </c>
      <c r="G796" s="224">
        <v>15135233</v>
      </c>
      <c r="H796" s="149" t="str">
        <f t="shared" si="13"/>
        <v>07070100000000</v>
      </c>
    </row>
    <row r="797" spans="1:8" ht="38.25">
      <c r="A797" s="218" t="s">
        <v>540</v>
      </c>
      <c r="B797" s="290" t="s">
        <v>248</v>
      </c>
      <c r="C797" s="290" t="s">
        <v>455</v>
      </c>
      <c r="D797" s="290" t="s">
        <v>1127</v>
      </c>
      <c r="E797" s="290" t="s">
        <v>1564</v>
      </c>
      <c r="F797" s="224">
        <v>14872783</v>
      </c>
      <c r="G797" s="224">
        <v>14872783</v>
      </c>
      <c r="H797" s="149" t="str">
        <f t="shared" si="13"/>
        <v>07070110000000</v>
      </c>
    </row>
    <row r="798" spans="1:8" ht="140.25">
      <c r="A798" s="218" t="s">
        <v>508</v>
      </c>
      <c r="B798" s="290" t="s">
        <v>248</v>
      </c>
      <c r="C798" s="290" t="s">
        <v>455</v>
      </c>
      <c r="D798" s="290" t="s">
        <v>916</v>
      </c>
      <c r="E798" s="290" t="s">
        <v>1564</v>
      </c>
      <c r="F798" s="224">
        <v>911400</v>
      </c>
      <c r="G798" s="224">
        <v>911400</v>
      </c>
      <c r="H798" s="149" t="str">
        <f t="shared" si="13"/>
        <v>07070110040040</v>
      </c>
    </row>
    <row r="799" spans="1:8" ht="38.25">
      <c r="A799" s="218" t="s">
        <v>1911</v>
      </c>
      <c r="B799" s="290" t="s">
        <v>248</v>
      </c>
      <c r="C799" s="290" t="s">
        <v>455</v>
      </c>
      <c r="D799" s="290" t="s">
        <v>916</v>
      </c>
      <c r="E799" s="290" t="s">
        <v>1912</v>
      </c>
      <c r="F799" s="224">
        <v>911400</v>
      </c>
      <c r="G799" s="224">
        <v>911400</v>
      </c>
      <c r="H799" s="149" t="str">
        <f t="shared" si="13"/>
        <v>07070110040040600</v>
      </c>
    </row>
    <row r="800" spans="1:8">
      <c r="A800" s="218" t="s">
        <v>1605</v>
      </c>
      <c r="B800" s="290" t="s">
        <v>248</v>
      </c>
      <c r="C800" s="290" t="s">
        <v>455</v>
      </c>
      <c r="D800" s="290" t="s">
        <v>916</v>
      </c>
      <c r="E800" s="290" t="s">
        <v>1606</v>
      </c>
      <c r="F800" s="224">
        <v>911400</v>
      </c>
      <c r="G800" s="224">
        <v>911400</v>
      </c>
      <c r="H800" s="149" t="str">
        <f t="shared" si="13"/>
        <v>07070110040040610</v>
      </c>
    </row>
    <row r="801" spans="1:8" ht="76.5">
      <c r="A801" s="218" t="s">
        <v>437</v>
      </c>
      <c r="B801" s="290" t="s">
        <v>248</v>
      </c>
      <c r="C801" s="290" t="s">
        <v>455</v>
      </c>
      <c r="D801" s="290" t="s">
        <v>916</v>
      </c>
      <c r="E801" s="290" t="s">
        <v>438</v>
      </c>
      <c r="F801" s="224">
        <v>911400</v>
      </c>
      <c r="G801" s="224">
        <v>911400</v>
      </c>
      <c r="H801" s="149" t="str">
        <f t="shared" si="13"/>
        <v>07070110040040611</v>
      </c>
    </row>
    <row r="802" spans="1:8" ht="191.25">
      <c r="A802" s="218" t="s">
        <v>509</v>
      </c>
      <c r="B802" s="290" t="s">
        <v>248</v>
      </c>
      <c r="C802" s="290" t="s">
        <v>455</v>
      </c>
      <c r="D802" s="290" t="s">
        <v>917</v>
      </c>
      <c r="E802" s="290" t="s">
        <v>1564</v>
      </c>
      <c r="F802" s="224">
        <v>1000000</v>
      </c>
      <c r="G802" s="224">
        <v>1000000</v>
      </c>
      <c r="H802" s="149" t="str">
        <f t="shared" si="13"/>
        <v>07070110041040</v>
      </c>
    </row>
    <row r="803" spans="1:8" ht="38.25">
      <c r="A803" s="218" t="s">
        <v>1911</v>
      </c>
      <c r="B803" s="290" t="s">
        <v>248</v>
      </c>
      <c r="C803" s="290" t="s">
        <v>455</v>
      </c>
      <c r="D803" s="290" t="s">
        <v>917</v>
      </c>
      <c r="E803" s="290" t="s">
        <v>1912</v>
      </c>
      <c r="F803" s="224">
        <v>1000000</v>
      </c>
      <c r="G803" s="224">
        <v>1000000</v>
      </c>
      <c r="H803" s="149" t="str">
        <f t="shared" si="13"/>
        <v>07070110041040600</v>
      </c>
    </row>
    <row r="804" spans="1:8">
      <c r="A804" s="218" t="s">
        <v>1605</v>
      </c>
      <c r="B804" s="290" t="s">
        <v>248</v>
      </c>
      <c r="C804" s="290" t="s">
        <v>455</v>
      </c>
      <c r="D804" s="290" t="s">
        <v>917</v>
      </c>
      <c r="E804" s="290" t="s">
        <v>1606</v>
      </c>
      <c r="F804" s="224">
        <v>1000000</v>
      </c>
      <c r="G804" s="224">
        <v>1000000</v>
      </c>
      <c r="H804" s="149" t="str">
        <f t="shared" si="13"/>
        <v>07070110041040610</v>
      </c>
    </row>
    <row r="805" spans="1:8" ht="76.5">
      <c r="A805" s="218" t="s">
        <v>437</v>
      </c>
      <c r="B805" s="290" t="s">
        <v>248</v>
      </c>
      <c r="C805" s="290" t="s">
        <v>455</v>
      </c>
      <c r="D805" s="290" t="s">
        <v>917</v>
      </c>
      <c r="E805" s="290" t="s">
        <v>438</v>
      </c>
      <c r="F805" s="224">
        <v>1000000</v>
      </c>
      <c r="G805" s="224">
        <v>1000000</v>
      </c>
      <c r="H805" s="149" t="str">
        <f t="shared" si="13"/>
        <v>07070110041040611</v>
      </c>
    </row>
    <row r="806" spans="1:8" ht="153">
      <c r="A806" s="218" t="s">
        <v>918</v>
      </c>
      <c r="B806" s="290" t="s">
        <v>248</v>
      </c>
      <c r="C806" s="290" t="s">
        <v>455</v>
      </c>
      <c r="D806" s="290" t="s">
        <v>919</v>
      </c>
      <c r="E806" s="290" t="s">
        <v>1564</v>
      </c>
      <c r="F806" s="224">
        <v>50000</v>
      </c>
      <c r="G806" s="224">
        <v>50000</v>
      </c>
      <c r="H806" s="149" t="str">
        <f t="shared" ref="H806:H869" si="14">CONCATENATE(C806,,D806,E806)</f>
        <v>07070110047040</v>
      </c>
    </row>
    <row r="807" spans="1:8" ht="38.25">
      <c r="A807" s="218" t="s">
        <v>1911</v>
      </c>
      <c r="B807" s="290" t="s">
        <v>248</v>
      </c>
      <c r="C807" s="290" t="s">
        <v>455</v>
      </c>
      <c r="D807" s="290" t="s">
        <v>919</v>
      </c>
      <c r="E807" s="290" t="s">
        <v>1912</v>
      </c>
      <c r="F807" s="224">
        <v>50000</v>
      </c>
      <c r="G807" s="224">
        <v>50000</v>
      </c>
      <c r="H807" s="149" t="str">
        <f t="shared" si="14"/>
        <v>07070110047040600</v>
      </c>
    </row>
    <row r="808" spans="1:8">
      <c r="A808" s="218" t="s">
        <v>1605</v>
      </c>
      <c r="B808" s="290" t="s">
        <v>248</v>
      </c>
      <c r="C808" s="290" t="s">
        <v>455</v>
      </c>
      <c r="D808" s="290" t="s">
        <v>919</v>
      </c>
      <c r="E808" s="290" t="s">
        <v>1606</v>
      </c>
      <c r="F808" s="224">
        <v>50000</v>
      </c>
      <c r="G808" s="224">
        <v>50000</v>
      </c>
      <c r="H808" s="149" t="str">
        <f t="shared" si="14"/>
        <v>07070110047040610</v>
      </c>
    </row>
    <row r="809" spans="1:8" ht="25.5">
      <c r="A809" s="218" t="s">
        <v>456</v>
      </c>
      <c r="B809" s="290" t="s">
        <v>248</v>
      </c>
      <c r="C809" s="290" t="s">
        <v>455</v>
      </c>
      <c r="D809" s="290" t="s">
        <v>919</v>
      </c>
      <c r="E809" s="290" t="s">
        <v>457</v>
      </c>
      <c r="F809" s="224">
        <v>50000</v>
      </c>
      <c r="G809" s="224">
        <v>50000</v>
      </c>
      <c r="H809" s="149" t="str">
        <f t="shared" si="14"/>
        <v>07070110047040612</v>
      </c>
    </row>
    <row r="810" spans="1:8" ht="153">
      <c r="A810" s="218" t="s">
        <v>1438</v>
      </c>
      <c r="B810" s="290" t="s">
        <v>248</v>
      </c>
      <c r="C810" s="290" t="s">
        <v>455</v>
      </c>
      <c r="D810" s="290" t="s">
        <v>1439</v>
      </c>
      <c r="E810" s="290" t="s">
        <v>1564</v>
      </c>
      <c r="F810" s="224">
        <v>38888</v>
      </c>
      <c r="G810" s="224">
        <v>38888</v>
      </c>
      <c r="H810" s="149" t="str">
        <f t="shared" si="14"/>
        <v>0707011004Г040</v>
      </c>
    </row>
    <row r="811" spans="1:8" ht="38.25">
      <c r="A811" s="218" t="s">
        <v>1911</v>
      </c>
      <c r="B811" s="290" t="s">
        <v>248</v>
      </c>
      <c r="C811" s="290" t="s">
        <v>455</v>
      </c>
      <c r="D811" s="290" t="s">
        <v>1439</v>
      </c>
      <c r="E811" s="290" t="s">
        <v>1912</v>
      </c>
      <c r="F811" s="224">
        <v>38888</v>
      </c>
      <c r="G811" s="224">
        <v>38888</v>
      </c>
      <c r="H811" s="149" t="str">
        <f t="shared" si="14"/>
        <v>0707011004Г040600</v>
      </c>
    </row>
    <row r="812" spans="1:8">
      <c r="A812" s="218" t="s">
        <v>1605</v>
      </c>
      <c r="B812" s="290" t="s">
        <v>248</v>
      </c>
      <c r="C812" s="290" t="s">
        <v>455</v>
      </c>
      <c r="D812" s="290" t="s">
        <v>1439</v>
      </c>
      <c r="E812" s="290" t="s">
        <v>1606</v>
      </c>
      <c r="F812" s="224">
        <v>38888</v>
      </c>
      <c r="G812" s="224">
        <v>38888</v>
      </c>
      <c r="H812" s="149" t="str">
        <f t="shared" si="14"/>
        <v>0707011004Г040610</v>
      </c>
    </row>
    <row r="813" spans="1:8" ht="76.5">
      <c r="A813" s="218" t="s">
        <v>437</v>
      </c>
      <c r="B813" s="290" t="s">
        <v>248</v>
      </c>
      <c r="C813" s="290" t="s">
        <v>455</v>
      </c>
      <c r="D813" s="290" t="s">
        <v>1439</v>
      </c>
      <c r="E813" s="290" t="s">
        <v>438</v>
      </c>
      <c r="F813" s="224">
        <v>38888</v>
      </c>
      <c r="G813" s="224">
        <v>38888</v>
      </c>
      <c r="H813" s="149" t="str">
        <f t="shared" si="14"/>
        <v>0707011004Г040611</v>
      </c>
    </row>
    <row r="814" spans="1:8" ht="140.25">
      <c r="A814" s="218" t="s">
        <v>1440</v>
      </c>
      <c r="B814" s="290" t="s">
        <v>248</v>
      </c>
      <c r="C814" s="290" t="s">
        <v>455</v>
      </c>
      <c r="D814" s="290" t="s">
        <v>1441</v>
      </c>
      <c r="E814" s="290" t="s">
        <v>1564</v>
      </c>
      <c r="F814" s="224">
        <v>183365</v>
      </c>
      <c r="G814" s="224">
        <v>183365</v>
      </c>
      <c r="H814" s="149" t="str">
        <f t="shared" si="14"/>
        <v>0707011004Э040</v>
      </c>
    </row>
    <row r="815" spans="1:8" ht="38.25">
      <c r="A815" s="218" t="s">
        <v>1911</v>
      </c>
      <c r="B815" s="290" t="s">
        <v>248</v>
      </c>
      <c r="C815" s="290" t="s">
        <v>455</v>
      </c>
      <c r="D815" s="290" t="s">
        <v>1441</v>
      </c>
      <c r="E815" s="290" t="s">
        <v>1912</v>
      </c>
      <c r="F815" s="224">
        <v>183365</v>
      </c>
      <c r="G815" s="224">
        <v>183365</v>
      </c>
      <c r="H815" s="149" t="str">
        <f t="shared" si="14"/>
        <v>0707011004Э040600</v>
      </c>
    </row>
    <row r="816" spans="1:8">
      <c r="A816" s="218" t="s">
        <v>1605</v>
      </c>
      <c r="B816" s="290" t="s">
        <v>248</v>
      </c>
      <c r="C816" s="290" t="s">
        <v>455</v>
      </c>
      <c r="D816" s="290" t="s">
        <v>1441</v>
      </c>
      <c r="E816" s="290" t="s">
        <v>1606</v>
      </c>
      <c r="F816" s="224">
        <v>183365</v>
      </c>
      <c r="G816" s="224">
        <v>183365</v>
      </c>
      <c r="H816" s="149" t="str">
        <f t="shared" si="14"/>
        <v>0707011004Э040610</v>
      </c>
    </row>
    <row r="817" spans="1:8" ht="76.5">
      <c r="A817" s="218" t="s">
        <v>437</v>
      </c>
      <c r="B817" s="290" t="s">
        <v>248</v>
      </c>
      <c r="C817" s="290" t="s">
        <v>455</v>
      </c>
      <c r="D817" s="290" t="s">
        <v>1441</v>
      </c>
      <c r="E817" s="290" t="s">
        <v>438</v>
      </c>
      <c r="F817" s="224">
        <v>183365</v>
      </c>
      <c r="G817" s="224">
        <v>183365</v>
      </c>
      <c r="H817" s="149" t="str">
        <f t="shared" si="14"/>
        <v>0707011004Э040611</v>
      </c>
    </row>
    <row r="818" spans="1:8" ht="76.5">
      <c r="A818" s="218" t="s">
        <v>1235</v>
      </c>
      <c r="B818" s="290" t="s">
        <v>248</v>
      </c>
      <c r="C818" s="290" t="s">
        <v>455</v>
      </c>
      <c r="D818" s="290" t="s">
        <v>1236</v>
      </c>
      <c r="E818" s="290" t="s">
        <v>1564</v>
      </c>
      <c r="F818" s="224">
        <v>317600</v>
      </c>
      <c r="G818" s="224">
        <v>317600</v>
      </c>
      <c r="H818" s="149" t="str">
        <f t="shared" si="14"/>
        <v>07070110073970</v>
      </c>
    </row>
    <row r="819" spans="1:8" ht="38.25">
      <c r="A819" s="218" t="s">
        <v>1911</v>
      </c>
      <c r="B819" s="290" t="s">
        <v>248</v>
      </c>
      <c r="C819" s="290" t="s">
        <v>455</v>
      </c>
      <c r="D819" s="290" t="s">
        <v>1236</v>
      </c>
      <c r="E819" s="290" t="s">
        <v>1912</v>
      </c>
      <c r="F819" s="224">
        <v>317600</v>
      </c>
      <c r="G819" s="224">
        <v>317600</v>
      </c>
      <c r="H819" s="149" t="str">
        <f t="shared" si="14"/>
        <v>07070110073970600</v>
      </c>
    </row>
    <row r="820" spans="1:8">
      <c r="A820" s="218" t="s">
        <v>1605</v>
      </c>
      <c r="B820" s="290" t="s">
        <v>248</v>
      </c>
      <c r="C820" s="290" t="s">
        <v>455</v>
      </c>
      <c r="D820" s="290" t="s">
        <v>1236</v>
      </c>
      <c r="E820" s="290" t="s">
        <v>1606</v>
      </c>
      <c r="F820" s="224">
        <v>317600</v>
      </c>
      <c r="G820" s="224">
        <v>317600</v>
      </c>
      <c r="H820" s="149" t="str">
        <f t="shared" si="14"/>
        <v>07070110073970610</v>
      </c>
    </row>
    <row r="821" spans="1:8" ht="76.5">
      <c r="A821" s="218" t="s">
        <v>437</v>
      </c>
      <c r="B821" s="290" t="s">
        <v>248</v>
      </c>
      <c r="C821" s="290" t="s">
        <v>455</v>
      </c>
      <c r="D821" s="290" t="s">
        <v>1236</v>
      </c>
      <c r="E821" s="290" t="s">
        <v>438</v>
      </c>
      <c r="F821" s="224">
        <v>317600</v>
      </c>
      <c r="G821" s="224">
        <v>317600</v>
      </c>
      <c r="H821" s="149" t="str">
        <f t="shared" si="14"/>
        <v>07070110073970611</v>
      </c>
    </row>
    <row r="822" spans="1:8" ht="89.25">
      <c r="A822" s="218" t="s">
        <v>1582</v>
      </c>
      <c r="B822" s="290" t="s">
        <v>248</v>
      </c>
      <c r="C822" s="290" t="s">
        <v>455</v>
      </c>
      <c r="D822" s="290" t="s">
        <v>1583</v>
      </c>
      <c r="E822" s="290" t="s">
        <v>1564</v>
      </c>
      <c r="F822" s="224">
        <v>8806200</v>
      </c>
      <c r="G822" s="224">
        <v>8806200</v>
      </c>
      <c r="H822" s="149" t="str">
        <f t="shared" si="14"/>
        <v>07070110076490</v>
      </c>
    </row>
    <row r="823" spans="1:8" ht="38.25">
      <c r="A823" s="218" t="s">
        <v>1903</v>
      </c>
      <c r="B823" s="290" t="s">
        <v>248</v>
      </c>
      <c r="C823" s="290" t="s">
        <v>455</v>
      </c>
      <c r="D823" s="290" t="s">
        <v>1583</v>
      </c>
      <c r="E823" s="290" t="s">
        <v>1904</v>
      </c>
      <c r="F823" s="224">
        <v>5301900</v>
      </c>
      <c r="G823" s="224">
        <v>5301900</v>
      </c>
      <c r="H823" s="149" t="str">
        <f t="shared" si="14"/>
        <v>07070110076490200</v>
      </c>
    </row>
    <row r="824" spans="1:8" ht="38.25">
      <c r="A824" s="218" t="s">
        <v>1603</v>
      </c>
      <c r="B824" s="290" t="s">
        <v>248</v>
      </c>
      <c r="C824" s="290" t="s">
        <v>455</v>
      </c>
      <c r="D824" s="290" t="s">
        <v>1583</v>
      </c>
      <c r="E824" s="290" t="s">
        <v>1604</v>
      </c>
      <c r="F824" s="224">
        <v>5301900</v>
      </c>
      <c r="G824" s="224">
        <v>5301900</v>
      </c>
      <c r="H824" s="149" t="str">
        <f t="shared" si="14"/>
        <v>07070110076490240</v>
      </c>
    </row>
    <row r="825" spans="1:8">
      <c r="A825" s="218" t="s">
        <v>1692</v>
      </c>
      <c r="B825" s="290" t="s">
        <v>248</v>
      </c>
      <c r="C825" s="290" t="s">
        <v>455</v>
      </c>
      <c r="D825" s="290" t="s">
        <v>1583</v>
      </c>
      <c r="E825" s="290" t="s">
        <v>418</v>
      </c>
      <c r="F825" s="224">
        <v>5301900</v>
      </c>
      <c r="G825" s="224">
        <v>5301900</v>
      </c>
      <c r="H825" s="149" t="str">
        <f t="shared" si="14"/>
        <v>07070110076490244</v>
      </c>
    </row>
    <row r="826" spans="1:8" ht="25.5">
      <c r="A826" s="218" t="s">
        <v>1907</v>
      </c>
      <c r="B826" s="290" t="s">
        <v>248</v>
      </c>
      <c r="C826" s="290" t="s">
        <v>455</v>
      </c>
      <c r="D826" s="290" t="s">
        <v>1583</v>
      </c>
      <c r="E826" s="290" t="s">
        <v>1908</v>
      </c>
      <c r="F826" s="224">
        <v>325500</v>
      </c>
      <c r="G826" s="224">
        <v>325500</v>
      </c>
      <c r="H826" s="149" t="str">
        <f t="shared" si="14"/>
        <v>07070110076490300</v>
      </c>
    </row>
    <row r="827" spans="1:8" ht="38.25">
      <c r="A827" s="218" t="s">
        <v>1607</v>
      </c>
      <c r="B827" s="290" t="s">
        <v>248</v>
      </c>
      <c r="C827" s="290" t="s">
        <v>455</v>
      </c>
      <c r="D827" s="290" t="s">
        <v>1583</v>
      </c>
      <c r="E827" s="290" t="s">
        <v>679</v>
      </c>
      <c r="F827" s="224">
        <v>325500</v>
      </c>
      <c r="G827" s="224">
        <v>325500</v>
      </c>
      <c r="H827" s="149" t="str">
        <f t="shared" si="14"/>
        <v>07070110076490320</v>
      </c>
    </row>
    <row r="828" spans="1:8" ht="38.25">
      <c r="A828" s="218" t="s">
        <v>469</v>
      </c>
      <c r="B828" s="290" t="s">
        <v>248</v>
      </c>
      <c r="C828" s="290" t="s">
        <v>455</v>
      </c>
      <c r="D828" s="290" t="s">
        <v>1583</v>
      </c>
      <c r="E828" s="290" t="s">
        <v>470</v>
      </c>
      <c r="F828" s="224">
        <v>325500</v>
      </c>
      <c r="G828" s="224">
        <v>325500</v>
      </c>
      <c r="H828" s="149" t="str">
        <f t="shared" si="14"/>
        <v>07070110076490321</v>
      </c>
    </row>
    <row r="829" spans="1:8" ht="38.25">
      <c r="A829" s="218" t="s">
        <v>1911</v>
      </c>
      <c r="B829" s="290" t="s">
        <v>248</v>
      </c>
      <c r="C829" s="290" t="s">
        <v>455</v>
      </c>
      <c r="D829" s="290" t="s">
        <v>1583</v>
      </c>
      <c r="E829" s="290" t="s">
        <v>1912</v>
      </c>
      <c r="F829" s="224">
        <v>3178800</v>
      </c>
      <c r="G829" s="224">
        <v>3178800</v>
      </c>
      <c r="H829" s="149" t="str">
        <f t="shared" si="14"/>
        <v>07070110076490600</v>
      </c>
    </row>
    <row r="830" spans="1:8">
      <c r="A830" s="218" t="s">
        <v>1605</v>
      </c>
      <c r="B830" s="290" t="s">
        <v>248</v>
      </c>
      <c r="C830" s="290" t="s">
        <v>455</v>
      </c>
      <c r="D830" s="290" t="s">
        <v>1583</v>
      </c>
      <c r="E830" s="290" t="s">
        <v>1606</v>
      </c>
      <c r="F830" s="224">
        <v>3178800</v>
      </c>
      <c r="G830" s="224">
        <v>3178800</v>
      </c>
      <c r="H830" s="149" t="str">
        <f t="shared" si="14"/>
        <v>07070110076490610</v>
      </c>
    </row>
    <row r="831" spans="1:8" ht="76.5">
      <c r="A831" s="218" t="s">
        <v>437</v>
      </c>
      <c r="B831" s="290" t="s">
        <v>248</v>
      </c>
      <c r="C831" s="290" t="s">
        <v>455</v>
      </c>
      <c r="D831" s="290" t="s">
        <v>1583</v>
      </c>
      <c r="E831" s="290" t="s">
        <v>438</v>
      </c>
      <c r="F831" s="224">
        <v>3178800</v>
      </c>
      <c r="G831" s="224">
        <v>3178800</v>
      </c>
      <c r="H831" s="149" t="str">
        <f t="shared" si="14"/>
        <v>07070110076490611</v>
      </c>
    </row>
    <row r="832" spans="1:8" ht="89.25">
      <c r="A832" s="218" t="s">
        <v>484</v>
      </c>
      <c r="B832" s="290" t="s">
        <v>248</v>
      </c>
      <c r="C832" s="290" t="s">
        <v>455</v>
      </c>
      <c r="D832" s="290" t="s">
        <v>925</v>
      </c>
      <c r="E832" s="290" t="s">
        <v>1564</v>
      </c>
      <c r="F832" s="224">
        <v>1293047</v>
      </c>
      <c r="G832" s="224">
        <v>1293047</v>
      </c>
      <c r="H832" s="149" t="str">
        <f t="shared" si="14"/>
        <v>07070110080030</v>
      </c>
    </row>
    <row r="833" spans="1:8" ht="38.25">
      <c r="A833" s="218" t="s">
        <v>1911</v>
      </c>
      <c r="B833" s="290" t="s">
        <v>248</v>
      </c>
      <c r="C833" s="290" t="s">
        <v>455</v>
      </c>
      <c r="D833" s="290" t="s">
        <v>925</v>
      </c>
      <c r="E833" s="290" t="s">
        <v>1912</v>
      </c>
      <c r="F833" s="224">
        <v>1293047</v>
      </c>
      <c r="G833" s="224">
        <v>1293047</v>
      </c>
      <c r="H833" s="149" t="str">
        <f t="shared" si="14"/>
        <v>07070110080030600</v>
      </c>
    </row>
    <row r="834" spans="1:8">
      <c r="A834" s="218" t="s">
        <v>1605</v>
      </c>
      <c r="B834" s="290" t="s">
        <v>248</v>
      </c>
      <c r="C834" s="290" t="s">
        <v>455</v>
      </c>
      <c r="D834" s="290" t="s">
        <v>925</v>
      </c>
      <c r="E834" s="290" t="s">
        <v>1606</v>
      </c>
      <c r="F834" s="224">
        <v>1293047</v>
      </c>
      <c r="G834" s="224">
        <v>1293047</v>
      </c>
      <c r="H834" s="149" t="str">
        <f t="shared" si="14"/>
        <v>07070110080030610</v>
      </c>
    </row>
    <row r="835" spans="1:8" ht="76.5">
      <c r="A835" s="218" t="s">
        <v>437</v>
      </c>
      <c r="B835" s="290" t="s">
        <v>248</v>
      </c>
      <c r="C835" s="290" t="s">
        <v>455</v>
      </c>
      <c r="D835" s="290" t="s">
        <v>925</v>
      </c>
      <c r="E835" s="290" t="s">
        <v>438</v>
      </c>
      <c r="F835" s="224">
        <v>1293047</v>
      </c>
      <c r="G835" s="224">
        <v>1293047</v>
      </c>
      <c r="H835" s="149" t="str">
        <f t="shared" si="14"/>
        <v>07070110080030611</v>
      </c>
    </row>
    <row r="836" spans="1:8" ht="102">
      <c r="A836" s="218" t="s">
        <v>922</v>
      </c>
      <c r="B836" s="290" t="s">
        <v>248</v>
      </c>
      <c r="C836" s="290" t="s">
        <v>455</v>
      </c>
      <c r="D836" s="290" t="s">
        <v>923</v>
      </c>
      <c r="E836" s="290" t="s">
        <v>1564</v>
      </c>
      <c r="F836" s="224">
        <v>2272283</v>
      </c>
      <c r="G836" s="224">
        <v>2272283</v>
      </c>
      <c r="H836" s="149" t="str">
        <f t="shared" si="14"/>
        <v>070701100S3970</v>
      </c>
    </row>
    <row r="837" spans="1:8" ht="38.25">
      <c r="A837" s="218" t="s">
        <v>1903</v>
      </c>
      <c r="B837" s="290" t="s">
        <v>248</v>
      </c>
      <c r="C837" s="290" t="s">
        <v>455</v>
      </c>
      <c r="D837" s="290" t="s">
        <v>923</v>
      </c>
      <c r="E837" s="290" t="s">
        <v>1904</v>
      </c>
      <c r="F837" s="224">
        <v>2272283</v>
      </c>
      <c r="G837" s="224">
        <v>2272283</v>
      </c>
      <c r="H837" s="149" t="str">
        <f t="shared" si="14"/>
        <v>070701100S3970200</v>
      </c>
    </row>
    <row r="838" spans="1:8" ht="38.25">
      <c r="A838" s="218" t="s">
        <v>1603</v>
      </c>
      <c r="B838" s="290" t="s">
        <v>248</v>
      </c>
      <c r="C838" s="290" t="s">
        <v>455</v>
      </c>
      <c r="D838" s="290" t="s">
        <v>923</v>
      </c>
      <c r="E838" s="290" t="s">
        <v>1604</v>
      </c>
      <c r="F838" s="224">
        <v>2272283</v>
      </c>
      <c r="G838" s="224">
        <v>2272283</v>
      </c>
      <c r="H838" s="149" t="str">
        <f t="shared" si="14"/>
        <v>070701100S3970240</v>
      </c>
    </row>
    <row r="839" spans="1:8">
      <c r="A839" s="218" t="s">
        <v>1692</v>
      </c>
      <c r="B839" s="290" t="s">
        <v>248</v>
      </c>
      <c r="C839" s="290" t="s">
        <v>455</v>
      </c>
      <c r="D839" s="290" t="s">
        <v>923</v>
      </c>
      <c r="E839" s="290" t="s">
        <v>418</v>
      </c>
      <c r="F839" s="224">
        <v>2272283</v>
      </c>
      <c r="G839" s="224">
        <v>2272283</v>
      </c>
      <c r="H839" s="149" t="str">
        <f t="shared" si="14"/>
        <v>070701100S3970244</v>
      </c>
    </row>
    <row r="840" spans="1:8" ht="38.25">
      <c r="A840" s="218" t="s">
        <v>739</v>
      </c>
      <c r="B840" s="290" t="s">
        <v>248</v>
      </c>
      <c r="C840" s="290" t="s">
        <v>455</v>
      </c>
      <c r="D840" s="290" t="s">
        <v>1128</v>
      </c>
      <c r="E840" s="290" t="s">
        <v>1564</v>
      </c>
      <c r="F840" s="224">
        <v>262450</v>
      </c>
      <c r="G840" s="224">
        <v>262450</v>
      </c>
      <c r="H840" s="149" t="str">
        <f t="shared" si="14"/>
        <v>07070130000000</v>
      </c>
    </row>
    <row r="841" spans="1:8" ht="89.25">
      <c r="A841" s="218" t="s">
        <v>731</v>
      </c>
      <c r="B841" s="290" t="s">
        <v>248</v>
      </c>
      <c r="C841" s="290" t="s">
        <v>455</v>
      </c>
      <c r="D841" s="290" t="s">
        <v>1412</v>
      </c>
      <c r="E841" s="290" t="s">
        <v>1564</v>
      </c>
      <c r="F841" s="224">
        <v>62450</v>
      </c>
      <c r="G841" s="224">
        <v>62450</v>
      </c>
      <c r="H841" s="149" t="str">
        <f t="shared" si="14"/>
        <v>07070130080000</v>
      </c>
    </row>
    <row r="842" spans="1:8" ht="76.5">
      <c r="A842" s="218" t="s">
        <v>1902</v>
      </c>
      <c r="B842" s="290" t="s">
        <v>248</v>
      </c>
      <c r="C842" s="290" t="s">
        <v>455</v>
      </c>
      <c r="D842" s="290" t="s">
        <v>1412</v>
      </c>
      <c r="E842" s="290" t="s">
        <v>324</v>
      </c>
      <c r="F842" s="224">
        <v>59000</v>
      </c>
      <c r="G842" s="224">
        <v>59000</v>
      </c>
      <c r="H842" s="149" t="str">
        <f t="shared" si="14"/>
        <v>07070130080000100</v>
      </c>
    </row>
    <row r="843" spans="1:8" ht="25.5">
      <c r="A843" s="218" t="s">
        <v>1584</v>
      </c>
      <c r="B843" s="290" t="s">
        <v>248</v>
      </c>
      <c r="C843" s="290" t="s">
        <v>455</v>
      </c>
      <c r="D843" s="290" t="s">
        <v>1412</v>
      </c>
      <c r="E843" s="290" t="s">
        <v>165</v>
      </c>
      <c r="F843" s="224">
        <v>59000</v>
      </c>
      <c r="G843" s="224">
        <v>59000</v>
      </c>
      <c r="H843" s="149" t="str">
        <f t="shared" si="14"/>
        <v>07070130080000110</v>
      </c>
    </row>
    <row r="844" spans="1:8">
      <c r="A844" s="218" t="s">
        <v>1426</v>
      </c>
      <c r="B844" s="290" t="s">
        <v>248</v>
      </c>
      <c r="C844" s="290" t="s">
        <v>455</v>
      </c>
      <c r="D844" s="290" t="s">
        <v>1412</v>
      </c>
      <c r="E844" s="290" t="s">
        <v>432</v>
      </c>
      <c r="F844" s="224">
        <v>45315</v>
      </c>
      <c r="G844" s="224">
        <v>45315</v>
      </c>
      <c r="H844" s="149" t="str">
        <f t="shared" si="14"/>
        <v>07070130080000111</v>
      </c>
    </row>
    <row r="845" spans="1:8" ht="51">
      <c r="A845" s="218" t="s">
        <v>1427</v>
      </c>
      <c r="B845" s="290" t="s">
        <v>248</v>
      </c>
      <c r="C845" s="290" t="s">
        <v>455</v>
      </c>
      <c r="D845" s="290" t="s">
        <v>1412</v>
      </c>
      <c r="E845" s="290" t="s">
        <v>1218</v>
      </c>
      <c r="F845" s="224">
        <v>13685</v>
      </c>
      <c r="G845" s="224">
        <v>13685</v>
      </c>
      <c r="H845" s="149" t="str">
        <f t="shared" si="14"/>
        <v>07070130080000119</v>
      </c>
    </row>
    <row r="846" spans="1:8" ht="38.25">
      <c r="A846" s="218" t="s">
        <v>1903</v>
      </c>
      <c r="B846" s="290" t="s">
        <v>248</v>
      </c>
      <c r="C846" s="290" t="s">
        <v>455</v>
      </c>
      <c r="D846" s="290" t="s">
        <v>1412</v>
      </c>
      <c r="E846" s="290" t="s">
        <v>1904</v>
      </c>
      <c r="F846" s="224">
        <v>3450</v>
      </c>
      <c r="G846" s="224">
        <v>3450</v>
      </c>
      <c r="H846" s="149" t="str">
        <f t="shared" si="14"/>
        <v>07070130080000200</v>
      </c>
    </row>
    <row r="847" spans="1:8" ht="38.25">
      <c r="A847" s="218" t="s">
        <v>1603</v>
      </c>
      <c r="B847" s="290" t="s">
        <v>248</v>
      </c>
      <c r="C847" s="290" t="s">
        <v>455</v>
      </c>
      <c r="D847" s="290" t="s">
        <v>1412</v>
      </c>
      <c r="E847" s="290" t="s">
        <v>1604</v>
      </c>
      <c r="F847" s="224">
        <v>3450</v>
      </c>
      <c r="G847" s="224">
        <v>3450</v>
      </c>
      <c r="H847" s="149" t="str">
        <f t="shared" si="14"/>
        <v>07070130080000240</v>
      </c>
    </row>
    <row r="848" spans="1:8">
      <c r="A848" s="218" t="s">
        <v>1692</v>
      </c>
      <c r="B848" s="290" t="s">
        <v>248</v>
      </c>
      <c r="C848" s="290" t="s">
        <v>455</v>
      </c>
      <c r="D848" s="290" t="s">
        <v>1412</v>
      </c>
      <c r="E848" s="290" t="s">
        <v>418</v>
      </c>
      <c r="F848" s="224">
        <v>3450</v>
      </c>
      <c r="G848" s="224">
        <v>3450</v>
      </c>
      <c r="H848" s="149" t="str">
        <f t="shared" si="14"/>
        <v>07070130080000244</v>
      </c>
    </row>
    <row r="849" spans="1:8" ht="114.75">
      <c r="A849" s="218" t="s">
        <v>732</v>
      </c>
      <c r="B849" s="290" t="s">
        <v>248</v>
      </c>
      <c r="C849" s="290" t="s">
        <v>455</v>
      </c>
      <c r="D849" s="290" t="s">
        <v>1413</v>
      </c>
      <c r="E849" s="290" t="s">
        <v>1564</v>
      </c>
      <c r="F849" s="224">
        <v>200000</v>
      </c>
      <c r="G849" s="224">
        <v>200000</v>
      </c>
      <c r="H849" s="149" t="str">
        <f t="shared" si="14"/>
        <v>0707013008П000</v>
      </c>
    </row>
    <row r="850" spans="1:8" ht="38.25">
      <c r="A850" s="218" t="s">
        <v>1903</v>
      </c>
      <c r="B850" s="290" t="s">
        <v>248</v>
      </c>
      <c r="C850" s="290" t="s">
        <v>455</v>
      </c>
      <c r="D850" s="290" t="s">
        <v>1413</v>
      </c>
      <c r="E850" s="290" t="s">
        <v>1904</v>
      </c>
      <c r="F850" s="224">
        <v>200000</v>
      </c>
      <c r="G850" s="224">
        <v>200000</v>
      </c>
      <c r="H850" s="149" t="str">
        <f t="shared" si="14"/>
        <v>0707013008П000200</v>
      </c>
    </row>
    <row r="851" spans="1:8" ht="38.25">
      <c r="A851" s="218" t="s">
        <v>1603</v>
      </c>
      <c r="B851" s="290" t="s">
        <v>248</v>
      </c>
      <c r="C851" s="290" t="s">
        <v>455</v>
      </c>
      <c r="D851" s="290" t="s">
        <v>1413</v>
      </c>
      <c r="E851" s="290" t="s">
        <v>1604</v>
      </c>
      <c r="F851" s="224">
        <v>200000</v>
      </c>
      <c r="G851" s="224">
        <v>200000</v>
      </c>
      <c r="H851" s="149" t="str">
        <f t="shared" si="14"/>
        <v>0707013008П000240</v>
      </c>
    </row>
    <row r="852" spans="1:8">
      <c r="A852" s="218" t="s">
        <v>1692</v>
      </c>
      <c r="B852" s="290" t="s">
        <v>248</v>
      </c>
      <c r="C852" s="290" t="s">
        <v>455</v>
      </c>
      <c r="D852" s="290" t="s">
        <v>1413</v>
      </c>
      <c r="E852" s="290" t="s">
        <v>418</v>
      </c>
      <c r="F852" s="224">
        <v>200000</v>
      </c>
      <c r="G852" s="224">
        <v>200000</v>
      </c>
      <c r="H852" s="149" t="str">
        <f t="shared" si="14"/>
        <v>0707013008П000244</v>
      </c>
    </row>
    <row r="853" spans="1:8">
      <c r="A853" s="218" t="s">
        <v>4</v>
      </c>
      <c r="B853" s="290" t="s">
        <v>248</v>
      </c>
      <c r="C853" s="290" t="s">
        <v>511</v>
      </c>
      <c r="D853" s="290" t="s">
        <v>1564</v>
      </c>
      <c r="E853" s="290" t="s">
        <v>1564</v>
      </c>
      <c r="F853" s="224">
        <v>71346011</v>
      </c>
      <c r="G853" s="224">
        <v>71346011</v>
      </c>
      <c r="H853" s="149" t="str">
        <f t="shared" si="14"/>
        <v>0709</v>
      </c>
    </row>
    <row r="854" spans="1:8" ht="25.5">
      <c r="A854" s="218" t="s">
        <v>539</v>
      </c>
      <c r="B854" s="290" t="s">
        <v>248</v>
      </c>
      <c r="C854" s="290" t="s">
        <v>511</v>
      </c>
      <c r="D854" s="290" t="s">
        <v>1126</v>
      </c>
      <c r="E854" s="290" t="s">
        <v>1564</v>
      </c>
      <c r="F854" s="224">
        <v>71346011</v>
      </c>
      <c r="G854" s="224">
        <v>71346011</v>
      </c>
      <c r="H854" s="149" t="str">
        <f t="shared" si="14"/>
        <v>07090100000000</v>
      </c>
    </row>
    <row r="855" spans="1:8" ht="38.25">
      <c r="A855" s="218" t="s">
        <v>540</v>
      </c>
      <c r="B855" s="290" t="s">
        <v>248</v>
      </c>
      <c r="C855" s="290" t="s">
        <v>511</v>
      </c>
      <c r="D855" s="290" t="s">
        <v>1127</v>
      </c>
      <c r="E855" s="290" t="s">
        <v>1564</v>
      </c>
      <c r="F855" s="224">
        <v>220000</v>
      </c>
      <c r="G855" s="224">
        <v>220000</v>
      </c>
      <c r="H855" s="149" t="str">
        <f t="shared" si="14"/>
        <v>07090110000000</v>
      </c>
    </row>
    <row r="856" spans="1:8" ht="89.25">
      <c r="A856" s="218" t="s">
        <v>502</v>
      </c>
      <c r="B856" s="290" t="s">
        <v>248</v>
      </c>
      <c r="C856" s="290" t="s">
        <v>511</v>
      </c>
      <c r="D856" s="290" t="s">
        <v>910</v>
      </c>
      <c r="E856" s="290" t="s">
        <v>1564</v>
      </c>
      <c r="F856" s="224">
        <v>220000</v>
      </c>
      <c r="G856" s="224">
        <v>220000</v>
      </c>
      <c r="H856" s="149" t="str">
        <f t="shared" si="14"/>
        <v>07090110080020</v>
      </c>
    </row>
    <row r="857" spans="1:8" ht="38.25">
      <c r="A857" s="218" t="s">
        <v>1903</v>
      </c>
      <c r="B857" s="290" t="s">
        <v>248</v>
      </c>
      <c r="C857" s="290" t="s">
        <v>511</v>
      </c>
      <c r="D857" s="290" t="s">
        <v>910</v>
      </c>
      <c r="E857" s="290" t="s">
        <v>1904</v>
      </c>
      <c r="F857" s="224">
        <v>220000</v>
      </c>
      <c r="G857" s="224">
        <v>220000</v>
      </c>
      <c r="H857" s="149" t="str">
        <f t="shared" si="14"/>
        <v>07090110080020200</v>
      </c>
    </row>
    <row r="858" spans="1:8" ht="38.25">
      <c r="A858" s="218" t="s">
        <v>1603</v>
      </c>
      <c r="B858" s="290" t="s">
        <v>248</v>
      </c>
      <c r="C858" s="290" t="s">
        <v>511</v>
      </c>
      <c r="D858" s="290" t="s">
        <v>910</v>
      </c>
      <c r="E858" s="290" t="s">
        <v>1604</v>
      </c>
      <c r="F858" s="224">
        <v>220000</v>
      </c>
      <c r="G858" s="224">
        <v>220000</v>
      </c>
      <c r="H858" s="149" t="str">
        <f t="shared" si="14"/>
        <v>07090110080020240</v>
      </c>
    </row>
    <row r="859" spans="1:8">
      <c r="A859" s="218" t="s">
        <v>1692</v>
      </c>
      <c r="B859" s="290" t="s">
        <v>248</v>
      </c>
      <c r="C859" s="290" t="s">
        <v>511</v>
      </c>
      <c r="D859" s="290" t="s">
        <v>910</v>
      </c>
      <c r="E859" s="290" t="s">
        <v>418</v>
      </c>
      <c r="F859" s="224">
        <v>220000</v>
      </c>
      <c r="G859" s="224">
        <v>220000</v>
      </c>
      <c r="H859" s="149" t="str">
        <f t="shared" si="14"/>
        <v>07090110080020244</v>
      </c>
    </row>
    <row r="860" spans="1:8" ht="51">
      <c r="A860" s="218" t="s">
        <v>542</v>
      </c>
      <c r="B860" s="290" t="s">
        <v>248</v>
      </c>
      <c r="C860" s="290" t="s">
        <v>511</v>
      </c>
      <c r="D860" s="290" t="s">
        <v>1421</v>
      </c>
      <c r="E860" s="290" t="s">
        <v>1564</v>
      </c>
      <c r="F860" s="224">
        <v>4901600</v>
      </c>
      <c r="G860" s="224">
        <v>4901600</v>
      </c>
      <c r="H860" s="149" t="str">
        <f t="shared" si="14"/>
        <v>07090120000000</v>
      </c>
    </row>
    <row r="861" spans="1:8" ht="127.5">
      <c r="A861" s="218" t="s">
        <v>512</v>
      </c>
      <c r="B861" s="290" t="s">
        <v>248</v>
      </c>
      <c r="C861" s="290" t="s">
        <v>511</v>
      </c>
      <c r="D861" s="290" t="s">
        <v>1411</v>
      </c>
      <c r="E861" s="290" t="s">
        <v>1564</v>
      </c>
      <c r="F861" s="224">
        <v>4901600</v>
      </c>
      <c r="G861" s="224">
        <v>4901600</v>
      </c>
      <c r="H861" s="149" t="str">
        <f t="shared" si="14"/>
        <v>07090120075520</v>
      </c>
    </row>
    <row r="862" spans="1:8" ht="76.5">
      <c r="A862" s="218" t="s">
        <v>1902</v>
      </c>
      <c r="B862" s="290" t="s">
        <v>248</v>
      </c>
      <c r="C862" s="290" t="s">
        <v>511</v>
      </c>
      <c r="D862" s="290" t="s">
        <v>1411</v>
      </c>
      <c r="E862" s="290" t="s">
        <v>324</v>
      </c>
      <c r="F862" s="224">
        <v>3916873</v>
      </c>
      <c r="G862" s="224">
        <v>3916873</v>
      </c>
      <c r="H862" s="149" t="str">
        <f t="shared" si="14"/>
        <v>07090120075520100</v>
      </c>
    </row>
    <row r="863" spans="1:8" ht="38.25">
      <c r="A863" s="218" t="s">
        <v>1610</v>
      </c>
      <c r="B863" s="290" t="s">
        <v>248</v>
      </c>
      <c r="C863" s="290" t="s">
        <v>511</v>
      </c>
      <c r="D863" s="290" t="s">
        <v>1411</v>
      </c>
      <c r="E863" s="290" t="s">
        <v>37</v>
      </c>
      <c r="F863" s="224">
        <v>3916873</v>
      </c>
      <c r="G863" s="224">
        <v>3916873</v>
      </c>
      <c r="H863" s="149" t="str">
        <f t="shared" si="14"/>
        <v>07090120075520120</v>
      </c>
    </row>
    <row r="864" spans="1:8" ht="25.5">
      <c r="A864" s="218" t="s">
        <v>1102</v>
      </c>
      <c r="B864" s="290" t="s">
        <v>248</v>
      </c>
      <c r="C864" s="290" t="s">
        <v>511</v>
      </c>
      <c r="D864" s="290" t="s">
        <v>1411</v>
      </c>
      <c r="E864" s="290" t="s">
        <v>413</v>
      </c>
      <c r="F864" s="224">
        <v>2777936</v>
      </c>
      <c r="G864" s="224">
        <v>2777936</v>
      </c>
      <c r="H864" s="149" t="str">
        <f t="shared" si="14"/>
        <v>07090120075520121</v>
      </c>
    </row>
    <row r="865" spans="1:8" ht="51">
      <c r="A865" s="218" t="s">
        <v>414</v>
      </c>
      <c r="B865" s="290" t="s">
        <v>248</v>
      </c>
      <c r="C865" s="290" t="s">
        <v>511</v>
      </c>
      <c r="D865" s="290" t="s">
        <v>1411</v>
      </c>
      <c r="E865" s="290" t="s">
        <v>415</v>
      </c>
      <c r="F865" s="224">
        <v>300000</v>
      </c>
      <c r="G865" s="224">
        <v>300000</v>
      </c>
      <c r="H865" s="149" t="str">
        <f t="shared" si="14"/>
        <v>07090120075520122</v>
      </c>
    </row>
    <row r="866" spans="1:8" ht="63.75">
      <c r="A866" s="218" t="s">
        <v>1216</v>
      </c>
      <c r="B866" s="290" t="s">
        <v>248</v>
      </c>
      <c r="C866" s="290" t="s">
        <v>511</v>
      </c>
      <c r="D866" s="290" t="s">
        <v>1411</v>
      </c>
      <c r="E866" s="290" t="s">
        <v>1217</v>
      </c>
      <c r="F866" s="224">
        <v>838937</v>
      </c>
      <c r="G866" s="224">
        <v>838937</v>
      </c>
      <c r="H866" s="149" t="str">
        <f t="shared" si="14"/>
        <v>07090120075520129</v>
      </c>
    </row>
    <row r="867" spans="1:8" ht="38.25">
      <c r="A867" s="218" t="s">
        <v>1903</v>
      </c>
      <c r="B867" s="290" t="s">
        <v>248</v>
      </c>
      <c r="C867" s="290" t="s">
        <v>511</v>
      </c>
      <c r="D867" s="290" t="s">
        <v>1411</v>
      </c>
      <c r="E867" s="290" t="s">
        <v>1904</v>
      </c>
      <c r="F867" s="224">
        <v>984727</v>
      </c>
      <c r="G867" s="224">
        <v>984727</v>
      </c>
      <c r="H867" s="149" t="str">
        <f t="shared" si="14"/>
        <v>07090120075520200</v>
      </c>
    </row>
    <row r="868" spans="1:8" ht="38.25">
      <c r="A868" s="218" t="s">
        <v>1603</v>
      </c>
      <c r="B868" s="290" t="s">
        <v>248</v>
      </c>
      <c r="C868" s="290" t="s">
        <v>511</v>
      </c>
      <c r="D868" s="290" t="s">
        <v>1411</v>
      </c>
      <c r="E868" s="290" t="s">
        <v>1604</v>
      </c>
      <c r="F868" s="224">
        <v>984727</v>
      </c>
      <c r="G868" s="224">
        <v>984727</v>
      </c>
      <c r="H868" s="149" t="str">
        <f t="shared" si="14"/>
        <v>07090120075520240</v>
      </c>
    </row>
    <row r="869" spans="1:8">
      <c r="A869" s="218" t="s">
        <v>1692</v>
      </c>
      <c r="B869" s="290" t="s">
        <v>248</v>
      </c>
      <c r="C869" s="290" t="s">
        <v>511</v>
      </c>
      <c r="D869" s="290" t="s">
        <v>1411</v>
      </c>
      <c r="E869" s="290" t="s">
        <v>418</v>
      </c>
      <c r="F869" s="224">
        <v>984727</v>
      </c>
      <c r="G869" s="224">
        <v>984727</v>
      </c>
      <c r="H869" s="149" t="str">
        <f t="shared" si="14"/>
        <v>07090120075520244</v>
      </c>
    </row>
    <row r="870" spans="1:8" ht="38.25">
      <c r="A870" s="218" t="s">
        <v>739</v>
      </c>
      <c r="B870" s="290" t="s">
        <v>248</v>
      </c>
      <c r="C870" s="290" t="s">
        <v>511</v>
      </c>
      <c r="D870" s="290" t="s">
        <v>1128</v>
      </c>
      <c r="E870" s="290" t="s">
        <v>1564</v>
      </c>
      <c r="F870" s="224">
        <v>66224411</v>
      </c>
      <c r="G870" s="224">
        <v>66224411</v>
      </c>
      <c r="H870" s="149" t="str">
        <f t="shared" ref="H870:H933" si="15">CONCATENATE(C870,,D870,E870)</f>
        <v>07090130000000</v>
      </c>
    </row>
    <row r="871" spans="1:8" ht="102">
      <c r="A871" s="218" t="s">
        <v>733</v>
      </c>
      <c r="B871" s="290" t="s">
        <v>248</v>
      </c>
      <c r="C871" s="290" t="s">
        <v>511</v>
      </c>
      <c r="D871" s="290" t="s">
        <v>1414</v>
      </c>
      <c r="E871" s="290" t="s">
        <v>1564</v>
      </c>
      <c r="F871" s="224">
        <v>45546296</v>
      </c>
      <c r="G871" s="224">
        <v>45546296</v>
      </c>
      <c r="H871" s="149" t="str">
        <f t="shared" si="15"/>
        <v>07090130040000</v>
      </c>
    </row>
    <row r="872" spans="1:8" ht="76.5">
      <c r="A872" s="218" t="s">
        <v>1902</v>
      </c>
      <c r="B872" s="290" t="s">
        <v>248</v>
      </c>
      <c r="C872" s="290" t="s">
        <v>511</v>
      </c>
      <c r="D872" s="290" t="s">
        <v>1414</v>
      </c>
      <c r="E872" s="290" t="s">
        <v>324</v>
      </c>
      <c r="F872" s="224">
        <v>40601296</v>
      </c>
      <c r="G872" s="224">
        <v>40601296</v>
      </c>
      <c r="H872" s="149" t="str">
        <f t="shared" si="15"/>
        <v>07090130040000100</v>
      </c>
    </row>
    <row r="873" spans="1:8" ht="25.5">
      <c r="A873" s="218" t="s">
        <v>1584</v>
      </c>
      <c r="B873" s="290" t="s">
        <v>248</v>
      </c>
      <c r="C873" s="290" t="s">
        <v>511</v>
      </c>
      <c r="D873" s="290" t="s">
        <v>1414</v>
      </c>
      <c r="E873" s="290" t="s">
        <v>165</v>
      </c>
      <c r="F873" s="224">
        <v>40601296</v>
      </c>
      <c r="G873" s="224">
        <v>40601296</v>
      </c>
      <c r="H873" s="149" t="str">
        <f t="shared" si="15"/>
        <v>07090130040000110</v>
      </c>
    </row>
    <row r="874" spans="1:8">
      <c r="A874" s="218" t="s">
        <v>1426</v>
      </c>
      <c r="B874" s="290" t="s">
        <v>248</v>
      </c>
      <c r="C874" s="290" t="s">
        <v>511</v>
      </c>
      <c r="D874" s="290" t="s">
        <v>1414</v>
      </c>
      <c r="E874" s="290" t="s">
        <v>432</v>
      </c>
      <c r="F874" s="224">
        <v>31116587</v>
      </c>
      <c r="G874" s="224">
        <v>31116587</v>
      </c>
      <c r="H874" s="149" t="str">
        <f t="shared" si="15"/>
        <v>07090130040000111</v>
      </c>
    </row>
    <row r="875" spans="1:8" ht="25.5">
      <c r="A875" s="218" t="s">
        <v>1435</v>
      </c>
      <c r="B875" s="290" t="s">
        <v>248</v>
      </c>
      <c r="C875" s="290" t="s">
        <v>511</v>
      </c>
      <c r="D875" s="290" t="s">
        <v>1414</v>
      </c>
      <c r="E875" s="290" t="s">
        <v>481</v>
      </c>
      <c r="F875" s="224">
        <v>87500</v>
      </c>
      <c r="G875" s="224">
        <v>87500</v>
      </c>
      <c r="H875" s="149" t="str">
        <f t="shared" si="15"/>
        <v>07090130040000112</v>
      </c>
    </row>
    <row r="876" spans="1:8" ht="51">
      <c r="A876" s="218" t="s">
        <v>1427</v>
      </c>
      <c r="B876" s="290" t="s">
        <v>248</v>
      </c>
      <c r="C876" s="290" t="s">
        <v>511</v>
      </c>
      <c r="D876" s="290" t="s">
        <v>1414</v>
      </c>
      <c r="E876" s="290" t="s">
        <v>1218</v>
      </c>
      <c r="F876" s="224">
        <v>9397209</v>
      </c>
      <c r="G876" s="224">
        <v>9397209</v>
      </c>
      <c r="H876" s="149" t="str">
        <f t="shared" si="15"/>
        <v>07090130040000119</v>
      </c>
    </row>
    <row r="877" spans="1:8" ht="38.25">
      <c r="A877" s="218" t="s">
        <v>1903</v>
      </c>
      <c r="B877" s="290" t="s">
        <v>248</v>
      </c>
      <c r="C877" s="290" t="s">
        <v>511</v>
      </c>
      <c r="D877" s="290" t="s">
        <v>1414</v>
      </c>
      <c r="E877" s="290" t="s">
        <v>1904</v>
      </c>
      <c r="F877" s="224">
        <v>4945000</v>
      </c>
      <c r="G877" s="224">
        <v>4945000</v>
      </c>
      <c r="H877" s="149" t="str">
        <f t="shared" si="15"/>
        <v>07090130040000200</v>
      </c>
    </row>
    <row r="878" spans="1:8" ht="38.25">
      <c r="A878" s="218" t="s">
        <v>1603</v>
      </c>
      <c r="B878" s="290" t="s">
        <v>248</v>
      </c>
      <c r="C878" s="290" t="s">
        <v>511</v>
      </c>
      <c r="D878" s="290" t="s">
        <v>1414</v>
      </c>
      <c r="E878" s="290" t="s">
        <v>1604</v>
      </c>
      <c r="F878" s="224">
        <v>4945000</v>
      </c>
      <c r="G878" s="224">
        <v>4945000</v>
      </c>
      <c r="H878" s="149" t="str">
        <f t="shared" si="15"/>
        <v>07090130040000240</v>
      </c>
    </row>
    <row r="879" spans="1:8">
      <c r="A879" s="218" t="s">
        <v>1692</v>
      </c>
      <c r="B879" s="290" t="s">
        <v>248</v>
      </c>
      <c r="C879" s="290" t="s">
        <v>511</v>
      </c>
      <c r="D879" s="290" t="s">
        <v>1414</v>
      </c>
      <c r="E879" s="290" t="s">
        <v>418</v>
      </c>
      <c r="F879" s="224">
        <v>4945000</v>
      </c>
      <c r="G879" s="224">
        <v>4945000</v>
      </c>
      <c r="H879" s="149" t="str">
        <f t="shared" si="15"/>
        <v>07090130040000244</v>
      </c>
    </row>
    <row r="880" spans="1:8" ht="102">
      <c r="A880" s="218" t="s">
        <v>734</v>
      </c>
      <c r="B880" s="290" t="s">
        <v>248</v>
      </c>
      <c r="C880" s="290" t="s">
        <v>511</v>
      </c>
      <c r="D880" s="290" t="s">
        <v>1420</v>
      </c>
      <c r="E880" s="290" t="s">
        <v>1564</v>
      </c>
      <c r="F880" s="224">
        <v>974891</v>
      </c>
      <c r="G880" s="224">
        <v>974891</v>
      </c>
      <c r="H880" s="149" t="str">
        <f t="shared" si="15"/>
        <v>07090130040050</v>
      </c>
    </row>
    <row r="881" spans="1:8" ht="76.5">
      <c r="A881" s="218" t="s">
        <v>1902</v>
      </c>
      <c r="B881" s="290" t="s">
        <v>248</v>
      </c>
      <c r="C881" s="290" t="s">
        <v>511</v>
      </c>
      <c r="D881" s="290" t="s">
        <v>1420</v>
      </c>
      <c r="E881" s="290" t="s">
        <v>324</v>
      </c>
      <c r="F881" s="224">
        <v>974891</v>
      </c>
      <c r="G881" s="224">
        <v>974891</v>
      </c>
      <c r="H881" s="149" t="str">
        <f t="shared" si="15"/>
        <v>07090130040050100</v>
      </c>
    </row>
    <row r="882" spans="1:8" ht="25.5">
      <c r="A882" s="218" t="s">
        <v>1584</v>
      </c>
      <c r="B882" s="290" t="s">
        <v>248</v>
      </c>
      <c r="C882" s="290" t="s">
        <v>511</v>
      </c>
      <c r="D882" s="290" t="s">
        <v>1420</v>
      </c>
      <c r="E882" s="290" t="s">
        <v>165</v>
      </c>
      <c r="F882" s="224">
        <v>974891</v>
      </c>
      <c r="G882" s="224">
        <v>974891</v>
      </c>
      <c r="H882" s="149" t="str">
        <f t="shared" si="15"/>
        <v>07090130040050110</v>
      </c>
    </row>
    <row r="883" spans="1:8">
      <c r="A883" s="218" t="s">
        <v>1426</v>
      </c>
      <c r="B883" s="290" t="s">
        <v>248</v>
      </c>
      <c r="C883" s="290" t="s">
        <v>511</v>
      </c>
      <c r="D883" s="290" t="s">
        <v>1420</v>
      </c>
      <c r="E883" s="290" t="s">
        <v>432</v>
      </c>
      <c r="F883" s="224">
        <v>748764</v>
      </c>
      <c r="G883" s="224">
        <v>748764</v>
      </c>
      <c r="H883" s="149" t="str">
        <f t="shared" si="15"/>
        <v>07090130040050111</v>
      </c>
    </row>
    <row r="884" spans="1:8" ht="51">
      <c r="A884" s="218" t="s">
        <v>1427</v>
      </c>
      <c r="B884" s="290" t="s">
        <v>248</v>
      </c>
      <c r="C884" s="290" t="s">
        <v>511</v>
      </c>
      <c r="D884" s="290" t="s">
        <v>1420</v>
      </c>
      <c r="E884" s="290" t="s">
        <v>1218</v>
      </c>
      <c r="F884" s="224">
        <v>226127</v>
      </c>
      <c r="G884" s="224">
        <v>226127</v>
      </c>
      <c r="H884" s="149" t="str">
        <f t="shared" si="15"/>
        <v>07090130040050119</v>
      </c>
    </row>
    <row r="885" spans="1:8" ht="140.25">
      <c r="A885" s="218" t="s">
        <v>746</v>
      </c>
      <c r="B885" s="290" t="s">
        <v>248</v>
      </c>
      <c r="C885" s="290" t="s">
        <v>511</v>
      </c>
      <c r="D885" s="290" t="s">
        <v>1415</v>
      </c>
      <c r="E885" s="290" t="s">
        <v>1564</v>
      </c>
      <c r="F885" s="224">
        <v>11718000</v>
      </c>
      <c r="G885" s="224">
        <v>11718000</v>
      </c>
      <c r="H885" s="149" t="str">
        <f t="shared" si="15"/>
        <v>07090130041000</v>
      </c>
    </row>
    <row r="886" spans="1:8" ht="76.5">
      <c r="A886" s="218" t="s">
        <v>1902</v>
      </c>
      <c r="B886" s="290" t="s">
        <v>248</v>
      </c>
      <c r="C886" s="290" t="s">
        <v>511</v>
      </c>
      <c r="D886" s="290" t="s">
        <v>1415</v>
      </c>
      <c r="E886" s="290" t="s">
        <v>324</v>
      </c>
      <c r="F886" s="224">
        <v>11718000</v>
      </c>
      <c r="G886" s="224">
        <v>11718000</v>
      </c>
      <c r="H886" s="149" t="str">
        <f t="shared" si="15"/>
        <v>07090130041000100</v>
      </c>
    </row>
    <row r="887" spans="1:8" ht="25.5">
      <c r="A887" s="218" t="s">
        <v>1584</v>
      </c>
      <c r="B887" s="290" t="s">
        <v>248</v>
      </c>
      <c r="C887" s="290" t="s">
        <v>511</v>
      </c>
      <c r="D887" s="290" t="s">
        <v>1415</v>
      </c>
      <c r="E887" s="290" t="s">
        <v>165</v>
      </c>
      <c r="F887" s="224">
        <v>11718000</v>
      </c>
      <c r="G887" s="224">
        <v>11718000</v>
      </c>
      <c r="H887" s="149" t="str">
        <f t="shared" si="15"/>
        <v>07090130041000110</v>
      </c>
    </row>
    <row r="888" spans="1:8">
      <c r="A888" s="218" t="s">
        <v>1426</v>
      </c>
      <c r="B888" s="290" t="s">
        <v>248</v>
      </c>
      <c r="C888" s="290" t="s">
        <v>511</v>
      </c>
      <c r="D888" s="290" t="s">
        <v>1415</v>
      </c>
      <c r="E888" s="290" t="s">
        <v>432</v>
      </c>
      <c r="F888" s="224">
        <v>9000000</v>
      </c>
      <c r="G888" s="224">
        <v>9000000</v>
      </c>
      <c r="H888" s="149" t="str">
        <f t="shared" si="15"/>
        <v>07090130041000111</v>
      </c>
    </row>
    <row r="889" spans="1:8" ht="51">
      <c r="A889" s="218" t="s">
        <v>1427</v>
      </c>
      <c r="B889" s="290" t="s">
        <v>248</v>
      </c>
      <c r="C889" s="290" t="s">
        <v>511</v>
      </c>
      <c r="D889" s="290" t="s">
        <v>1415</v>
      </c>
      <c r="E889" s="290" t="s">
        <v>1218</v>
      </c>
      <c r="F889" s="224">
        <v>2718000</v>
      </c>
      <c r="G889" s="224">
        <v>2718000</v>
      </c>
      <c r="H889" s="149" t="str">
        <f t="shared" si="15"/>
        <v>07090130041000119</v>
      </c>
    </row>
    <row r="890" spans="1:8" ht="114.75">
      <c r="A890" s="218" t="s">
        <v>735</v>
      </c>
      <c r="B890" s="290" t="s">
        <v>248</v>
      </c>
      <c r="C890" s="290" t="s">
        <v>511</v>
      </c>
      <c r="D890" s="290" t="s">
        <v>1416</v>
      </c>
      <c r="E890" s="290" t="s">
        <v>1564</v>
      </c>
      <c r="F890" s="224">
        <v>445000</v>
      </c>
      <c r="G890" s="224">
        <v>445000</v>
      </c>
      <c r="H890" s="149" t="str">
        <f t="shared" si="15"/>
        <v>07090130047000</v>
      </c>
    </row>
    <row r="891" spans="1:8" ht="76.5">
      <c r="A891" s="218" t="s">
        <v>1902</v>
      </c>
      <c r="B891" s="290" t="s">
        <v>248</v>
      </c>
      <c r="C891" s="290" t="s">
        <v>511</v>
      </c>
      <c r="D891" s="290" t="s">
        <v>1416</v>
      </c>
      <c r="E891" s="290" t="s">
        <v>324</v>
      </c>
      <c r="F891" s="224">
        <v>445000</v>
      </c>
      <c r="G891" s="224">
        <v>445000</v>
      </c>
      <c r="H891" s="149" t="str">
        <f t="shared" si="15"/>
        <v>07090130047000100</v>
      </c>
    </row>
    <row r="892" spans="1:8" ht="25.5">
      <c r="A892" s="218" t="s">
        <v>1584</v>
      </c>
      <c r="B892" s="290" t="s">
        <v>248</v>
      </c>
      <c r="C892" s="290" t="s">
        <v>511</v>
      </c>
      <c r="D892" s="290" t="s">
        <v>1416</v>
      </c>
      <c r="E892" s="290" t="s">
        <v>165</v>
      </c>
      <c r="F892" s="224">
        <v>445000</v>
      </c>
      <c r="G892" s="224">
        <v>445000</v>
      </c>
      <c r="H892" s="149" t="str">
        <f t="shared" si="15"/>
        <v>07090130047000110</v>
      </c>
    </row>
    <row r="893" spans="1:8" ht="25.5">
      <c r="A893" s="218" t="s">
        <v>1435</v>
      </c>
      <c r="B893" s="290" t="s">
        <v>248</v>
      </c>
      <c r="C893" s="290" t="s">
        <v>511</v>
      </c>
      <c r="D893" s="290" t="s">
        <v>1416</v>
      </c>
      <c r="E893" s="290" t="s">
        <v>481</v>
      </c>
      <c r="F893" s="224">
        <v>445000</v>
      </c>
      <c r="G893" s="224">
        <v>445000</v>
      </c>
      <c r="H893" s="149" t="str">
        <f t="shared" si="15"/>
        <v>07090130047000112</v>
      </c>
    </row>
    <row r="894" spans="1:8" ht="89.25">
      <c r="A894" s="218" t="s">
        <v>736</v>
      </c>
      <c r="B894" s="290" t="s">
        <v>248</v>
      </c>
      <c r="C894" s="290" t="s">
        <v>511</v>
      </c>
      <c r="D894" s="290" t="s">
        <v>1417</v>
      </c>
      <c r="E894" s="290" t="s">
        <v>1564</v>
      </c>
      <c r="F894" s="224">
        <v>160000</v>
      </c>
      <c r="G894" s="224">
        <v>160000</v>
      </c>
      <c r="H894" s="149" t="str">
        <f t="shared" si="15"/>
        <v>0709013004Г000</v>
      </c>
    </row>
    <row r="895" spans="1:8" ht="38.25">
      <c r="A895" s="218" t="s">
        <v>1903</v>
      </c>
      <c r="B895" s="290" t="s">
        <v>248</v>
      </c>
      <c r="C895" s="290" t="s">
        <v>511</v>
      </c>
      <c r="D895" s="290" t="s">
        <v>1417</v>
      </c>
      <c r="E895" s="290" t="s">
        <v>1904</v>
      </c>
      <c r="F895" s="224">
        <v>160000</v>
      </c>
      <c r="G895" s="224">
        <v>160000</v>
      </c>
      <c r="H895" s="149" t="str">
        <f t="shared" si="15"/>
        <v>0709013004Г000200</v>
      </c>
    </row>
    <row r="896" spans="1:8" ht="38.25">
      <c r="A896" s="218" t="s">
        <v>1603</v>
      </c>
      <c r="B896" s="290" t="s">
        <v>248</v>
      </c>
      <c r="C896" s="290" t="s">
        <v>511</v>
      </c>
      <c r="D896" s="290" t="s">
        <v>1417</v>
      </c>
      <c r="E896" s="290" t="s">
        <v>1604</v>
      </c>
      <c r="F896" s="224">
        <v>160000</v>
      </c>
      <c r="G896" s="224">
        <v>160000</v>
      </c>
      <c r="H896" s="149" t="str">
        <f t="shared" si="15"/>
        <v>0709013004Г000240</v>
      </c>
    </row>
    <row r="897" spans="1:8">
      <c r="A897" s="218" t="s">
        <v>1692</v>
      </c>
      <c r="B897" s="290" t="s">
        <v>248</v>
      </c>
      <c r="C897" s="290" t="s">
        <v>511</v>
      </c>
      <c r="D897" s="290" t="s">
        <v>1417</v>
      </c>
      <c r="E897" s="290" t="s">
        <v>418</v>
      </c>
      <c r="F897" s="224">
        <v>160000</v>
      </c>
      <c r="G897" s="224">
        <v>160000</v>
      </c>
      <c r="H897" s="149" t="str">
        <f t="shared" si="15"/>
        <v>0709013004Г000244</v>
      </c>
    </row>
    <row r="898" spans="1:8" ht="76.5">
      <c r="A898" s="218" t="s">
        <v>1123</v>
      </c>
      <c r="B898" s="290" t="s">
        <v>248</v>
      </c>
      <c r="C898" s="290" t="s">
        <v>511</v>
      </c>
      <c r="D898" s="290" t="s">
        <v>1442</v>
      </c>
      <c r="E898" s="290" t="s">
        <v>1564</v>
      </c>
      <c r="F898" s="224">
        <v>1663324</v>
      </c>
      <c r="G898" s="224">
        <v>1663324</v>
      </c>
      <c r="H898" s="149" t="str">
        <f t="shared" si="15"/>
        <v>0709013004Э000</v>
      </c>
    </row>
    <row r="899" spans="1:8" ht="38.25">
      <c r="A899" s="218" t="s">
        <v>1903</v>
      </c>
      <c r="B899" s="290" t="s">
        <v>248</v>
      </c>
      <c r="C899" s="290" t="s">
        <v>511</v>
      </c>
      <c r="D899" s="290" t="s">
        <v>1442</v>
      </c>
      <c r="E899" s="290" t="s">
        <v>1904</v>
      </c>
      <c r="F899" s="224">
        <v>1663324</v>
      </c>
      <c r="G899" s="224">
        <v>1663324</v>
      </c>
      <c r="H899" s="149" t="str">
        <f t="shared" si="15"/>
        <v>0709013004Э000200</v>
      </c>
    </row>
    <row r="900" spans="1:8" ht="38.25">
      <c r="A900" s="218" t="s">
        <v>1603</v>
      </c>
      <c r="B900" s="290" t="s">
        <v>248</v>
      </c>
      <c r="C900" s="290" t="s">
        <v>511</v>
      </c>
      <c r="D900" s="290" t="s">
        <v>1442</v>
      </c>
      <c r="E900" s="290" t="s">
        <v>1604</v>
      </c>
      <c r="F900" s="224">
        <v>1663324</v>
      </c>
      <c r="G900" s="224">
        <v>1663324</v>
      </c>
      <c r="H900" s="149" t="str">
        <f t="shared" si="15"/>
        <v>0709013004Э000240</v>
      </c>
    </row>
    <row r="901" spans="1:8">
      <c r="A901" s="218" t="s">
        <v>1692</v>
      </c>
      <c r="B901" s="290" t="s">
        <v>248</v>
      </c>
      <c r="C901" s="290" t="s">
        <v>511</v>
      </c>
      <c r="D901" s="290" t="s">
        <v>1442</v>
      </c>
      <c r="E901" s="290" t="s">
        <v>418</v>
      </c>
      <c r="F901" s="224">
        <v>1663324</v>
      </c>
      <c r="G901" s="224">
        <v>1663324</v>
      </c>
      <c r="H901" s="149" t="str">
        <f t="shared" si="15"/>
        <v>0709013004Э000244</v>
      </c>
    </row>
    <row r="902" spans="1:8" ht="102">
      <c r="A902" s="218" t="s">
        <v>737</v>
      </c>
      <c r="B902" s="290" t="s">
        <v>248</v>
      </c>
      <c r="C902" s="290" t="s">
        <v>511</v>
      </c>
      <c r="D902" s="290" t="s">
        <v>1418</v>
      </c>
      <c r="E902" s="290" t="s">
        <v>1564</v>
      </c>
      <c r="F902" s="224">
        <v>5466900</v>
      </c>
      <c r="G902" s="224">
        <v>5466900</v>
      </c>
      <c r="H902" s="149" t="str">
        <f t="shared" si="15"/>
        <v>07090130060000</v>
      </c>
    </row>
    <row r="903" spans="1:8" ht="76.5">
      <c r="A903" s="218" t="s">
        <v>1902</v>
      </c>
      <c r="B903" s="290" t="s">
        <v>248</v>
      </c>
      <c r="C903" s="290" t="s">
        <v>511</v>
      </c>
      <c r="D903" s="290" t="s">
        <v>1418</v>
      </c>
      <c r="E903" s="290" t="s">
        <v>324</v>
      </c>
      <c r="F903" s="224">
        <v>5406900</v>
      </c>
      <c r="G903" s="224">
        <v>5406900</v>
      </c>
      <c r="H903" s="149" t="str">
        <f t="shared" si="15"/>
        <v>07090130060000100</v>
      </c>
    </row>
    <row r="904" spans="1:8" ht="38.25">
      <c r="A904" s="218" t="s">
        <v>1610</v>
      </c>
      <c r="B904" s="290" t="s">
        <v>248</v>
      </c>
      <c r="C904" s="290" t="s">
        <v>511</v>
      </c>
      <c r="D904" s="290" t="s">
        <v>1418</v>
      </c>
      <c r="E904" s="290" t="s">
        <v>37</v>
      </c>
      <c r="F904" s="224">
        <v>5406900</v>
      </c>
      <c r="G904" s="224">
        <v>5406900</v>
      </c>
      <c r="H904" s="149" t="str">
        <f t="shared" si="15"/>
        <v>07090130060000120</v>
      </c>
    </row>
    <row r="905" spans="1:8" ht="25.5">
      <c r="A905" s="218" t="s">
        <v>1102</v>
      </c>
      <c r="B905" s="290" t="s">
        <v>248</v>
      </c>
      <c r="C905" s="290" t="s">
        <v>511</v>
      </c>
      <c r="D905" s="290" t="s">
        <v>1418</v>
      </c>
      <c r="E905" s="290" t="s">
        <v>413</v>
      </c>
      <c r="F905" s="224">
        <v>3991475</v>
      </c>
      <c r="G905" s="224">
        <v>3991475</v>
      </c>
      <c r="H905" s="149" t="str">
        <f t="shared" si="15"/>
        <v>07090130060000121</v>
      </c>
    </row>
    <row r="906" spans="1:8" ht="51">
      <c r="A906" s="218" t="s">
        <v>414</v>
      </c>
      <c r="B906" s="290" t="s">
        <v>248</v>
      </c>
      <c r="C906" s="290" t="s">
        <v>511</v>
      </c>
      <c r="D906" s="290" t="s">
        <v>1418</v>
      </c>
      <c r="E906" s="290" t="s">
        <v>415</v>
      </c>
      <c r="F906" s="224">
        <v>210000</v>
      </c>
      <c r="G906" s="224">
        <v>210000</v>
      </c>
      <c r="H906" s="149" t="str">
        <f t="shared" si="15"/>
        <v>07090130060000122</v>
      </c>
    </row>
    <row r="907" spans="1:8" ht="63.75">
      <c r="A907" s="218" t="s">
        <v>1216</v>
      </c>
      <c r="B907" s="290" t="s">
        <v>248</v>
      </c>
      <c r="C907" s="290" t="s">
        <v>511</v>
      </c>
      <c r="D907" s="290" t="s">
        <v>1418</v>
      </c>
      <c r="E907" s="290" t="s">
        <v>1217</v>
      </c>
      <c r="F907" s="224">
        <v>1205425</v>
      </c>
      <c r="G907" s="224">
        <v>1205425</v>
      </c>
      <c r="H907" s="149" t="str">
        <f t="shared" si="15"/>
        <v>07090130060000129</v>
      </c>
    </row>
    <row r="908" spans="1:8" ht="38.25">
      <c r="A908" s="218" t="s">
        <v>1903</v>
      </c>
      <c r="B908" s="290" t="s">
        <v>248</v>
      </c>
      <c r="C908" s="290" t="s">
        <v>511</v>
      </c>
      <c r="D908" s="290" t="s">
        <v>1418</v>
      </c>
      <c r="E908" s="290" t="s">
        <v>1904</v>
      </c>
      <c r="F908" s="224">
        <v>60000</v>
      </c>
      <c r="G908" s="224">
        <v>60000</v>
      </c>
      <c r="H908" s="149" t="str">
        <f t="shared" si="15"/>
        <v>07090130060000200</v>
      </c>
    </row>
    <row r="909" spans="1:8" ht="38.25">
      <c r="A909" s="218" t="s">
        <v>1603</v>
      </c>
      <c r="B909" s="290" t="s">
        <v>248</v>
      </c>
      <c r="C909" s="290" t="s">
        <v>511</v>
      </c>
      <c r="D909" s="290" t="s">
        <v>1418</v>
      </c>
      <c r="E909" s="290" t="s">
        <v>1604</v>
      </c>
      <c r="F909" s="224">
        <v>60000</v>
      </c>
      <c r="G909" s="224">
        <v>60000</v>
      </c>
      <c r="H909" s="149" t="str">
        <f t="shared" si="15"/>
        <v>07090130060000240</v>
      </c>
    </row>
    <row r="910" spans="1:8">
      <c r="A910" s="218" t="s">
        <v>1692</v>
      </c>
      <c r="B910" s="290" t="s">
        <v>248</v>
      </c>
      <c r="C910" s="290" t="s">
        <v>511</v>
      </c>
      <c r="D910" s="290" t="s">
        <v>1418</v>
      </c>
      <c r="E910" s="290" t="s">
        <v>418</v>
      </c>
      <c r="F910" s="224">
        <v>60000</v>
      </c>
      <c r="G910" s="224">
        <v>60000</v>
      </c>
      <c r="H910" s="149" t="str">
        <f t="shared" si="15"/>
        <v>07090130060000244</v>
      </c>
    </row>
    <row r="911" spans="1:8" ht="127.5">
      <c r="A911" s="218" t="s">
        <v>738</v>
      </c>
      <c r="B911" s="290" t="s">
        <v>248</v>
      </c>
      <c r="C911" s="290" t="s">
        <v>511</v>
      </c>
      <c r="D911" s="290" t="s">
        <v>1419</v>
      </c>
      <c r="E911" s="290" t="s">
        <v>1564</v>
      </c>
      <c r="F911" s="224">
        <v>250000</v>
      </c>
      <c r="G911" s="224">
        <v>250000</v>
      </c>
      <c r="H911" s="149" t="str">
        <f t="shared" si="15"/>
        <v>07090130067000</v>
      </c>
    </row>
    <row r="912" spans="1:8" ht="76.5">
      <c r="A912" s="218" t="s">
        <v>1902</v>
      </c>
      <c r="B912" s="290" t="s">
        <v>248</v>
      </c>
      <c r="C912" s="290" t="s">
        <v>511</v>
      </c>
      <c r="D912" s="290" t="s">
        <v>1419</v>
      </c>
      <c r="E912" s="290" t="s">
        <v>324</v>
      </c>
      <c r="F912" s="224">
        <v>250000</v>
      </c>
      <c r="G912" s="224">
        <v>250000</v>
      </c>
      <c r="H912" s="149" t="str">
        <f t="shared" si="15"/>
        <v>07090130067000100</v>
      </c>
    </row>
    <row r="913" spans="1:8" ht="38.25">
      <c r="A913" s="218" t="s">
        <v>1610</v>
      </c>
      <c r="B913" s="290" t="s">
        <v>248</v>
      </c>
      <c r="C913" s="290" t="s">
        <v>511</v>
      </c>
      <c r="D913" s="290" t="s">
        <v>1419</v>
      </c>
      <c r="E913" s="290" t="s">
        <v>37</v>
      </c>
      <c r="F913" s="224">
        <v>250000</v>
      </c>
      <c r="G913" s="224">
        <v>250000</v>
      </c>
      <c r="H913" s="149" t="str">
        <f t="shared" si="15"/>
        <v>07090130067000120</v>
      </c>
    </row>
    <row r="914" spans="1:8" ht="51">
      <c r="A914" s="218" t="s">
        <v>414</v>
      </c>
      <c r="B914" s="290" t="s">
        <v>248</v>
      </c>
      <c r="C914" s="290" t="s">
        <v>511</v>
      </c>
      <c r="D914" s="290" t="s">
        <v>1419</v>
      </c>
      <c r="E914" s="290" t="s">
        <v>415</v>
      </c>
      <c r="F914" s="224">
        <v>250000</v>
      </c>
      <c r="G914" s="224">
        <v>250000</v>
      </c>
      <c r="H914" s="149" t="str">
        <f t="shared" si="15"/>
        <v>07090130067000122</v>
      </c>
    </row>
    <row r="915" spans="1:8">
      <c r="A915" s="218" t="s">
        <v>174</v>
      </c>
      <c r="B915" s="290" t="s">
        <v>248</v>
      </c>
      <c r="C915" s="290" t="s">
        <v>1431</v>
      </c>
      <c r="D915" s="290" t="s">
        <v>1564</v>
      </c>
      <c r="E915" s="290" t="s">
        <v>1564</v>
      </c>
      <c r="F915" s="224">
        <v>40275000</v>
      </c>
      <c r="G915" s="224">
        <v>40275000</v>
      </c>
      <c r="H915" s="149" t="str">
        <f t="shared" si="15"/>
        <v>1000</v>
      </c>
    </row>
    <row r="916" spans="1:8">
      <c r="A916" s="218" t="s">
        <v>127</v>
      </c>
      <c r="B916" s="290" t="s">
        <v>248</v>
      </c>
      <c r="C916" s="290" t="s">
        <v>468</v>
      </c>
      <c r="D916" s="290" t="s">
        <v>1564</v>
      </c>
      <c r="E916" s="290" t="s">
        <v>1564</v>
      </c>
      <c r="F916" s="224">
        <v>34643200</v>
      </c>
      <c r="G916" s="224">
        <v>34643200</v>
      </c>
      <c r="H916" s="149" t="str">
        <f t="shared" si="15"/>
        <v>1003</v>
      </c>
    </row>
    <row r="917" spans="1:8" ht="25.5">
      <c r="A917" s="218" t="s">
        <v>539</v>
      </c>
      <c r="B917" s="290" t="s">
        <v>248</v>
      </c>
      <c r="C917" s="290" t="s">
        <v>468</v>
      </c>
      <c r="D917" s="290" t="s">
        <v>1126</v>
      </c>
      <c r="E917" s="290" t="s">
        <v>1564</v>
      </c>
      <c r="F917" s="224">
        <v>34643200</v>
      </c>
      <c r="G917" s="224">
        <v>34643200</v>
      </c>
      <c r="H917" s="149" t="str">
        <f t="shared" si="15"/>
        <v>10030100000000</v>
      </c>
    </row>
    <row r="918" spans="1:8" ht="38.25">
      <c r="A918" s="218" t="s">
        <v>540</v>
      </c>
      <c r="B918" s="290" t="s">
        <v>248</v>
      </c>
      <c r="C918" s="290" t="s">
        <v>468</v>
      </c>
      <c r="D918" s="290" t="s">
        <v>1127</v>
      </c>
      <c r="E918" s="290" t="s">
        <v>1564</v>
      </c>
      <c r="F918" s="224">
        <v>34643200</v>
      </c>
      <c r="G918" s="224">
        <v>34643200</v>
      </c>
      <c r="H918" s="149" t="str">
        <f t="shared" si="15"/>
        <v>10030110000000</v>
      </c>
    </row>
    <row r="919" spans="1:8" ht="204">
      <c r="A919" s="218" t="s">
        <v>632</v>
      </c>
      <c r="B919" s="290" t="s">
        <v>248</v>
      </c>
      <c r="C919" s="290" t="s">
        <v>468</v>
      </c>
      <c r="D919" s="290" t="s">
        <v>934</v>
      </c>
      <c r="E919" s="290" t="s">
        <v>1564</v>
      </c>
      <c r="F919" s="224">
        <v>734200</v>
      </c>
      <c r="G919" s="224">
        <v>734200</v>
      </c>
      <c r="H919" s="149" t="str">
        <f t="shared" si="15"/>
        <v>10030110075540</v>
      </c>
    </row>
    <row r="920" spans="1:8" ht="38.25">
      <c r="A920" s="218" t="s">
        <v>1903</v>
      </c>
      <c r="B920" s="290" t="s">
        <v>248</v>
      </c>
      <c r="C920" s="290" t="s">
        <v>468</v>
      </c>
      <c r="D920" s="290" t="s">
        <v>934</v>
      </c>
      <c r="E920" s="290" t="s">
        <v>1904</v>
      </c>
      <c r="F920" s="224">
        <v>734200</v>
      </c>
      <c r="G920" s="224">
        <v>734200</v>
      </c>
      <c r="H920" s="149" t="str">
        <f t="shared" si="15"/>
        <v>10030110075540200</v>
      </c>
    </row>
    <row r="921" spans="1:8" ht="38.25">
      <c r="A921" s="218" t="s">
        <v>1603</v>
      </c>
      <c r="B921" s="290" t="s">
        <v>248</v>
      </c>
      <c r="C921" s="290" t="s">
        <v>468</v>
      </c>
      <c r="D921" s="290" t="s">
        <v>934</v>
      </c>
      <c r="E921" s="290" t="s">
        <v>1604</v>
      </c>
      <c r="F921" s="224">
        <v>734200</v>
      </c>
      <c r="G921" s="224">
        <v>734200</v>
      </c>
      <c r="H921" s="149" t="str">
        <f t="shared" si="15"/>
        <v>10030110075540240</v>
      </c>
    </row>
    <row r="922" spans="1:8">
      <c r="A922" s="218" t="s">
        <v>1692</v>
      </c>
      <c r="B922" s="290" t="s">
        <v>248</v>
      </c>
      <c r="C922" s="290" t="s">
        <v>468</v>
      </c>
      <c r="D922" s="290" t="s">
        <v>934</v>
      </c>
      <c r="E922" s="290" t="s">
        <v>418</v>
      </c>
      <c r="F922" s="224">
        <v>734200</v>
      </c>
      <c r="G922" s="224">
        <v>734200</v>
      </c>
      <c r="H922" s="149" t="str">
        <f t="shared" si="15"/>
        <v>10030110075540244</v>
      </c>
    </row>
    <row r="923" spans="1:8" ht="140.25">
      <c r="A923" s="218" t="s">
        <v>513</v>
      </c>
      <c r="B923" s="290" t="s">
        <v>248</v>
      </c>
      <c r="C923" s="290" t="s">
        <v>468</v>
      </c>
      <c r="D923" s="290" t="s">
        <v>935</v>
      </c>
      <c r="E923" s="290" t="s">
        <v>1564</v>
      </c>
      <c r="F923" s="224">
        <v>33909000</v>
      </c>
      <c r="G923" s="224">
        <v>33909000</v>
      </c>
      <c r="H923" s="149" t="str">
        <f t="shared" si="15"/>
        <v>10030110075660</v>
      </c>
    </row>
    <row r="924" spans="1:8" ht="38.25">
      <c r="A924" s="218" t="s">
        <v>1903</v>
      </c>
      <c r="B924" s="290" t="s">
        <v>248</v>
      </c>
      <c r="C924" s="290" t="s">
        <v>468</v>
      </c>
      <c r="D924" s="290" t="s">
        <v>935</v>
      </c>
      <c r="E924" s="290" t="s">
        <v>1904</v>
      </c>
      <c r="F924" s="224">
        <v>33183800</v>
      </c>
      <c r="G924" s="224">
        <v>33183800</v>
      </c>
      <c r="H924" s="149" t="str">
        <f t="shared" si="15"/>
        <v>10030110075660200</v>
      </c>
    </row>
    <row r="925" spans="1:8" ht="38.25">
      <c r="A925" s="218" t="s">
        <v>1603</v>
      </c>
      <c r="B925" s="290" t="s">
        <v>248</v>
      </c>
      <c r="C925" s="290" t="s">
        <v>468</v>
      </c>
      <c r="D925" s="290" t="s">
        <v>935</v>
      </c>
      <c r="E925" s="290" t="s">
        <v>1604</v>
      </c>
      <c r="F925" s="224">
        <v>33183800</v>
      </c>
      <c r="G925" s="224">
        <v>33183800</v>
      </c>
      <c r="H925" s="149" t="str">
        <f t="shared" si="15"/>
        <v>10030110075660240</v>
      </c>
    </row>
    <row r="926" spans="1:8">
      <c r="A926" s="218" t="s">
        <v>1692</v>
      </c>
      <c r="B926" s="290" t="s">
        <v>248</v>
      </c>
      <c r="C926" s="290" t="s">
        <v>468</v>
      </c>
      <c r="D926" s="290" t="s">
        <v>935</v>
      </c>
      <c r="E926" s="290" t="s">
        <v>418</v>
      </c>
      <c r="F926" s="224">
        <v>33183800</v>
      </c>
      <c r="G926" s="224">
        <v>33183800</v>
      </c>
      <c r="H926" s="149" t="str">
        <f t="shared" si="15"/>
        <v>10030110075660244</v>
      </c>
    </row>
    <row r="927" spans="1:8" ht="25.5">
      <c r="A927" s="218" t="s">
        <v>1907</v>
      </c>
      <c r="B927" s="290" t="s">
        <v>248</v>
      </c>
      <c r="C927" s="290" t="s">
        <v>468</v>
      </c>
      <c r="D927" s="290" t="s">
        <v>935</v>
      </c>
      <c r="E927" s="290" t="s">
        <v>1908</v>
      </c>
      <c r="F927" s="224">
        <v>725200</v>
      </c>
      <c r="G927" s="224">
        <v>725200</v>
      </c>
      <c r="H927" s="149" t="str">
        <f t="shared" si="15"/>
        <v>10030110075660300</v>
      </c>
    </row>
    <row r="928" spans="1:8" ht="38.25">
      <c r="A928" s="218" t="s">
        <v>1607</v>
      </c>
      <c r="B928" s="290" t="s">
        <v>248</v>
      </c>
      <c r="C928" s="290" t="s">
        <v>468</v>
      </c>
      <c r="D928" s="290" t="s">
        <v>935</v>
      </c>
      <c r="E928" s="290" t="s">
        <v>679</v>
      </c>
      <c r="F928" s="224">
        <v>725200</v>
      </c>
      <c r="G928" s="224">
        <v>725200</v>
      </c>
      <c r="H928" s="149" t="str">
        <f t="shared" si="15"/>
        <v>10030110075660320</v>
      </c>
    </row>
    <row r="929" spans="1:8" ht="38.25">
      <c r="A929" s="218" t="s">
        <v>469</v>
      </c>
      <c r="B929" s="290" t="s">
        <v>248</v>
      </c>
      <c r="C929" s="290" t="s">
        <v>468</v>
      </c>
      <c r="D929" s="290" t="s">
        <v>935</v>
      </c>
      <c r="E929" s="290" t="s">
        <v>470</v>
      </c>
      <c r="F929" s="224">
        <v>725200</v>
      </c>
      <c r="G929" s="224">
        <v>725200</v>
      </c>
      <c r="H929" s="149" t="str">
        <f t="shared" si="15"/>
        <v>10030110075660321</v>
      </c>
    </row>
    <row r="930" spans="1:8">
      <c r="A930" s="218" t="s">
        <v>26</v>
      </c>
      <c r="B930" s="290" t="s">
        <v>248</v>
      </c>
      <c r="C930" s="290" t="s">
        <v>514</v>
      </c>
      <c r="D930" s="290" t="s">
        <v>1564</v>
      </c>
      <c r="E930" s="290" t="s">
        <v>1564</v>
      </c>
      <c r="F930" s="224">
        <v>5631800</v>
      </c>
      <c r="G930" s="224">
        <v>5631800</v>
      </c>
      <c r="H930" s="149" t="str">
        <f t="shared" si="15"/>
        <v>1004</v>
      </c>
    </row>
    <row r="931" spans="1:8" ht="25.5">
      <c r="A931" s="218" t="s">
        <v>539</v>
      </c>
      <c r="B931" s="290" t="s">
        <v>248</v>
      </c>
      <c r="C931" s="290" t="s">
        <v>514</v>
      </c>
      <c r="D931" s="290" t="s">
        <v>1126</v>
      </c>
      <c r="E931" s="290" t="s">
        <v>1564</v>
      </c>
      <c r="F931" s="224">
        <v>5631800</v>
      </c>
      <c r="G931" s="224">
        <v>5631800</v>
      </c>
      <c r="H931" s="149" t="str">
        <f t="shared" si="15"/>
        <v>10040100000000</v>
      </c>
    </row>
    <row r="932" spans="1:8" ht="38.25">
      <c r="A932" s="218" t="s">
        <v>540</v>
      </c>
      <c r="B932" s="290" t="s">
        <v>248</v>
      </c>
      <c r="C932" s="290" t="s">
        <v>514</v>
      </c>
      <c r="D932" s="290" t="s">
        <v>1127</v>
      </c>
      <c r="E932" s="290" t="s">
        <v>1564</v>
      </c>
      <c r="F932" s="224">
        <v>5631800</v>
      </c>
      <c r="G932" s="224">
        <v>5631800</v>
      </c>
      <c r="H932" s="149" t="str">
        <f t="shared" si="15"/>
        <v>10040110000000</v>
      </c>
    </row>
    <row r="933" spans="1:8" ht="140.25">
      <c r="A933" s="218" t="s">
        <v>515</v>
      </c>
      <c r="B933" s="290" t="s">
        <v>248</v>
      </c>
      <c r="C933" s="290" t="s">
        <v>514</v>
      </c>
      <c r="D933" s="290" t="s">
        <v>936</v>
      </c>
      <c r="E933" s="290" t="s">
        <v>1564</v>
      </c>
      <c r="F933" s="224">
        <v>5631800</v>
      </c>
      <c r="G933" s="224">
        <v>5631800</v>
      </c>
      <c r="H933" s="149" t="str">
        <f t="shared" si="15"/>
        <v>10040110075560</v>
      </c>
    </row>
    <row r="934" spans="1:8" ht="38.25">
      <c r="A934" s="218" t="s">
        <v>1903</v>
      </c>
      <c r="B934" s="290" t="s">
        <v>248</v>
      </c>
      <c r="C934" s="290" t="s">
        <v>514</v>
      </c>
      <c r="D934" s="290" t="s">
        <v>936</v>
      </c>
      <c r="E934" s="290" t="s">
        <v>1904</v>
      </c>
      <c r="F934" s="224">
        <v>110400</v>
      </c>
      <c r="G934" s="224">
        <v>110400</v>
      </c>
      <c r="H934" s="149" t="str">
        <f t="shared" ref="H934:H997" si="16">CONCATENATE(C934,,D934,E934)</f>
        <v>10040110075560200</v>
      </c>
    </row>
    <row r="935" spans="1:8" ht="38.25">
      <c r="A935" s="218" t="s">
        <v>1603</v>
      </c>
      <c r="B935" s="290" t="s">
        <v>248</v>
      </c>
      <c r="C935" s="290" t="s">
        <v>514</v>
      </c>
      <c r="D935" s="290" t="s">
        <v>936</v>
      </c>
      <c r="E935" s="290" t="s">
        <v>1604</v>
      </c>
      <c r="F935" s="224">
        <v>110400</v>
      </c>
      <c r="G935" s="224">
        <v>110400</v>
      </c>
      <c r="H935" s="149" t="str">
        <f t="shared" si="16"/>
        <v>10040110075560240</v>
      </c>
    </row>
    <row r="936" spans="1:8">
      <c r="A936" s="218" t="s">
        <v>1692</v>
      </c>
      <c r="B936" s="290" t="s">
        <v>248</v>
      </c>
      <c r="C936" s="290" t="s">
        <v>514</v>
      </c>
      <c r="D936" s="290" t="s">
        <v>936</v>
      </c>
      <c r="E936" s="290" t="s">
        <v>418</v>
      </c>
      <c r="F936" s="224">
        <v>110400</v>
      </c>
      <c r="G936" s="224">
        <v>110400</v>
      </c>
      <c r="H936" s="149" t="str">
        <f t="shared" si="16"/>
        <v>10040110075560244</v>
      </c>
    </row>
    <row r="937" spans="1:8" ht="25.5">
      <c r="A937" s="218" t="s">
        <v>1907</v>
      </c>
      <c r="B937" s="290" t="s">
        <v>248</v>
      </c>
      <c r="C937" s="290" t="s">
        <v>514</v>
      </c>
      <c r="D937" s="290" t="s">
        <v>936</v>
      </c>
      <c r="E937" s="290" t="s">
        <v>1908</v>
      </c>
      <c r="F937" s="224">
        <v>5521400</v>
      </c>
      <c r="G937" s="224">
        <v>5521400</v>
      </c>
      <c r="H937" s="149" t="str">
        <f t="shared" si="16"/>
        <v>10040110075560300</v>
      </c>
    </row>
    <row r="938" spans="1:8" ht="38.25">
      <c r="A938" s="218" t="s">
        <v>1607</v>
      </c>
      <c r="B938" s="290" t="s">
        <v>248</v>
      </c>
      <c r="C938" s="290" t="s">
        <v>514</v>
      </c>
      <c r="D938" s="290" t="s">
        <v>936</v>
      </c>
      <c r="E938" s="290" t="s">
        <v>679</v>
      </c>
      <c r="F938" s="224">
        <v>5521400</v>
      </c>
      <c r="G938" s="224">
        <v>5521400</v>
      </c>
      <c r="H938" s="149" t="str">
        <f t="shared" si="16"/>
        <v>10040110075560320</v>
      </c>
    </row>
    <row r="939" spans="1:8" ht="38.25">
      <c r="A939" s="218" t="s">
        <v>469</v>
      </c>
      <c r="B939" s="290" t="s">
        <v>248</v>
      </c>
      <c r="C939" s="290" t="s">
        <v>514</v>
      </c>
      <c r="D939" s="290" t="s">
        <v>936</v>
      </c>
      <c r="E939" s="290" t="s">
        <v>470</v>
      </c>
      <c r="F939" s="224">
        <v>5521400</v>
      </c>
      <c r="G939" s="224">
        <v>5521400</v>
      </c>
      <c r="H939" s="149" t="str">
        <f t="shared" si="16"/>
        <v>10040110075560321</v>
      </c>
    </row>
    <row r="940" spans="1:8" ht="25.5">
      <c r="A940" s="218" t="s">
        <v>1519</v>
      </c>
      <c r="B940" s="290" t="s">
        <v>1101</v>
      </c>
      <c r="C940" s="290" t="s">
        <v>1564</v>
      </c>
      <c r="D940" s="290" t="s">
        <v>1564</v>
      </c>
      <c r="E940" s="290" t="s">
        <v>1564</v>
      </c>
      <c r="F940" s="224">
        <v>26065665</v>
      </c>
      <c r="G940" s="224">
        <v>26065665</v>
      </c>
      <c r="H940" s="149" t="str">
        <f t="shared" si="16"/>
        <v/>
      </c>
    </row>
    <row r="941" spans="1:8" ht="38.25">
      <c r="A941" s="218" t="s">
        <v>282</v>
      </c>
      <c r="B941" s="290" t="s">
        <v>1101</v>
      </c>
      <c r="C941" s="290" t="s">
        <v>1425</v>
      </c>
      <c r="D941" s="290" t="s">
        <v>1564</v>
      </c>
      <c r="E941" s="290" t="s">
        <v>1564</v>
      </c>
      <c r="F941" s="224">
        <v>19939965</v>
      </c>
      <c r="G941" s="224">
        <v>19939965</v>
      </c>
      <c r="H941" s="149" t="str">
        <f t="shared" si="16"/>
        <v>0300</v>
      </c>
    </row>
    <row r="942" spans="1:8">
      <c r="A942" s="218" t="s">
        <v>133</v>
      </c>
      <c r="B942" s="290" t="s">
        <v>1101</v>
      </c>
      <c r="C942" s="290" t="s">
        <v>435</v>
      </c>
      <c r="D942" s="290" t="s">
        <v>1564</v>
      </c>
      <c r="E942" s="290" t="s">
        <v>1564</v>
      </c>
      <c r="F942" s="224">
        <v>19939965</v>
      </c>
      <c r="G942" s="224">
        <v>19939965</v>
      </c>
      <c r="H942" s="149" t="str">
        <f t="shared" si="16"/>
        <v>0310</v>
      </c>
    </row>
    <row r="943" spans="1:8" ht="51">
      <c r="A943" s="218" t="s">
        <v>553</v>
      </c>
      <c r="B943" s="290" t="s">
        <v>1101</v>
      </c>
      <c r="C943" s="290" t="s">
        <v>435</v>
      </c>
      <c r="D943" s="290" t="s">
        <v>1138</v>
      </c>
      <c r="E943" s="290" t="s">
        <v>1564</v>
      </c>
      <c r="F943" s="224">
        <v>19939965</v>
      </c>
      <c r="G943" s="224">
        <v>19939965</v>
      </c>
      <c r="H943" s="149" t="str">
        <f t="shared" si="16"/>
        <v>03100400000000</v>
      </c>
    </row>
    <row r="944" spans="1:8" ht="25.5">
      <c r="A944" s="218" t="s">
        <v>556</v>
      </c>
      <c r="B944" s="290" t="s">
        <v>1101</v>
      </c>
      <c r="C944" s="290" t="s">
        <v>435</v>
      </c>
      <c r="D944" s="290" t="s">
        <v>1140</v>
      </c>
      <c r="E944" s="290" t="s">
        <v>1564</v>
      </c>
      <c r="F944" s="224">
        <v>19939965</v>
      </c>
      <c r="G944" s="224">
        <v>19939965</v>
      </c>
      <c r="H944" s="149" t="str">
        <f t="shared" si="16"/>
        <v>03100420000000</v>
      </c>
    </row>
    <row r="945" spans="1:8" ht="127.5">
      <c r="A945" s="218" t="s">
        <v>1885</v>
      </c>
      <c r="B945" s="290" t="s">
        <v>1101</v>
      </c>
      <c r="C945" s="290" t="s">
        <v>435</v>
      </c>
      <c r="D945" s="290" t="s">
        <v>1886</v>
      </c>
      <c r="E945" s="290" t="s">
        <v>1564</v>
      </c>
      <c r="F945" s="224">
        <v>17352360</v>
      </c>
      <c r="G945" s="224">
        <v>17352360</v>
      </c>
      <c r="H945" s="149" t="str">
        <f t="shared" si="16"/>
        <v>031004200Ч0070</v>
      </c>
    </row>
    <row r="946" spans="1:8" ht="76.5">
      <c r="A946" s="218" t="s">
        <v>1902</v>
      </c>
      <c r="B946" s="290" t="s">
        <v>1101</v>
      </c>
      <c r="C946" s="290" t="s">
        <v>435</v>
      </c>
      <c r="D946" s="290" t="s">
        <v>1886</v>
      </c>
      <c r="E946" s="290" t="s">
        <v>324</v>
      </c>
      <c r="F946" s="224">
        <v>15259010</v>
      </c>
      <c r="G946" s="224">
        <v>15259010</v>
      </c>
      <c r="H946" s="149" t="str">
        <f t="shared" si="16"/>
        <v>031004200Ч0070100</v>
      </c>
    </row>
    <row r="947" spans="1:8" ht="25.5">
      <c r="A947" s="218" t="s">
        <v>1584</v>
      </c>
      <c r="B947" s="290" t="s">
        <v>1101</v>
      </c>
      <c r="C947" s="290" t="s">
        <v>435</v>
      </c>
      <c r="D947" s="290" t="s">
        <v>1886</v>
      </c>
      <c r="E947" s="290" t="s">
        <v>165</v>
      </c>
      <c r="F947" s="224">
        <v>15259010</v>
      </c>
      <c r="G947" s="224">
        <v>15259010</v>
      </c>
      <c r="H947" s="149" t="str">
        <f t="shared" si="16"/>
        <v>031004200Ч0070110</v>
      </c>
    </row>
    <row r="948" spans="1:8">
      <c r="A948" s="218" t="s">
        <v>1426</v>
      </c>
      <c r="B948" s="290" t="s">
        <v>1101</v>
      </c>
      <c r="C948" s="290" t="s">
        <v>435</v>
      </c>
      <c r="D948" s="290" t="s">
        <v>1886</v>
      </c>
      <c r="E948" s="290" t="s">
        <v>432</v>
      </c>
      <c r="F948" s="224">
        <v>11659210</v>
      </c>
      <c r="G948" s="224">
        <v>11659210</v>
      </c>
      <c r="H948" s="149" t="str">
        <f t="shared" si="16"/>
        <v>031004200Ч0070111</v>
      </c>
    </row>
    <row r="949" spans="1:8" ht="25.5">
      <c r="A949" s="218" t="s">
        <v>1435</v>
      </c>
      <c r="B949" s="290" t="s">
        <v>1101</v>
      </c>
      <c r="C949" s="290" t="s">
        <v>435</v>
      </c>
      <c r="D949" s="290" t="s">
        <v>1886</v>
      </c>
      <c r="E949" s="290" t="s">
        <v>481</v>
      </c>
      <c r="F949" s="224">
        <v>78710</v>
      </c>
      <c r="G949" s="224">
        <v>78710</v>
      </c>
      <c r="H949" s="149" t="str">
        <f t="shared" si="16"/>
        <v>031004200Ч0070112</v>
      </c>
    </row>
    <row r="950" spans="1:8" ht="51">
      <c r="A950" s="218" t="s">
        <v>1427</v>
      </c>
      <c r="B950" s="290" t="s">
        <v>1101</v>
      </c>
      <c r="C950" s="290" t="s">
        <v>435</v>
      </c>
      <c r="D950" s="290" t="s">
        <v>1886</v>
      </c>
      <c r="E950" s="290" t="s">
        <v>1218</v>
      </c>
      <c r="F950" s="224">
        <v>3521090</v>
      </c>
      <c r="G950" s="224">
        <v>3521090</v>
      </c>
      <c r="H950" s="149" t="str">
        <f t="shared" si="16"/>
        <v>031004200Ч0070119</v>
      </c>
    </row>
    <row r="951" spans="1:8" ht="38.25">
      <c r="A951" s="218" t="s">
        <v>1903</v>
      </c>
      <c r="B951" s="290" t="s">
        <v>1101</v>
      </c>
      <c r="C951" s="290" t="s">
        <v>435</v>
      </c>
      <c r="D951" s="290" t="s">
        <v>1886</v>
      </c>
      <c r="E951" s="290" t="s">
        <v>1904</v>
      </c>
      <c r="F951" s="224">
        <v>2093350</v>
      </c>
      <c r="G951" s="224">
        <v>2093350</v>
      </c>
      <c r="H951" s="149" t="str">
        <f t="shared" si="16"/>
        <v>031004200Ч0070200</v>
      </c>
    </row>
    <row r="952" spans="1:8" ht="38.25">
      <c r="A952" s="218" t="s">
        <v>1603</v>
      </c>
      <c r="B952" s="290" t="s">
        <v>1101</v>
      </c>
      <c r="C952" s="290" t="s">
        <v>435</v>
      </c>
      <c r="D952" s="290" t="s">
        <v>1886</v>
      </c>
      <c r="E952" s="290" t="s">
        <v>1604</v>
      </c>
      <c r="F952" s="224">
        <v>2093350</v>
      </c>
      <c r="G952" s="224">
        <v>2093350</v>
      </c>
      <c r="H952" s="149" t="str">
        <f t="shared" si="16"/>
        <v>031004200Ч0070240</v>
      </c>
    </row>
    <row r="953" spans="1:8">
      <c r="A953" s="218" t="s">
        <v>1692</v>
      </c>
      <c r="B953" s="290" t="s">
        <v>1101</v>
      </c>
      <c r="C953" s="290" t="s">
        <v>435</v>
      </c>
      <c r="D953" s="290" t="s">
        <v>1886</v>
      </c>
      <c r="E953" s="290" t="s">
        <v>418</v>
      </c>
      <c r="F953" s="224">
        <v>2093350</v>
      </c>
      <c r="G953" s="224">
        <v>2093350</v>
      </c>
      <c r="H953" s="149" t="str">
        <f t="shared" si="16"/>
        <v>031004200Ч0070244</v>
      </c>
    </row>
    <row r="954" spans="1:8" ht="153">
      <c r="A954" s="218" t="s">
        <v>1887</v>
      </c>
      <c r="B954" s="290" t="s">
        <v>1101</v>
      </c>
      <c r="C954" s="290" t="s">
        <v>435</v>
      </c>
      <c r="D954" s="290" t="s">
        <v>1888</v>
      </c>
      <c r="E954" s="290" t="s">
        <v>1564</v>
      </c>
      <c r="F954" s="224">
        <v>180000</v>
      </c>
      <c r="G954" s="224">
        <v>180000</v>
      </c>
      <c r="H954" s="149" t="str">
        <f t="shared" si="16"/>
        <v>031004200Ч7070</v>
      </c>
    </row>
    <row r="955" spans="1:8" ht="76.5">
      <c r="A955" s="218" t="s">
        <v>1902</v>
      </c>
      <c r="B955" s="290" t="s">
        <v>1101</v>
      </c>
      <c r="C955" s="290" t="s">
        <v>435</v>
      </c>
      <c r="D955" s="290" t="s">
        <v>1888</v>
      </c>
      <c r="E955" s="290" t="s">
        <v>324</v>
      </c>
      <c r="F955" s="224">
        <v>180000</v>
      </c>
      <c r="G955" s="224">
        <v>180000</v>
      </c>
      <c r="H955" s="149" t="str">
        <f t="shared" si="16"/>
        <v>031004200Ч7070100</v>
      </c>
    </row>
    <row r="956" spans="1:8" ht="25.5">
      <c r="A956" s="218" t="s">
        <v>1584</v>
      </c>
      <c r="B956" s="290" t="s">
        <v>1101</v>
      </c>
      <c r="C956" s="290" t="s">
        <v>435</v>
      </c>
      <c r="D956" s="290" t="s">
        <v>1888</v>
      </c>
      <c r="E956" s="290" t="s">
        <v>165</v>
      </c>
      <c r="F956" s="224">
        <v>180000</v>
      </c>
      <c r="G956" s="224">
        <v>180000</v>
      </c>
      <c r="H956" s="149" t="str">
        <f t="shared" si="16"/>
        <v>031004200Ч7070110</v>
      </c>
    </row>
    <row r="957" spans="1:8" ht="25.5">
      <c r="A957" s="218" t="s">
        <v>1435</v>
      </c>
      <c r="B957" s="290" t="s">
        <v>1101</v>
      </c>
      <c r="C957" s="290" t="s">
        <v>435</v>
      </c>
      <c r="D957" s="290" t="s">
        <v>1888</v>
      </c>
      <c r="E957" s="290" t="s">
        <v>481</v>
      </c>
      <c r="F957" s="224">
        <v>180000</v>
      </c>
      <c r="G957" s="224">
        <v>180000</v>
      </c>
      <c r="H957" s="149" t="str">
        <f t="shared" si="16"/>
        <v>031004200Ч7070112</v>
      </c>
    </row>
    <row r="958" spans="1:8" ht="153">
      <c r="A958" s="218" t="s">
        <v>1889</v>
      </c>
      <c r="B958" s="290" t="s">
        <v>1101</v>
      </c>
      <c r="C958" s="290" t="s">
        <v>435</v>
      </c>
      <c r="D958" s="290" t="s">
        <v>1890</v>
      </c>
      <c r="E958" s="290" t="s">
        <v>1564</v>
      </c>
      <c r="F958" s="224">
        <v>1629975</v>
      </c>
      <c r="G958" s="224">
        <v>1629975</v>
      </c>
      <c r="H958" s="149" t="str">
        <f t="shared" si="16"/>
        <v>031004200ЧГ070</v>
      </c>
    </row>
    <row r="959" spans="1:8" ht="38.25">
      <c r="A959" s="218" t="s">
        <v>1903</v>
      </c>
      <c r="B959" s="290" t="s">
        <v>1101</v>
      </c>
      <c r="C959" s="290" t="s">
        <v>435</v>
      </c>
      <c r="D959" s="290" t="s">
        <v>1890</v>
      </c>
      <c r="E959" s="290" t="s">
        <v>1904</v>
      </c>
      <c r="F959" s="224">
        <v>1629975</v>
      </c>
      <c r="G959" s="224">
        <v>1629975</v>
      </c>
      <c r="H959" s="149" t="str">
        <f t="shared" si="16"/>
        <v>031004200ЧГ070200</v>
      </c>
    </row>
    <row r="960" spans="1:8" ht="38.25">
      <c r="A960" s="218" t="s">
        <v>1603</v>
      </c>
      <c r="B960" s="290" t="s">
        <v>1101</v>
      </c>
      <c r="C960" s="290" t="s">
        <v>435</v>
      </c>
      <c r="D960" s="290" t="s">
        <v>1890</v>
      </c>
      <c r="E960" s="290" t="s">
        <v>1604</v>
      </c>
      <c r="F960" s="224">
        <v>1629975</v>
      </c>
      <c r="G960" s="224">
        <v>1629975</v>
      </c>
      <c r="H960" s="149" t="str">
        <f t="shared" si="16"/>
        <v>031004200ЧГ070240</v>
      </c>
    </row>
    <row r="961" spans="1:8">
      <c r="A961" s="218" t="s">
        <v>1692</v>
      </c>
      <c r="B961" s="290" t="s">
        <v>1101</v>
      </c>
      <c r="C961" s="290" t="s">
        <v>435</v>
      </c>
      <c r="D961" s="290" t="s">
        <v>1890</v>
      </c>
      <c r="E961" s="290" t="s">
        <v>418</v>
      </c>
      <c r="F961" s="224">
        <v>1629975</v>
      </c>
      <c r="G961" s="224">
        <v>1629975</v>
      </c>
      <c r="H961" s="149" t="str">
        <f t="shared" si="16"/>
        <v>031004200ЧГ070244</v>
      </c>
    </row>
    <row r="962" spans="1:8" ht="140.25">
      <c r="A962" s="218" t="s">
        <v>1891</v>
      </c>
      <c r="B962" s="290" t="s">
        <v>1101</v>
      </c>
      <c r="C962" s="290" t="s">
        <v>435</v>
      </c>
      <c r="D962" s="290" t="s">
        <v>1892</v>
      </c>
      <c r="E962" s="290" t="s">
        <v>1564</v>
      </c>
      <c r="F962" s="224">
        <v>200000</v>
      </c>
      <c r="G962" s="224">
        <v>200000</v>
      </c>
      <c r="H962" s="149" t="str">
        <f t="shared" si="16"/>
        <v>031004200ЧФ070</v>
      </c>
    </row>
    <row r="963" spans="1:8" ht="38.25">
      <c r="A963" s="218" t="s">
        <v>1903</v>
      </c>
      <c r="B963" s="290" t="s">
        <v>1101</v>
      </c>
      <c r="C963" s="290" t="s">
        <v>435</v>
      </c>
      <c r="D963" s="290" t="s">
        <v>1892</v>
      </c>
      <c r="E963" s="290" t="s">
        <v>1904</v>
      </c>
      <c r="F963" s="224">
        <v>200000</v>
      </c>
      <c r="G963" s="224">
        <v>200000</v>
      </c>
      <c r="H963" s="149" t="str">
        <f t="shared" si="16"/>
        <v>031004200ЧФ070200</v>
      </c>
    </row>
    <row r="964" spans="1:8" ht="38.25">
      <c r="A964" s="218" t="s">
        <v>1603</v>
      </c>
      <c r="B964" s="290" t="s">
        <v>1101</v>
      </c>
      <c r="C964" s="290" t="s">
        <v>435</v>
      </c>
      <c r="D964" s="290" t="s">
        <v>1892</v>
      </c>
      <c r="E964" s="290" t="s">
        <v>1604</v>
      </c>
      <c r="F964" s="224">
        <v>200000</v>
      </c>
      <c r="G964" s="224">
        <v>200000</v>
      </c>
      <c r="H964" s="149" t="str">
        <f t="shared" si="16"/>
        <v>031004200ЧФ070240</v>
      </c>
    </row>
    <row r="965" spans="1:8">
      <c r="A965" s="218" t="s">
        <v>1692</v>
      </c>
      <c r="B965" s="290" t="s">
        <v>1101</v>
      </c>
      <c r="C965" s="290" t="s">
        <v>435</v>
      </c>
      <c r="D965" s="290" t="s">
        <v>1892</v>
      </c>
      <c r="E965" s="290" t="s">
        <v>418</v>
      </c>
      <c r="F965" s="224">
        <v>200000</v>
      </c>
      <c r="G965" s="224">
        <v>200000</v>
      </c>
      <c r="H965" s="149" t="str">
        <f t="shared" si="16"/>
        <v>031004200ЧФ070244</v>
      </c>
    </row>
    <row r="966" spans="1:8" ht="140.25">
      <c r="A966" s="218" t="s">
        <v>1893</v>
      </c>
      <c r="B966" s="290" t="s">
        <v>1101</v>
      </c>
      <c r="C966" s="290" t="s">
        <v>435</v>
      </c>
      <c r="D966" s="290" t="s">
        <v>1894</v>
      </c>
      <c r="E966" s="290" t="s">
        <v>1564</v>
      </c>
      <c r="F966" s="224">
        <v>577630</v>
      </c>
      <c r="G966" s="224">
        <v>577630</v>
      </c>
      <c r="H966" s="149" t="str">
        <f t="shared" si="16"/>
        <v>031004200ЧЭ070</v>
      </c>
    </row>
    <row r="967" spans="1:8" ht="38.25">
      <c r="A967" s="218" t="s">
        <v>1903</v>
      </c>
      <c r="B967" s="290" t="s">
        <v>1101</v>
      </c>
      <c r="C967" s="290" t="s">
        <v>435</v>
      </c>
      <c r="D967" s="290" t="s">
        <v>1894</v>
      </c>
      <c r="E967" s="290" t="s">
        <v>1904</v>
      </c>
      <c r="F967" s="224">
        <v>577630</v>
      </c>
      <c r="G967" s="224">
        <v>577630</v>
      </c>
      <c r="H967" s="149" t="str">
        <f t="shared" si="16"/>
        <v>031004200ЧЭ070200</v>
      </c>
    </row>
    <row r="968" spans="1:8" ht="38.25">
      <c r="A968" s="218" t="s">
        <v>1603</v>
      </c>
      <c r="B968" s="290" t="s">
        <v>1101</v>
      </c>
      <c r="C968" s="290" t="s">
        <v>435</v>
      </c>
      <c r="D968" s="290" t="s">
        <v>1894</v>
      </c>
      <c r="E968" s="290" t="s">
        <v>1604</v>
      </c>
      <c r="F968" s="224">
        <v>577630</v>
      </c>
      <c r="G968" s="224">
        <v>577630</v>
      </c>
      <c r="H968" s="149" t="str">
        <f t="shared" si="16"/>
        <v>031004200ЧЭ070240</v>
      </c>
    </row>
    <row r="969" spans="1:8">
      <c r="A969" s="218" t="s">
        <v>1692</v>
      </c>
      <c r="B969" s="290" t="s">
        <v>1101</v>
      </c>
      <c r="C969" s="290" t="s">
        <v>435</v>
      </c>
      <c r="D969" s="290" t="s">
        <v>1894</v>
      </c>
      <c r="E969" s="290" t="s">
        <v>418</v>
      </c>
      <c r="F969" s="224">
        <v>577630</v>
      </c>
      <c r="G969" s="224">
        <v>577630</v>
      </c>
      <c r="H969" s="149" t="str">
        <f t="shared" si="16"/>
        <v>031004200ЧЭ070244</v>
      </c>
    </row>
    <row r="970" spans="1:8" ht="25.5">
      <c r="A970" s="218" t="s">
        <v>283</v>
      </c>
      <c r="B970" s="290" t="s">
        <v>1101</v>
      </c>
      <c r="C970" s="290" t="s">
        <v>1429</v>
      </c>
      <c r="D970" s="290" t="s">
        <v>1564</v>
      </c>
      <c r="E970" s="290" t="s">
        <v>1564</v>
      </c>
      <c r="F970" s="224">
        <v>6125700</v>
      </c>
      <c r="G970" s="224">
        <v>6125700</v>
      </c>
      <c r="H970" s="149" t="str">
        <f t="shared" si="16"/>
        <v>0500</v>
      </c>
    </row>
    <row r="971" spans="1:8">
      <c r="A971" s="218" t="s">
        <v>180</v>
      </c>
      <c r="B971" s="290" t="s">
        <v>1101</v>
      </c>
      <c r="C971" s="290" t="s">
        <v>454</v>
      </c>
      <c r="D971" s="290" t="s">
        <v>1564</v>
      </c>
      <c r="E971" s="290" t="s">
        <v>1564</v>
      </c>
      <c r="F971" s="224">
        <v>6125700</v>
      </c>
      <c r="G971" s="224">
        <v>6125700</v>
      </c>
      <c r="H971" s="149" t="str">
        <f t="shared" si="16"/>
        <v>0502</v>
      </c>
    </row>
    <row r="972" spans="1:8" ht="63.75">
      <c r="A972" s="218" t="s">
        <v>549</v>
      </c>
      <c r="B972" s="290" t="s">
        <v>1101</v>
      </c>
      <c r="C972" s="290" t="s">
        <v>454</v>
      </c>
      <c r="D972" s="290" t="s">
        <v>1134</v>
      </c>
      <c r="E972" s="290" t="s">
        <v>1564</v>
      </c>
      <c r="F972" s="224">
        <v>6125700</v>
      </c>
      <c r="G972" s="224">
        <v>6125700</v>
      </c>
      <c r="H972" s="149" t="str">
        <f t="shared" si="16"/>
        <v>05020300000000</v>
      </c>
    </row>
    <row r="973" spans="1:8" ht="51">
      <c r="A973" s="218" t="s">
        <v>713</v>
      </c>
      <c r="B973" s="290" t="s">
        <v>1101</v>
      </c>
      <c r="C973" s="290" t="s">
        <v>454</v>
      </c>
      <c r="D973" s="290" t="s">
        <v>1135</v>
      </c>
      <c r="E973" s="290" t="s">
        <v>1564</v>
      </c>
      <c r="F973" s="224">
        <v>6125700</v>
      </c>
      <c r="G973" s="224">
        <v>6125700</v>
      </c>
      <c r="H973" s="149" t="str">
        <f t="shared" si="16"/>
        <v>05020320000000</v>
      </c>
    </row>
    <row r="974" spans="1:8" ht="140.25">
      <c r="A974" s="218" t="s">
        <v>1499</v>
      </c>
      <c r="B974" s="290" t="s">
        <v>1101</v>
      </c>
      <c r="C974" s="290" t="s">
        <v>454</v>
      </c>
      <c r="D974" s="290" t="s">
        <v>828</v>
      </c>
      <c r="E974" s="290" t="s">
        <v>1564</v>
      </c>
      <c r="F974" s="224">
        <v>1580000</v>
      </c>
      <c r="G974" s="224">
        <v>1580000</v>
      </c>
      <c r="H974" s="149" t="str">
        <f t="shared" si="16"/>
        <v>05020320075700</v>
      </c>
    </row>
    <row r="975" spans="1:8" ht="76.5">
      <c r="A975" s="218" t="s">
        <v>1902</v>
      </c>
      <c r="B975" s="290" t="s">
        <v>1101</v>
      </c>
      <c r="C975" s="290" t="s">
        <v>454</v>
      </c>
      <c r="D975" s="290" t="s">
        <v>828</v>
      </c>
      <c r="E975" s="290" t="s">
        <v>324</v>
      </c>
      <c r="F975" s="224">
        <v>1432200</v>
      </c>
      <c r="G975" s="224">
        <v>1432200</v>
      </c>
      <c r="H975" s="149" t="str">
        <f t="shared" si="16"/>
        <v>05020320075700100</v>
      </c>
    </row>
    <row r="976" spans="1:8" ht="25.5">
      <c r="A976" s="218" t="s">
        <v>1584</v>
      </c>
      <c r="B976" s="290" t="s">
        <v>1101</v>
      </c>
      <c r="C976" s="290" t="s">
        <v>454</v>
      </c>
      <c r="D976" s="290" t="s">
        <v>828</v>
      </c>
      <c r="E976" s="290" t="s">
        <v>165</v>
      </c>
      <c r="F976" s="224">
        <v>1432200</v>
      </c>
      <c r="G976" s="224">
        <v>1432200</v>
      </c>
      <c r="H976" s="149" t="str">
        <f t="shared" si="16"/>
        <v>05020320075700110</v>
      </c>
    </row>
    <row r="977" spans="1:8">
      <c r="A977" s="218" t="s">
        <v>1426</v>
      </c>
      <c r="B977" s="290" t="s">
        <v>1101</v>
      </c>
      <c r="C977" s="290" t="s">
        <v>454</v>
      </c>
      <c r="D977" s="290" t="s">
        <v>828</v>
      </c>
      <c r="E977" s="290" t="s">
        <v>432</v>
      </c>
      <c r="F977" s="224">
        <v>1100000</v>
      </c>
      <c r="G977" s="224">
        <v>1100000</v>
      </c>
      <c r="H977" s="149" t="str">
        <f t="shared" si="16"/>
        <v>05020320075700111</v>
      </c>
    </row>
    <row r="978" spans="1:8" ht="51">
      <c r="A978" s="218" t="s">
        <v>1427</v>
      </c>
      <c r="B978" s="290" t="s">
        <v>1101</v>
      </c>
      <c r="C978" s="290" t="s">
        <v>454</v>
      </c>
      <c r="D978" s="290" t="s">
        <v>828</v>
      </c>
      <c r="E978" s="290" t="s">
        <v>1218</v>
      </c>
      <c r="F978" s="224">
        <v>332200</v>
      </c>
      <c r="G978" s="224">
        <v>332200</v>
      </c>
      <c r="H978" s="149" t="str">
        <f t="shared" si="16"/>
        <v>05020320075700119</v>
      </c>
    </row>
    <row r="979" spans="1:8" ht="38.25">
      <c r="A979" s="218" t="s">
        <v>1903</v>
      </c>
      <c r="B979" s="290" t="s">
        <v>1101</v>
      </c>
      <c r="C979" s="290" t="s">
        <v>454</v>
      </c>
      <c r="D979" s="290" t="s">
        <v>828</v>
      </c>
      <c r="E979" s="290" t="s">
        <v>1904</v>
      </c>
      <c r="F979" s="224">
        <v>147800</v>
      </c>
      <c r="G979" s="224">
        <v>147800</v>
      </c>
      <c r="H979" s="149" t="str">
        <f t="shared" si="16"/>
        <v>05020320075700200</v>
      </c>
    </row>
    <row r="980" spans="1:8" ht="38.25">
      <c r="A980" s="218" t="s">
        <v>1603</v>
      </c>
      <c r="B980" s="290" t="s">
        <v>1101</v>
      </c>
      <c r="C980" s="290" t="s">
        <v>454</v>
      </c>
      <c r="D980" s="290" t="s">
        <v>828</v>
      </c>
      <c r="E980" s="290" t="s">
        <v>1604</v>
      </c>
      <c r="F980" s="224">
        <v>147800</v>
      </c>
      <c r="G980" s="224">
        <v>147800</v>
      </c>
      <c r="H980" s="149" t="str">
        <f t="shared" si="16"/>
        <v>05020320075700240</v>
      </c>
    </row>
    <row r="981" spans="1:8">
      <c r="A981" s="218" t="s">
        <v>1692</v>
      </c>
      <c r="B981" s="290" t="s">
        <v>1101</v>
      </c>
      <c r="C981" s="290" t="s">
        <v>454</v>
      </c>
      <c r="D981" s="290" t="s">
        <v>828</v>
      </c>
      <c r="E981" s="290" t="s">
        <v>418</v>
      </c>
      <c r="F981" s="224">
        <v>147800</v>
      </c>
      <c r="G981" s="224">
        <v>147800</v>
      </c>
      <c r="H981" s="149" t="str">
        <f t="shared" si="16"/>
        <v>05020320075700244</v>
      </c>
    </row>
    <row r="982" spans="1:8" ht="153">
      <c r="A982" s="218" t="s">
        <v>1895</v>
      </c>
      <c r="B982" s="290" t="s">
        <v>1101</v>
      </c>
      <c r="C982" s="290" t="s">
        <v>454</v>
      </c>
      <c r="D982" s="290" t="s">
        <v>1896</v>
      </c>
      <c r="E982" s="290" t="s">
        <v>1564</v>
      </c>
      <c r="F982" s="224">
        <v>3858100</v>
      </c>
      <c r="G982" s="224">
        <v>3858100</v>
      </c>
      <c r="H982" s="149" t="str">
        <f t="shared" si="16"/>
        <v>05020320080090</v>
      </c>
    </row>
    <row r="983" spans="1:8" ht="76.5">
      <c r="A983" s="218" t="s">
        <v>1902</v>
      </c>
      <c r="B983" s="290" t="s">
        <v>1101</v>
      </c>
      <c r="C983" s="290" t="s">
        <v>454</v>
      </c>
      <c r="D983" s="290" t="s">
        <v>1896</v>
      </c>
      <c r="E983" s="290" t="s">
        <v>324</v>
      </c>
      <c r="F983" s="224">
        <v>2121870</v>
      </c>
      <c r="G983" s="224">
        <v>2121870</v>
      </c>
      <c r="H983" s="149" t="str">
        <f t="shared" si="16"/>
        <v>05020320080090100</v>
      </c>
    </row>
    <row r="984" spans="1:8" ht="25.5">
      <c r="A984" s="218" t="s">
        <v>1584</v>
      </c>
      <c r="B984" s="290" t="s">
        <v>1101</v>
      </c>
      <c r="C984" s="290" t="s">
        <v>454</v>
      </c>
      <c r="D984" s="290" t="s">
        <v>1896</v>
      </c>
      <c r="E984" s="290" t="s">
        <v>165</v>
      </c>
      <c r="F984" s="224">
        <v>2121870</v>
      </c>
      <c r="G984" s="224">
        <v>2121870</v>
      </c>
      <c r="H984" s="149" t="str">
        <f t="shared" si="16"/>
        <v>05020320080090110</v>
      </c>
    </row>
    <row r="985" spans="1:8">
      <c r="A985" s="218" t="s">
        <v>1426</v>
      </c>
      <c r="B985" s="290" t="s">
        <v>1101</v>
      </c>
      <c r="C985" s="290" t="s">
        <v>454</v>
      </c>
      <c r="D985" s="290" t="s">
        <v>1896</v>
      </c>
      <c r="E985" s="290" t="s">
        <v>432</v>
      </c>
      <c r="F985" s="224">
        <v>1629700</v>
      </c>
      <c r="G985" s="224">
        <v>1629700</v>
      </c>
      <c r="H985" s="149" t="str">
        <f t="shared" si="16"/>
        <v>05020320080090111</v>
      </c>
    </row>
    <row r="986" spans="1:8" ht="51">
      <c r="A986" s="218" t="s">
        <v>1427</v>
      </c>
      <c r="B986" s="290" t="s">
        <v>1101</v>
      </c>
      <c r="C986" s="290" t="s">
        <v>454</v>
      </c>
      <c r="D986" s="290" t="s">
        <v>1896</v>
      </c>
      <c r="E986" s="290" t="s">
        <v>1218</v>
      </c>
      <c r="F986" s="224">
        <v>492170</v>
      </c>
      <c r="G986" s="224">
        <v>492170</v>
      </c>
      <c r="H986" s="149" t="str">
        <f t="shared" si="16"/>
        <v>05020320080090119</v>
      </c>
    </row>
    <row r="987" spans="1:8" ht="38.25">
      <c r="A987" s="218" t="s">
        <v>1903</v>
      </c>
      <c r="B987" s="290" t="s">
        <v>1101</v>
      </c>
      <c r="C987" s="290" t="s">
        <v>454</v>
      </c>
      <c r="D987" s="290" t="s">
        <v>1896</v>
      </c>
      <c r="E987" s="290" t="s">
        <v>1904</v>
      </c>
      <c r="F987" s="224">
        <v>1736230</v>
      </c>
      <c r="G987" s="224">
        <v>1736230</v>
      </c>
      <c r="H987" s="149" t="str">
        <f t="shared" si="16"/>
        <v>05020320080090200</v>
      </c>
    </row>
    <row r="988" spans="1:8" ht="38.25">
      <c r="A988" s="218" t="s">
        <v>1603</v>
      </c>
      <c r="B988" s="290" t="s">
        <v>1101</v>
      </c>
      <c r="C988" s="290" t="s">
        <v>454</v>
      </c>
      <c r="D988" s="290" t="s">
        <v>1896</v>
      </c>
      <c r="E988" s="290" t="s">
        <v>1604</v>
      </c>
      <c r="F988" s="224">
        <v>1736230</v>
      </c>
      <c r="G988" s="224">
        <v>1736230</v>
      </c>
      <c r="H988" s="149" t="str">
        <f t="shared" si="16"/>
        <v>05020320080090240</v>
      </c>
    </row>
    <row r="989" spans="1:8">
      <c r="A989" s="218" t="s">
        <v>1692</v>
      </c>
      <c r="B989" s="290" t="s">
        <v>1101</v>
      </c>
      <c r="C989" s="290" t="s">
        <v>454</v>
      </c>
      <c r="D989" s="290" t="s">
        <v>1896</v>
      </c>
      <c r="E989" s="290" t="s">
        <v>418</v>
      </c>
      <c r="F989" s="224">
        <v>1736230</v>
      </c>
      <c r="G989" s="224">
        <v>1736230</v>
      </c>
      <c r="H989" s="149" t="str">
        <f t="shared" si="16"/>
        <v>05020320080090244</v>
      </c>
    </row>
    <row r="990" spans="1:8" ht="178.5">
      <c r="A990" s="218" t="s">
        <v>1897</v>
      </c>
      <c r="B990" s="290" t="s">
        <v>1101</v>
      </c>
      <c r="C990" s="290" t="s">
        <v>454</v>
      </c>
      <c r="D990" s="290" t="s">
        <v>1898</v>
      </c>
      <c r="E990" s="290" t="s">
        <v>1564</v>
      </c>
      <c r="F990" s="224">
        <v>50000</v>
      </c>
      <c r="G990" s="224">
        <v>50000</v>
      </c>
      <c r="H990" s="149" t="str">
        <f t="shared" si="16"/>
        <v>05020320087090</v>
      </c>
    </row>
    <row r="991" spans="1:8" ht="76.5">
      <c r="A991" s="218" t="s">
        <v>1902</v>
      </c>
      <c r="B991" s="290" t="s">
        <v>1101</v>
      </c>
      <c r="C991" s="290" t="s">
        <v>454</v>
      </c>
      <c r="D991" s="290" t="s">
        <v>1898</v>
      </c>
      <c r="E991" s="290" t="s">
        <v>324</v>
      </c>
      <c r="F991" s="224">
        <v>50000</v>
      </c>
      <c r="G991" s="224">
        <v>50000</v>
      </c>
      <c r="H991" s="149" t="str">
        <f t="shared" si="16"/>
        <v>05020320087090100</v>
      </c>
    </row>
    <row r="992" spans="1:8" ht="25.5">
      <c r="A992" s="218" t="s">
        <v>1584</v>
      </c>
      <c r="B992" s="290" t="s">
        <v>1101</v>
      </c>
      <c r="C992" s="290" t="s">
        <v>454</v>
      </c>
      <c r="D992" s="290" t="s">
        <v>1898</v>
      </c>
      <c r="E992" s="290" t="s">
        <v>165</v>
      </c>
      <c r="F992" s="224">
        <v>50000</v>
      </c>
      <c r="G992" s="224">
        <v>50000</v>
      </c>
      <c r="H992" s="149" t="str">
        <f t="shared" si="16"/>
        <v>05020320087090110</v>
      </c>
    </row>
    <row r="993" spans="1:8" ht="25.5">
      <c r="A993" s="218" t="s">
        <v>1435</v>
      </c>
      <c r="B993" s="290" t="s">
        <v>1101</v>
      </c>
      <c r="C993" s="290" t="s">
        <v>454</v>
      </c>
      <c r="D993" s="290" t="s">
        <v>1898</v>
      </c>
      <c r="E993" s="290" t="s">
        <v>481</v>
      </c>
      <c r="F993" s="224">
        <v>50000</v>
      </c>
      <c r="G993" s="224">
        <v>50000</v>
      </c>
      <c r="H993" s="149" t="str">
        <f t="shared" si="16"/>
        <v>05020320087090112</v>
      </c>
    </row>
    <row r="994" spans="1:8" ht="165.75">
      <c r="A994" s="218" t="s">
        <v>1899</v>
      </c>
      <c r="B994" s="290" t="s">
        <v>1101</v>
      </c>
      <c r="C994" s="290" t="s">
        <v>454</v>
      </c>
      <c r="D994" s="290" t="s">
        <v>1900</v>
      </c>
      <c r="E994" s="290" t="s">
        <v>1564</v>
      </c>
      <c r="F994" s="224">
        <v>637600</v>
      </c>
      <c r="G994" s="224">
        <v>637600</v>
      </c>
      <c r="H994" s="149" t="str">
        <f t="shared" si="16"/>
        <v>0502032008Г090</v>
      </c>
    </row>
    <row r="995" spans="1:8" ht="38.25">
      <c r="A995" s="218" t="s">
        <v>1903</v>
      </c>
      <c r="B995" s="290" t="s">
        <v>1101</v>
      </c>
      <c r="C995" s="290" t="s">
        <v>454</v>
      </c>
      <c r="D995" s="290" t="s">
        <v>1900</v>
      </c>
      <c r="E995" s="290" t="s">
        <v>1904</v>
      </c>
      <c r="F995" s="224">
        <v>637600</v>
      </c>
      <c r="G995" s="224">
        <v>637600</v>
      </c>
      <c r="H995" s="149" t="str">
        <f t="shared" si="16"/>
        <v>0502032008Г090200</v>
      </c>
    </row>
    <row r="996" spans="1:8" ht="38.25">
      <c r="A996" s="218" t="s">
        <v>1603</v>
      </c>
      <c r="B996" s="290" t="s">
        <v>1101</v>
      </c>
      <c r="C996" s="290" t="s">
        <v>454</v>
      </c>
      <c r="D996" s="290" t="s">
        <v>1900</v>
      </c>
      <c r="E996" s="290" t="s">
        <v>1604</v>
      </c>
      <c r="F996" s="224">
        <v>637600</v>
      </c>
      <c r="G996" s="224">
        <v>637600</v>
      </c>
      <c r="H996" s="149" t="str">
        <f t="shared" si="16"/>
        <v>0502032008Г090240</v>
      </c>
    </row>
    <row r="997" spans="1:8">
      <c r="A997" s="218" t="s">
        <v>1692</v>
      </c>
      <c r="B997" s="290" t="s">
        <v>1101</v>
      </c>
      <c r="C997" s="290" t="s">
        <v>454</v>
      </c>
      <c r="D997" s="290" t="s">
        <v>1900</v>
      </c>
      <c r="E997" s="290" t="s">
        <v>418</v>
      </c>
      <c r="F997" s="224">
        <v>637600</v>
      </c>
      <c r="G997" s="224">
        <v>637600</v>
      </c>
      <c r="H997" s="149" t="str">
        <f t="shared" si="16"/>
        <v>0502032008Г090244</v>
      </c>
    </row>
    <row r="998" spans="1:8" ht="25.5">
      <c r="A998" s="218" t="s">
        <v>44</v>
      </c>
      <c r="B998" s="290" t="s">
        <v>249</v>
      </c>
      <c r="C998" s="290" t="s">
        <v>1564</v>
      </c>
      <c r="D998" s="290" t="s">
        <v>1564</v>
      </c>
      <c r="E998" s="290" t="s">
        <v>1564</v>
      </c>
      <c r="F998" s="224">
        <v>107553910</v>
      </c>
      <c r="G998" s="224">
        <v>103011710</v>
      </c>
      <c r="H998" s="149" t="str">
        <f t="shared" ref="H998:H1061" si="17">CONCATENATE(C998,,D998,E998)</f>
        <v/>
      </c>
    </row>
    <row r="999" spans="1:8">
      <c r="A999" s="218" t="s">
        <v>278</v>
      </c>
      <c r="B999" s="290" t="s">
        <v>249</v>
      </c>
      <c r="C999" s="290" t="s">
        <v>1422</v>
      </c>
      <c r="D999" s="290" t="s">
        <v>1564</v>
      </c>
      <c r="E999" s="290" t="s">
        <v>1564</v>
      </c>
      <c r="F999" s="224">
        <v>16935570</v>
      </c>
      <c r="G999" s="224">
        <v>16935570</v>
      </c>
      <c r="H999" s="149" t="str">
        <f t="shared" si="17"/>
        <v>0100</v>
      </c>
    </row>
    <row r="1000" spans="1:8" ht="51">
      <c r="A1000" s="218" t="s">
        <v>260</v>
      </c>
      <c r="B1000" s="290" t="s">
        <v>249</v>
      </c>
      <c r="C1000" s="290" t="s">
        <v>420</v>
      </c>
      <c r="D1000" s="290" t="s">
        <v>1564</v>
      </c>
      <c r="E1000" s="290" t="s">
        <v>1564</v>
      </c>
      <c r="F1000" s="224">
        <v>14621770</v>
      </c>
      <c r="G1000" s="224">
        <v>14621770</v>
      </c>
      <c r="H1000" s="149" t="str">
        <f t="shared" si="17"/>
        <v>0106</v>
      </c>
    </row>
    <row r="1001" spans="1:8" ht="25.5">
      <c r="A1001" s="218" t="s">
        <v>588</v>
      </c>
      <c r="B1001" s="290" t="s">
        <v>249</v>
      </c>
      <c r="C1001" s="290" t="s">
        <v>420</v>
      </c>
      <c r="D1001" s="290" t="s">
        <v>1160</v>
      </c>
      <c r="E1001" s="290" t="s">
        <v>1564</v>
      </c>
      <c r="F1001" s="224">
        <v>14621770</v>
      </c>
      <c r="G1001" s="224">
        <v>14621770</v>
      </c>
      <c r="H1001" s="149" t="str">
        <f t="shared" si="17"/>
        <v>01061100000000</v>
      </c>
    </row>
    <row r="1002" spans="1:8" ht="25.5">
      <c r="A1002" s="218" t="s">
        <v>589</v>
      </c>
      <c r="B1002" s="290" t="s">
        <v>249</v>
      </c>
      <c r="C1002" s="290" t="s">
        <v>420</v>
      </c>
      <c r="D1002" s="290" t="s">
        <v>1162</v>
      </c>
      <c r="E1002" s="290" t="s">
        <v>1564</v>
      </c>
      <c r="F1002" s="224">
        <v>14621770</v>
      </c>
      <c r="G1002" s="224">
        <v>14621770</v>
      </c>
      <c r="H1002" s="149" t="str">
        <f t="shared" si="17"/>
        <v>01061120000000</v>
      </c>
    </row>
    <row r="1003" spans="1:8" ht="89.25">
      <c r="A1003" s="218" t="s">
        <v>516</v>
      </c>
      <c r="B1003" s="290" t="s">
        <v>249</v>
      </c>
      <c r="C1003" s="290" t="s">
        <v>420</v>
      </c>
      <c r="D1003" s="290" t="s">
        <v>937</v>
      </c>
      <c r="E1003" s="290" t="s">
        <v>1564</v>
      </c>
      <c r="F1003" s="224">
        <v>11444756</v>
      </c>
      <c r="G1003" s="224">
        <v>11444756</v>
      </c>
      <c r="H1003" s="149" t="str">
        <f t="shared" si="17"/>
        <v>01061120060000</v>
      </c>
    </row>
    <row r="1004" spans="1:8" ht="76.5">
      <c r="A1004" s="218" t="s">
        <v>1902</v>
      </c>
      <c r="B1004" s="290" t="s">
        <v>249</v>
      </c>
      <c r="C1004" s="290" t="s">
        <v>420</v>
      </c>
      <c r="D1004" s="290" t="s">
        <v>937</v>
      </c>
      <c r="E1004" s="290" t="s">
        <v>324</v>
      </c>
      <c r="F1004" s="224">
        <v>9941221</v>
      </c>
      <c r="G1004" s="224">
        <v>9941221</v>
      </c>
      <c r="H1004" s="149" t="str">
        <f t="shared" si="17"/>
        <v>01061120060000100</v>
      </c>
    </row>
    <row r="1005" spans="1:8" ht="38.25">
      <c r="A1005" s="218" t="s">
        <v>1610</v>
      </c>
      <c r="B1005" s="290" t="s">
        <v>249</v>
      </c>
      <c r="C1005" s="290" t="s">
        <v>420</v>
      </c>
      <c r="D1005" s="290" t="s">
        <v>937</v>
      </c>
      <c r="E1005" s="290" t="s">
        <v>37</v>
      </c>
      <c r="F1005" s="224">
        <v>9941221</v>
      </c>
      <c r="G1005" s="224">
        <v>9941221</v>
      </c>
      <c r="H1005" s="149" t="str">
        <f t="shared" si="17"/>
        <v>01061120060000120</v>
      </c>
    </row>
    <row r="1006" spans="1:8" ht="25.5">
      <c r="A1006" s="218" t="s">
        <v>1102</v>
      </c>
      <c r="B1006" s="290" t="s">
        <v>249</v>
      </c>
      <c r="C1006" s="290" t="s">
        <v>420</v>
      </c>
      <c r="D1006" s="290" t="s">
        <v>937</v>
      </c>
      <c r="E1006" s="290" t="s">
        <v>413</v>
      </c>
      <c r="F1006" s="224">
        <v>7614379</v>
      </c>
      <c r="G1006" s="224">
        <v>7614379</v>
      </c>
      <c r="H1006" s="149" t="str">
        <f t="shared" si="17"/>
        <v>01061120060000121</v>
      </c>
    </row>
    <row r="1007" spans="1:8" ht="51">
      <c r="A1007" s="218" t="s">
        <v>414</v>
      </c>
      <c r="B1007" s="290" t="s">
        <v>249</v>
      </c>
      <c r="C1007" s="290" t="s">
        <v>420</v>
      </c>
      <c r="D1007" s="290" t="s">
        <v>937</v>
      </c>
      <c r="E1007" s="290" t="s">
        <v>415</v>
      </c>
      <c r="F1007" s="224">
        <v>27300</v>
      </c>
      <c r="G1007" s="224">
        <v>27300</v>
      </c>
      <c r="H1007" s="149" t="str">
        <f t="shared" si="17"/>
        <v>01061120060000122</v>
      </c>
    </row>
    <row r="1008" spans="1:8" ht="63.75">
      <c r="A1008" s="218" t="s">
        <v>1216</v>
      </c>
      <c r="B1008" s="290" t="s">
        <v>249</v>
      </c>
      <c r="C1008" s="290" t="s">
        <v>420</v>
      </c>
      <c r="D1008" s="290" t="s">
        <v>937</v>
      </c>
      <c r="E1008" s="290" t="s">
        <v>1217</v>
      </c>
      <c r="F1008" s="224">
        <v>2299542</v>
      </c>
      <c r="G1008" s="224">
        <v>2299542</v>
      </c>
      <c r="H1008" s="149" t="str">
        <f t="shared" si="17"/>
        <v>01061120060000129</v>
      </c>
    </row>
    <row r="1009" spans="1:8" ht="38.25">
      <c r="A1009" s="218" t="s">
        <v>1903</v>
      </c>
      <c r="B1009" s="290" t="s">
        <v>249</v>
      </c>
      <c r="C1009" s="290" t="s">
        <v>420</v>
      </c>
      <c r="D1009" s="290" t="s">
        <v>937</v>
      </c>
      <c r="E1009" s="290" t="s">
        <v>1904</v>
      </c>
      <c r="F1009" s="224">
        <v>1491035</v>
      </c>
      <c r="G1009" s="224">
        <v>1491035</v>
      </c>
      <c r="H1009" s="149" t="str">
        <f t="shared" si="17"/>
        <v>01061120060000200</v>
      </c>
    </row>
    <row r="1010" spans="1:8" ht="38.25">
      <c r="A1010" s="218" t="s">
        <v>1603</v>
      </c>
      <c r="B1010" s="290" t="s">
        <v>249</v>
      </c>
      <c r="C1010" s="290" t="s">
        <v>420</v>
      </c>
      <c r="D1010" s="290" t="s">
        <v>937</v>
      </c>
      <c r="E1010" s="290" t="s">
        <v>1604</v>
      </c>
      <c r="F1010" s="224">
        <v>1491035</v>
      </c>
      <c r="G1010" s="224">
        <v>1491035</v>
      </c>
      <c r="H1010" s="149" t="str">
        <f t="shared" si="17"/>
        <v>01061120060000240</v>
      </c>
    </row>
    <row r="1011" spans="1:8">
      <c r="A1011" s="218" t="s">
        <v>1692</v>
      </c>
      <c r="B1011" s="290" t="s">
        <v>249</v>
      </c>
      <c r="C1011" s="290" t="s">
        <v>420</v>
      </c>
      <c r="D1011" s="290" t="s">
        <v>937</v>
      </c>
      <c r="E1011" s="290" t="s">
        <v>418</v>
      </c>
      <c r="F1011" s="224">
        <v>1491035</v>
      </c>
      <c r="G1011" s="224">
        <v>1491035</v>
      </c>
      <c r="H1011" s="149" t="str">
        <f t="shared" si="17"/>
        <v>01061120060000244</v>
      </c>
    </row>
    <row r="1012" spans="1:8">
      <c r="A1012" s="218" t="s">
        <v>1905</v>
      </c>
      <c r="B1012" s="290" t="s">
        <v>249</v>
      </c>
      <c r="C1012" s="290" t="s">
        <v>420</v>
      </c>
      <c r="D1012" s="290" t="s">
        <v>937</v>
      </c>
      <c r="E1012" s="290" t="s">
        <v>1906</v>
      </c>
      <c r="F1012" s="224">
        <v>12500</v>
      </c>
      <c r="G1012" s="224">
        <v>12500</v>
      </c>
      <c r="H1012" s="149" t="str">
        <f t="shared" si="17"/>
        <v>01061120060000800</v>
      </c>
    </row>
    <row r="1013" spans="1:8">
      <c r="A1013" s="218" t="s">
        <v>1608</v>
      </c>
      <c r="B1013" s="290" t="s">
        <v>249</v>
      </c>
      <c r="C1013" s="290" t="s">
        <v>420</v>
      </c>
      <c r="D1013" s="290" t="s">
        <v>937</v>
      </c>
      <c r="E1013" s="290" t="s">
        <v>1609</v>
      </c>
      <c r="F1013" s="224">
        <v>12500</v>
      </c>
      <c r="G1013" s="224">
        <v>12500</v>
      </c>
      <c r="H1013" s="149" t="str">
        <f t="shared" si="17"/>
        <v>01061120060000850</v>
      </c>
    </row>
    <row r="1014" spans="1:8">
      <c r="A1014" s="218" t="s">
        <v>1103</v>
      </c>
      <c r="B1014" s="290" t="s">
        <v>249</v>
      </c>
      <c r="C1014" s="290" t="s">
        <v>420</v>
      </c>
      <c r="D1014" s="290" t="s">
        <v>937</v>
      </c>
      <c r="E1014" s="290" t="s">
        <v>595</v>
      </c>
      <c r="F1014" s="224">
        <v>12500</v>
      </c>
      <c r="G1014" s="224">
        <v>12500</v>
      </c>
      <c r="H1014" s="149" t="str">
        <f t="shared" si="17"/>
        <v>01061120060000852</v>
      </c>
    </row>
    <row r="1015" spans="1:8" ht="127.5">
      <c r="A1015" s="218" t="s">
        <v>633</v>
      </c>
      <c r="B1015" s="290" t="s">
        <v>249</v>
      </c>
      <c r="C1015" s="290" t="s">
        <v>420</v>
      </c>
      <c r="D1015" s="290" t="s">
        <v>938</v>
      </c>
      <c r="E1015" s="290" t="s">
        <v>1564</v>
      </c>
      <c r="F1015" s="224">
        <v>326001</v>
      </c>
      <c r="G1015" s="224">
        <v>326001</v>
      </c>
      <c r="H1015" s="149" t="str">
        <f t="shared" si="17"/>
        <v>01061120061000</v>
      </c>
    </row>
    <row r="1016" spans="1:8" ht="76.5">
      <c r="A1016" s="218" t="s">
        <v>1902</v>
      </c>
      <c r="B1016" s="290" t="s">
        <v>249</v>
      </c>
      <c r="C1016" s="290" t="s">
        <v>420</v>
      </c>
      <c r="D1016" s="290" t="s">
        <v>938</v>
      </c>
      <c r="E1016" s="290" t="s">
        <v>324</v>
      </c>
      <c r="F1016" s="224">
        <v>326001</v>
      </c>
      <c r="G1016" s="224">
        <v>326001</v>
      </c>
      <c r="H1016" s="149" t="str">
        <f t="shared" si="17"/>
        <v>01061120061000100</v>
      </c>
    </row>
    <row r="1017" spans="1:8" ht="38.25">
      <c r="A1017" s="218" t="s">
        <v>1610</v>
      </c>
      <c r="B1017" s="290" t="s">
        <v>249</v>
      </c>
      <c r="C1017" s="290" t="s">
        <v>420</v>
      </c>
      <c r="D1017" s="290" t="s">
        <v>938</v>
      </c>
      <c r="E1017" s="290" t="s">
        <v>37</v>
      </c>
      <c r="F1017" s="224">
        <v>326001</v>
      </c>
      <c r="G1017" s="224">
        <v>326001</v>
      </c>
      <c r="H1017" s="149" t="str">
        <f t="shared" si="17"/>
        <v>01061120061000120</v>
      </c>
    </row>
    <row r="1018" spans="1:8" ht="25.5">
      <c r="A1018" s="218" t="s">
        <v>1102</v>
      </c>
      <c r="B1018" s="290" t="s">
        <v>249</v>
      </c>
      <c r="C1018" s="290" t="s">
        <v>420</v>
      </c>
      <c r="D1018" s="290" t="s">
        <v>938</v>
      </c>
      <c r="E1018" s="290" t="s">
        <v>413</v>
      </c>
      <c r="F1018" s="224">
        <v>250385</v>
      </c>
      <c r="G1018" s="224">
        <v>250385</v>
      </c>
      <c r="H1018" s="149" t="str">
        <f t="shared" si="17"/>
        <v>01061120061000121</v>
      </c>
    </row>
    <row r="1019" spans="1:8" ht="63.75">
      <c r="A1019" s="218" t="s">
        <v>1216</v>
      </c>
      <c r="B1019" s="290" t="s">
        <v>249</v>
      </c>
      <c r="C1019" s="290" t="s">
        <v>420</v>
      </c>
      <c r="D1019" s="290" t="s">
        <v>938</v>
      </c>
      <c r="E1019" s="290" t="s">
        <v>1217</v>
      </c>
      <c r="F1019" s="224">
        <v>75616</v>
      </c>
      <c r="G1019" s="224">
        <v>75616</v>
      </c>
      <c r="H1019" s="149" t="str">
        <f t="shared" si="17"/>
        <v>01061120061000129</v>
      </c>
    </row>
    <row r="1020" spans="1:8" ht="114.75">
      <c r="A1020" s="218" t="s">
        <v>707</v>
      </c>
      <c r="B1020" s="290" t="s">
        <v>249</v>
      </c>
      <c r="C1020" s="290" t="s">
        <v>420</v>
      </c>
      <c r="D1020" s="290" t="s">
        <v>939</v>
      </c>
      <c r="E1020" s="290" t="s">
        <v>1564</v>
      </c>
      <c r="F1020" s="224">
        <v>346500</v>
      </c>
      <c r="G1020" s="224">
        <v>346500</v>
      </c>
      <c r="H1020" s="149" t="str">
        <f t="shared" si="17"/>
        <v>01061120067000</v>
      </c>
    </row>
    <row r="1021" spans="1:8" ht="76.5">
      <c r="A1021" s="218" t="s">
        <v>1902</v>
      </c>
      <c r="B1021" s="290" t="s">
        <v>249</v>
      </c>
      <c r="C1021" s="290" t="s">
        <v>420</v>
      </c>
      <c r="D1021" s="290" t="s">
        <v>939</v>
      </c>
      <c r="E1021" s="290" t="s">
        <v>324</v>
      </c>
      <c r="F1021" s="224">
        <v>346500</v>
      </c>
      <c r="G1021" s="224">
        <v>346500</v>
      </c>
      <c r="H1021" s="149" t="str">
        <f t="shared" si="17"/>
        <v>01061120067000100</v>
      </c>
    </row>
    <row r="1022" spans="1:8" ht="38.25">
      <c r="A1022" s="218" t="s">
        <v>1610</v>
      </c>
      <c r="B1022" s="290" t="s">
        <v>249</v>
      </c>
      <c r="C1022" s="290" t="s">
        <v>420</v>
      </c>
      <c r="D1022" s="290" t="s">
        <v>939</v>
      </c>
      <c r="E1022" s="290" t="s">
        <v>37</v>
      </c>
      <c r="F1022" s="224">
        <v>346500</v>
      </c>
      <c r="G1022" s="224">
        <v>346500</v>
      </c>
      <c r="H1022" s="149" t="str">
        <f t="shared" si="17"/>
        <v>01061120067000120</v>
      </c>
    </row>
    <row r="1023" spans="1:8" ht="51">
      <c r="A1023" s="218" t="s">
        <v>414</v>
      </c>
      <c r="B1023" s="290" t="s">
        <v>249</v>
      </c>
      <c r="C1023" s="290" t="s">
        <v>420</v>
      </c>
      <c r="D1023" s="290" t="s">
        <v>939</v>
      </c>
      <c r="E1023" s="290" t="s">
        <v>415</v>
      </c>
      <c r="F1023" s="224">
        <v>346500</v>
      </c>
      <c r="G1023" s="224">
        <v>346500</v>
      </c>
      <c r="H1023" s="149" t="str">
        <f t="shared" si="17"/>
        <v>01061120067000122</v>
      </c>
    </row>
    <row r="1024" spans="1:8" ht="102">
      <c r="A1024" s="218" t="s">
        <v>1082</v>
      </c>
      <c r="B1024" s="290" t="s">
        <v>249</v>
      </c>
      <c r="C1024" s="290" t="s">
        <v>420</v>
      </c>
      <c r="D1024" s="290" t="s">
        <v>1081</v>
      </c>
      <c r="E1024" s="290" t="s">
        <v>1564</v>
      </c>
      <c r="F1024" s="224">
        <v>1413848</v>
      </c>
      <c r="G1024" s="224">
        <v>1413848</v>
      </c>
      <c r="H1024" s="149" t="str">
        <f t="shared" si="17"/>
        <v>0106112006Б000</v>
      </c>
    </row>
    <row r="1025" spans="1:8" ht="76.5">
      <c r="A1025" s="218" t="s">
        <v>1902</v>
      </c>
      <c r="B1025" s="290" t="s">
        <v>249</v>
      </c>
      <c r="C1025" s="290" t="s">
        <v>420</v>
      </c>
      <c r="D1025" s="290" t="s">
        <v>1081</v>
      </c>
      <c r="E1025" s="290" t="s">
        <v>324</v>
      </c>
      <c r="F1025" s="224">
        <v>1413848</v>
      </c>
      <c r="G1025" s="224">
        <v>1413848</v>
      </c>
      <c r="H1025" s="149" t="str">
        <f t="shared" si="17"/>
        <v>0106112006Б000100</v>
      </c>
    </row>
    <row r="1026" spans="1:8" ht="38.25">
      <c r="A1026" s="218" t="s">
        <v>1610</v>
      </c>
      <c r="B1026" s="290" t="s">
        <v>249</v>
      </c>
      <c r="C1026" s="290" t="s">
        <v>420</v>
      </c>
      <c r="D1026" s="290" t="s">
        <v>1081</v>
      </c>
      <c r="E1026" s="290" t="s">
        <v>37</v>
      </c>
      <c r="F1026" s="224">
        <v>1413848</v>
      </c>
      <c r="G1026" s="224">
        <v>1413848</v>
      </c>
      <c r="H1026" s="149" t="str">
        <f t="shared" si="17"/>
        <v>0106112006Б000120</v>
      </c>
    </row>
    <row r="1027" spans="1:8" ht="25.5">
      <c r="A1027" s="218" t="s">
        <v>1102</v>
      </c>
      <c r="B1027" s="290" t="s">
        <v>249</v>
      </c>
      <c r="C1027" s="290" t="s">
        <v>420</v>
      </c>
      <c r="D1027" s="290" t="s">
        <v>1081</v>
      </c>
      <c r="E1027" s="290" t="s">
        <v>413</v>
      </c>
      <c r="F1027" s="224">
        <v>1085905</v>
      </c>
      <c r="G1027" s="224">
        <v>1085905</v>
      </c>
      <c r="H1027" s="149" t="str">
        <f t="shared" si="17"/>
        <v>0106112006Б000121</v>
      </c>
    </row>
    <row r="1028" spans="1:8" ht="63.75">
      <c r="A1028" s="218" t="s">
        <v>1216</v>
      </c>
      <c r="B1028" s="290" t="s">
        <v>249</v>
      </c>
      <c r="C1028" s="290" t="s">
        <v>420</v>
      </c>
      <c r="D1028" s="290" t="s">
        <v>1081</v>
      </c>
      <c r="E1028" s="290" t="s">
        <v>1217</v>
      </c>
      <c r="F1028" s="224">
        <v>327943</v>
      </c>
      <c r="G1028" s="224">
        <v>327943</v>
      </c>
      <c r="H1028" s="149" t="str">
        <f t="shared" si="17"/>
        <v>0106112006Б000129</v>
      </c>
    </row>
    <row r="1029" spans="1:8" ht="76.5">
      <c r="A1029" s="218" t="s">
        <v>708</v>
      </c>
      <c r="B1029" s="290" t="s">
        <v>249</v>
      </c>
      <c r="C1029" s="290" t="s">
        <v>420</v>
      </c>
      <c r="D1029" s="290" t="s">
        <v>940</v>
      </c>
      <c r="E1029" s="290" t="s">
        <v>1564</v>
      </c>
      <c r="F1029" s="224">
        <v>430751</v>
      </c>
      <c r="G1029" s="224">
        <v>430751</v>
      </c>
      <c r="H1029" s="149" t="str">
        <f t="shared" si="17"/>
        <v>0106112006Г000</v>
      </c>
    </row>
    <row r="1030" spans="1:8" ht="38.25">
      <c r="A1030" s="218" t="s">
        <v>1903</v>
      </c>
      <c r="B1030" s="290" t="s">
        <v>249</v>
      </c>
      <c r="C1030" s="290" t="s">
        <v>420</v>
      </c>
      <c r="D1030" s="290" t="s">
        <v>940</v>
      </c>
      <c r="E1030" s="290" t="s">
        <v>1904</v>
      </c>
      <c r="F1030" s="224">
        <v>430751</v>
      </c>
      <c r="G1030" s="224">
        <v>430751</v>
      </c>
      <c r="H1030" s="149" t="str">
        <f t="shared" si="17"/>
        <v>0106112006Г000200</v>
      </c>
    </row>
    <row r="1031" spans="1:8" ht="38.25">
      <c r="A1031" s="218" t="s">
        <v>1603</v>
      </c>
      <c r="B1031" s="290" t="s">
        <v>249</v>
      </c>
      <c r="C1031" s="290" t="s">
        <v>420</v>
      </c>
      <c r="D1031" s="290" t="s">
        <v>940</v>
      </c>
      <c r="E1031" s="290" t="s">
        <v>1604</v>
      </c>
      <c r="F1031" s="224">
        <v>430751</v>
      </c>
      <c r="G1031" s="224">
        <v>430751</v>
      </c>
      <c r="H1031" s="149" t="str">
        <f t="shared" si="17"/>
        <v>0106112006Г000240</v>
      </c>
    </row>
    <row r="1032" spans="1:8">
      <c r="A1032" s="218" t="s">
        <v>1692</v>
      </c>
      <c r="B1032" s="290" t="s">
        <v>249</v>
      </c>
      <c r="C1032" s="290" t="s">
        <v>420</v>
      </c>
      <c r="D1032" s="290" t="s">
        <v>940</v>
      </c>
      <c r="E1032" s="290" t="s">
        <v>418</v>
      </c>
      <c r="F1032" s="224">
        <v>430751</v>
      </c>
      <c r="G1032" s="224">
        <v>430751</v>
      </c>
      <c r="H1032" s="149" t="str">
        <f t="shared" si="17"/>
        <v>0106112006Г000244</v>
      </c>
    </row>
    <row r="1033" spans="1:8" ht="63.75">
      <c r="A1033" s="218" t="s">
        <v>1124</v>
      </c>
      <c r="B1033" s="290" t="s">
        <v>249</v>
      </c>
      <c r="C1033" s="290" t="s">
        <v>420</v>
      </c>
      <c r="D1033" s="290" t="s">
        <v>1125</v>
      </c>
      <c r="E1033" s="290" t="s">
        <v>1564</v>
      </c>
      <c r="F1033" s="224">
        <v>180123</v>
      </c>
      <c r="G1033" s="224">
        <v>180123</v>
      </c>
      <c r="H1033" s="149" t="str">
        <f t="shared" si="17"/>
        <v>0106112006Э000</v>
      </c>
    </row>
    <row r="1034" spans="1:8" ht="38.25">
      <c r="A1034" s="218" t="s">
        <v>1903</v>
      </c>
      <c r="B1034" s="290" t="s">
        <v>249</v>
      </c>
      <c r="C1034" s="290" t="s">
        <v>420</v>
      </c>
      <c r="D1034" s="290" t="s">
        <v>1125</v>
      </c>
      <c r="E1034" s="290" t="s">
        <v>1904</v>
      </c>
      <c r="F1034" s="224">
        <v>180123</v>
      </c>
      <c r="G1034" s="224">
        <v>180123</v>
      </c>
      <c r="H1034" s="149" t="str">
        <f t="shared" si="17"/>
        <v>0106112006Э000200</v>
      </c>
    </row>
    <row r="1035" spans="1:8" ht="38.25">
      <c r="A1035" s="218" t="s">
        <v>1603</v>
      </c>
      <c r="B1035" s="290" t="s">
        <v>249</v>
      </c>
      <c r="C1035" s="290" t="s">
        <v>420</v>
      </c>
      <c r="D1035" s="290" t="s">
        <v>1125</v>
      </c>
      <c r="E1035" s="290" t="s">
        <v>1604</v>
      </c>
      <c r="F1035" s="224">
        <v>180123</v>
      </c>
      <c r="G1035" s="224">
        <v>180123</v>
      </c>
      <c r="H1035" s="149" t="str">
        <f t="shared" si="17"/>
        <v>0106112006Э000240</v>
      </c>
    </row>
    <row r="1036" spans="1:8">
      <c r="A1036" s="218" t="s">
        <v>1692</v>
      </c>
      <c r="B1036" s="290" t="s">
        <v>249</v>
      </c>
      <c r="C1036" s="290" t="s">
        <v>420</v>
      </c>
      <c r="D1036" s="290" t="s">
        <v>1125</v>
      </c>
      <c r="E1036" s="290" t="s">
        <v>418</v>
      </c>
      <c r="F1036" s="224">
        <v>180123</v>
      </c>
      <c r="G1036" s="224">
        <v>180123</v>
      </c>
      <c r="H1036" s="149" t="str">
        <f t="shared" si="17"/>
        <v>0106112006Э000244</v>
      </c>
    </row>
    <row r="1037" spans="1:8" ht="89.25">
      <c r="A1037" s="218" t="s">
        <v>634</v>
      </c>
      <c r="B1037" s="290" t="s">
        <v>249</v>
      </c>
      <c r="C1037" s="290" t="s">
        <v>420</v>
      </c>
      <c r="D1037" s="290" t="s">
        <v>941</v>
      </c>
      <c r="E1037" s="290" t="s">
        <v>1564</v>
      </c>
      <c r="F1037" s="224">
        <v>479791</v>
      </c>
      <c r="G1037" s="224">
        <v>479791</v>
      </c>
      <c r="H1037" s="149" t="str">
        <f t="shared" si="17"/>
        <v>010611200Ч0060</v>
      </c>
    </row>
    <row r="1038" spans="1:8" ht="76.5">
      <c r="A1038" s="218" t="s">
        <v>1902</v>
      </c>
      <c r="B1038" s="290" t="s">
        <v>249</v>
      </c>
      <c r="C1038" s="290" t="s">
        <v>420</v>
      </c>
      <c r="D1038" s="290" t="s">
        <v>941</v>
      </c>
      <c r="E1038" s="290" t="s">
        <v>324</v>
      </c>
      <c r="F1038" s="224">
        <v>479791</v>
      </c>
      <c r="G1038" s="224">
        <v>479791</v>
      </c>
      <c r="H1038" s="149" t="str">
        <f t="shared" si="17"/>
        <v>010611200Ч0060100</v>
      </c>
    </row>
    <row r="1039" spans="1:8" ht="38.25">
      <c r="A1039" s="218" t="s">
        <v>1610</v>
      </c>
      <c r="B1039" s="290" t="s">
        <v>249</v>
      </c>
      <c r="C1039" s="290" t="s">
        <v>420</v>
      </c>
      <c r="D1039" s="290" t="s">
        <v>941</v>
      </c>
      <c r="E1039" s="290" t="s">
        <v>37</v>
      </c>
      <c r="F1039" s="224">
        <v>479791</v>
      </c>
      <c r="G1039" s="224">
        <v>479791</v>
      </c>
      <c r="H1039" s="149" t="str">
        <f t="shared" si="17"/>
        <v>010611200Ч0060120</v>
      </c>
    </row>
    <row r="1040" spans="1:8" ht="25.5">
      <c r="A1040" s="218" t="s">
        <v>1102</v>
      </c>
      <c r="B1040" s="290" t="s">
        <v>249</v>
      </c>
      <c r="C1040" s="290" t="s">
        <v>420</v>
      </c>
      <c r="D1040" s="290" t="s">
        <v>941</v>
      </c>
      <c r="E1040" s="290" t="s">
        <v>413</v>
      </c>
      <c r="F1040" s="224">
        <v>368503</v>
      </c>
      <c r="G1040" s="224">
        <v>368503</v>
      </c>
      <c r="H1040" s="149" t="str">
        <f t="shared" si="17"/>
        <v>010611200Ч0060121</v>
      </c>
    </row>
    <row r="1041" spans="1:8" ht="63.75">
      <c r="A1041" s="218" t="s">
        <v>1216</v>
      </c>
      <c r="B1041" s="290" t="s">
        <v>249</v>
      </c>
      <c r="C1041" s="290" t="s">
        <v>420</v>
      </c>
      <c r="D1041" s="290" t="s">
        <v>941</v>
      </c>
      <c r="E1041" s="290" t="s">
        <v>1217</v>
      </c>
      <c r="F1041" s="224">
        <v>111288</v>
      </c>
      <c r="G1041" s="224">
        <v>111288</v>
      </c>
      <c r="H1041" s="149" t="str">
        <f t="shared" si="17"/>
        <v>010611200Ч0060129</v>
      </c>
    </row>
    <row r="1042" spans="1:8">
      <c r="A1042" s="218" t="s">
        <v>70</v>
      </c>
      <c r="B1042" s="290" t="s">
        <v>249</v>
      </c>
      <c r="C1042" s="290" t="s">
        <v>517</v>
      </c>
      <c r="D1042" s="290" t="s">
        <v>1564</v>
      </c>
      <c r="E1042" s="290" t="s">
        <v>1564</v>
      </c>
      <c r="F1042" s="224">
        <v>2000000</v>
      </c>
      <c r="G1042" s="224">
        <v>2000000</v>
      </c>
      <c r="H1042" s="149" t="str">
        <f t="shared" si="17"/>
        <v>0111</v>
      </c>
    </row>
    <row r="1043" spans="1:8" ht="25.5">
      <c r="A1043" s="218" t="s">
        <v>723</v>
      </c>
      <c r="B1043" s="290" t="s">
        <v>249</v>
      </c>
      <c r="C1043" s="290" t="s">
        <v>517</v>
      </c>
      <c r="D1043" s="290" t="s">
        <v>1172</v>
      </c>
      <c r="E1043" s="290" t="s">
        <v>1564</v>
      </c>
      <c r="F1043" s="224">
        <v>2000000</v>
      </c>
      <c r="G1043" s="224">
        <v>2000000</v>
      </c>
      <c r="H1043" s="149" t="str">
        <f t="shared" si="17"/>
        <v>01119000000000</v>
      </c>
    </row>
    <row r="1044" spans="1:8" ht="51">
      <c r="A1044" s="218" t="s">
        <v>518</v>
      </c>
      <c r="B1044" s="290" t="s">
        <v>249</v>
      </c>
      <c r="C1044" s="290" t="s">
        <v>517</v>
      </c>
      <c r="D1044" s="290" t="s">
        <v>1173</v>
      </c>
      <c r="E1044" s="290" t="s">
        <v>1564</v>
      </c>
      <c r="F1044" s="224">
        <v>2000000</v>
      </c>
      <c r="G1044" s="224">
        <v>2000000</v>
      </c>
      <c r="H1044" s="149" t="str">
        <f t="shared" si="17"/>
        <v>01119010000000</v>
      </c>
    </row>
    <row r="1045" spans="1:8" ht="51">
      <c r="A1045" s="218" t="s">
        <v>518</v>
      </c>
      <c r="B1045" s="290" t="s">
        <v>249</v>
      </c>
      <c r="C1045" s="290" t="s">
        <v>517</v>
      </c>
      <c r="D1045" s="290" t="s">
        <v>942</v>
      </c>
      <c r="E1045" s="290" t="s">
        <v>1564</v>
      </c>
      <c r="F1045" s="224">
        <v>2000000</v>
      </c>
      <c r="G1045" s="224">
        <v>2000000</v>
      </c>
      <c r="H1045" s="149" t="str">
        <f t="shared" si="17"/>
        <v>01119010080000</v>
      </c>
    </row>
    <row r="1046" spans="1:8">
      <c r="A1046" s="218" t="s">
        <v>1905</v>
      </c>
      <c r="B1046" s="290" t="s">
        <v>249</v>
      </c>
      <c r="C1046" s="290" t="s">
        <v>517</v>
      </c>
      <c r="D1046" s="290" t="s">
        <v>942</v>
      </c>
      <c r="E1046" s="290" t="s">
        <v>1906</v>
      </c>
      <c r="F1046" s="224">
        <v>2000000</v>
      </c>
      <c r="G1046" s="224">
        <v>2000000</v>
      </c>
      <c r="H1046" s="149" t="str">
        <f t="shared" si="17"/>
        <v>01119010080000800</v>
      </c>
    </row>
    <row r="1047" spans="1:8">
      <c r="A1047" s="218" t="s">
        <v>519</v>
      </c>
      <c r="B1047" s="290" t="s">
        <v>249</v>
      </c>
      <c r="C1047" s="290" t="s">
        <v>517</v>
      </c>
      <c r="D1047" s="290" t="s">
        <v>942</v>
      </c>
      <c r="E1047" s="290" t="s">
        <v>520</v>
      </c>
      <c r="F1047" s="224">
        <v>2000000</v>
      </c>
      <c r="G1047" s="224">
        <v>2000000</v>
      </c>
      <c r="H1047" s="149" t="str">
        <f t="shared" si="17"/>
        <v>01119010080000870</v>
      </c>
    </row>
    <row r="1048" spans="1:8">
      <c r="A1048" s="218" t="s">
        <v>261</v>
      </c>
      <c r="B1048" s="290" t="s">
        <v>249</v>
      </c>
      <c r="C1048" s="290" t="s">
        <v>426</v>
      </c>
      <c r="D1048" s="290" t="s">
        <v>1564</v>
      </c>
      <c r="E1048" s="290" t="s">
        <v>1564</v>
      </c>
      <c r="F1048" s="224">
        <v>313800</v>
      </c>
      <c r="G1048" s="224">
        <v>313800</v>
      </c>
      <c r="H1048" s="149" t="str">
        <f t="shared" si="17"/>
        <v>0113</v>
      </c>
    </row>
    <row r="1049" spans="1:8" ht="25.5">
      <c r="A1049" s="218" t="s">
        <v>588</v>
      </c>
      <c r="B1049" s="290" t="s">
        <v>249</v>
      </c>
      <c r="C1049" s="290" t="s">
        <v>426</v>
      </c>
      <c r="D1049" s="290" t="s">
        <v>1160</v>
      </c>
      <c r="E1049" s="290" t="s">
        <v>1564</v>
      </c>
      <c r="F1049" s="224">
        <v>213800</v>
      </c>
      <c r="G1049" s="224">
        <v>213800</v>
      </c>
      <c r="H1049" s="149" t="str">
        <f t="shared" si="17"/>
        <v>01131100000000</v>
      </c>
    </row>
    <row r="1050" spans="1:8" ht="63.75">
      <c r="A1050" s="218" t="s">
        <v>720</v>
      </c>
      <c r="B1050" s="290" t="s">
        <v>249</v>
      </c>
      <c r="C1050" s="290" t="s">
        <v>426</v>
      </c>
      <c r="D1050" s="290" t="s">
        <v>1161</v>
      </c>
      <c r="E1050" s="290" t="s">
        <v>1564</v>
      </c>
      <c r="F1050" s="224">
        <v>213800</v>
      </c>
      <c r="G1050" s="224">
        <v>213800</v>
      </c>
      <c r="H1050" s="149" t="str">
        <f t="shared" si="17"/>
        <v>01131110000000</v>
      </c>
    </row>
    <row r="1051" spans="1:8" ht="140.25">
      <c r="A1051" s="218" t="s">
        <v>635</v>
      </c>
      <c r="B1051" s="290" t="s">
        <v>249</v>
      </c>
      <c r="C1051" s="290" t="s">
        <v>426</v>
      </c>
      <c r="D1051" s="290" t="s">
        <v>943</v>
      </c>
      <c r="E1051" s="290" t="s">
        <v>1564</v>
      </c>
      <c r="F1051" s="224">
        <v>213800</v>
      </c>
      <c r="G1051" s="224">
        <v>213800</v>
      </c>
      <c r="H1051" s="149" t="str">
        <f t="shared" si="17"/>
        <v>01131110075140</v>
      </c>
    </row>
    <row r="1052" spans="1:8">
      <c r="A1052" s="218" t="s">
        <v>1913</v>
      </c>
      <c r="B1052" s="290" t="s">
        <v>249</v>
      </c>
      <c r="C1052" s="290" t="s">
        <v>426</v>
      </c>
      <c r="D1052" s="290" t="s">
        <v>943</v>
      </c>
      <c r="E1052" s="290" t="s">
        <v>1914</v>
      </c>
      <c r="F1052" s="224">
        <v>213800</v>
      </c>
      <c r="G1052" s="224">
        <v>213800</v>
      </c>
      <c r="H1052" s="149" t="str">
        <f t="shared" si="17"/>
        <v>01131110075140500</v>
      </c>
    </row>
    <row r="1053" spans="1:8">
      <c r="A1053" s="218" t="s">
        <v>525</v>
      </c>
      <c r="B1053" s="290" t="s">
        <v>249</v>
      </c>
      <c r="C1053" s="290" t="s">
        <v>426</v>
      </c>
      <c r="D1053" s="290" t="s">
        <v>943</v>
      </c>
      <c r="E1053" s="290" t="s">
        <v>526</v>
      </c>
      <c r="F1053" s="224">
        <v>213800</v>
      </c>
      <c r="G1053" s="224">
        <v>213800</v>
      </c>
      <c r="H1053" s="149" t="str">
        <f t="shared" si="17"/>
        <v>01131110075140530</v>
      </c>
    </row>
    <row r="1054" spans="1:8" ht="25.5">
      <c r="A1054" s="218" t="s">
        <v>723</v>
      </c>
      <c r="B1054" s="290" t="s">
        <v>249</v>
      </c>
      <c r="C1054" s="290" t="s">
        <v>426</v>
      </c>
      <c r="D1054" s="290" t="s">
        <v>1172</v>
      </c>
      <c r="E1054" s="290" t="s">
        <v>1564</v>
      </c>
      <c r="F1054" s="224">
        <v>100000</v>
      </c>
      <c r="G1054" s="224">
        <v>100000</v>
      </c>
      <c r="H1054" s="149" t="str">
        <f t="shared" si="17"/>
        <v>01139000000000</v>
      </c>
    </row>
    <row r="1055" spans="1:8" ht="38.25">
      <c r="A1055" s="218" t="s">
        <v>522</v>
      </c>
      <c r="B1055" s="290" t="s">
        <v>249</v>
      </c>
      <c r="C1055" s="290" t="s">
        <v>426</v>
      </c>
      <c r="D1055" s="290" t="s">
        <v>1176</v>
      </c>
      <c r="E1055" s="290" t="s">
        <v>1564</v>
      </c>
      <c r="F1055" s="224">
        <v>100000</v>
      </c>
      <c r="G1055" s="224">
        <v>100000</v>
      </c>
      <c r="H1055" s="149" t="str">
        <f t="shared" si="17"/>
        <v>01139090000000</v>
      </c>
    </row>
    <row r="1056" spans="1:8" ht="38.25">
      <c r="A1056" s="218" t="s">
        <v>522</v>
      </c>
      <c r="B1056" s="290" t="s">
        <v>249</v>
      </c>
      <c r="C1056" s="290" t="s">
        <v>426</v>
      </c>
      <c r="D1056" s="290" t="s">
        <v>944</v>
      </c>
      <c r="E1056" s="290" t="s">
        <v>1564</v>
      </c>
      <c r="F1056" s="224">
        <v>100000</v>
      </c>
      <c r="G1056" s="224">
        <v>100000</v>
      </c>
      <c r="H1056" s="149" t="str">
        <f t="shared" si="17"/>
        <v>01139090080000</v>
      </c>
    </row>
    <row r="1057" spans="1:8">
      <c r="A1057" s="218" t="s">
        <v>1905</v>
      </c>
      <c r="B1057" s="290" t="s">
        <v>249</v>
      </c>
      <c r="C1057" s="290" t="s">
        <v>426</v>
      </c>
      <c r="D1057" s="290" t="s">
        <v>944</v>
      </c>
      <c r="E1057" s="290" t="s">
        <v>1906</v>
      </c>
      <c r="F1057" s="224">
        <v>100000</v>
      </c>
      <c r="G1057" s="224">
        <v>100000</v>
      </c>
      <c r="H1057" s="149" t="str">
        <f t="shared" si="17"/>
        <v>01139090080000800</v>
      </c>
    </row>
    <row r="1058" spans="1:8">
      <c r="A1058" s="218" t="s">
        <v>1617</v>
      </c>
      <c r="B1058" s="290" t="s">
        <v>249</v>
      </c>
      <c r="C1058" s="290" t="s">
        <v>426</v>
      </c>
      <c r="D1058" s="290" t="s">
        <v>944</v>
      </c>
      <c r="E1058" s="290" t="s">
        <v>242</v>
      </c>
      <c r="F1058" s="224">
        <v>100000</v>
      </c>
      <c r="G1058" s="224">
        <v>100000</v>
      </c>
      <c r="H1058" s="149" t="str">
        <f t="shared" si="17"/>
        <v>01139090080000830</v>
      </c>
    </row>
    <row r="1059" spans="1:8" ht="38.25">
      <c r="A1059" s="218" t="s">
        <v>1501</v>
      </c>
      <c r="B1059" s="290" t="s">
        <v>249</v>
      </c>
      <c r="C1059" s="290" t="s">
        <v>426</v>
      </c>
      <c r="D1059" s="290" t="s">
        <v>944</v>
      </c>
      <c r="E1059" s="290" t="s">
        <v>523</v>
      </c>
      <c r="F1059" s="224">
        <v>100000</v>
      </c>
      <c r="G1059" s="224">
        <v>100000</v>
      </c>
      <c r="H1059" s="149" t="str">
        <f t="shared" si="17"/>
        <v>01139090080000831</v>
      </c>
    </row>
    <row r="1060" spans="1:8">
      <c r="A1060" s="218" t="s">
        <v>228</v>
      </c>
      <c r="B1060" s="290" t="s">
        <v>249</v>
      </c>
      <c r="C1060" s="290" t="s">
        <v>1443</v>
      </c>
      <c r="D1060" s="290" t="s">
        <v>1564</v>
      </c>
      <c r="E1060" s="290" t="s">
        <v>1564</v>
      </c>
      <c r="F1060" s="224">
        <v>4504200</v>
      </c>
      <c r="G1060" s="224">
        <v>0</v>
      </c>
      <c r="H1060" s="149" t="str">
        <f t="shared" si="17"/>
        <v>0200</v>
      </c>
    </row>
    <row r="1061" spans="1:8" ht="25.5">
      <c r="A1061" s="218" t="s">
        <v>229</v>
      </c>
      <c r="B1061" s="290" t="s">
        <v>249</v>
      </c>
      <c r="C1061" s="290" t="s">
        <v>524</v>
      </c>
      <c r="D1061" s="290" t="s">
        <v>1564</v>
      </c>
      <c r="E1061" s="290" t="s">
        <v>1564</v>
      </c>
      <c r="F1061" s="224">
        <v>4504200</v>
      </c>
      <c r="G1061" s="224">
        <v>0</v>
      </c>
      <c r="H1061" s="149" t="str">
        <f t="shared" si="17"/>
        <v>0203</v>
      </c>
    </row>
    <row r="1062" spans="1:8" ht="25.5">
      <c r="A1062" s="218" t="s">
        <v>588</v>
      </c>
      <c r="B1062" s="290" t="s">
        <v>249</v>
      </c>
      <c r="C1062" s="290" t="s">
        <v>524</v>
      </c>
      <c r="D1062" s="290" t="s">
        <v>1160</v>
      </c>
      <c r="E1062" s="290" t="s">
        <v>1564</v>
      </c>
      <c r="F1062" s="224">
        <v>4504200</v>
      </c>
      <c r="G1062" s="224">
        <v>0</v>
      </c>
      <c r="H1062" s="149" t="str">
        <f t="shared" ref="H1062:H1105" si="18">CONCATENATE(C1062,,D1062,E1062)</f>
        <v>02031100000000</v>
      </c>
    </row>
    <row r="1063" spans="1:8" ht="63.75">
      <c r="A1063" s="218" t="s">
        <v>720</v>
      </c>
      <c r="B1063" s="290" t="s">
        <v>249</v>
      </c>
      <c r="C1063" s="290" t="s">
        <v>524</v>
      </c>
      <c r="D1063" s="290" t="s">
        <v>1161</v>
      </c>
      <c r="E1063" s="290" t="s">
        <v>1564</v>
      </c>
      <c r="F1063" s="224">
        <v>4504200</v>
      </c>
      <c r="G1063" s="224">
        <v>0</v>
      </c>
      <c r="H1063" s="149" t="str">
        <f t="shared" si="18"/>
        <v>02031110000000</v>
      </c>
    </row>
    <row r="1064" spans="1:8" ht="153">
      <c r="A1064" s="218" t="s">
        <v>636</v>
      </c>
      <c r="B1064" s="290" t="s">
        <v>249</v>
      </c>
      <c r="C1064" s="290" t="s">
        <v>524</v>
      </c>
      <c r="D1064" s="290" t="s">
        <v>945</v>
      </c>
      <c r="E1064" s="290" t="s">
        <v>1564</v>
      </c>
      <c r="F1064" s="224">
        <v>4504200</v>
      </c>
      <c r="G1064" s="224">
        <v>0</v>
      </c>
      <c r="H1064" s="149" t="str">
        <f t="shared" si="18"/>
        <v>02031110051180</v>
      </c>
    </row>
    <row r="1065" spans="1:8">
      <c r="A1065" s="218" t="s">
        <v>1913</v>
      </c>
      <c r="B1065" s="290" t="s">
        <v>249</v>
      </c>
      <c r="C1065" s="290" t="s">
        <v>524</v>
      </c>
      <c r="D1065" s="290" t="s">
        <v>945</v>
      </c>
      <c r="E1065" s="290" t="s">
        <v>1914</v>
      </c>
      <c r="F1065" s="224">
        <v>4504200</v>
      </c>
      <c r="G1065" s="224">
        <v>0</v>
      </c>
      <c r="H1065" s="149" t="str">
        <f t="shared" si="18"/>
        <v>02031110051180500</v>
      </c>
    </row>
    <row r="1066" spans="1:8">
      <c r="A1066" s="218" t="s">
        <v>525</v>
      </c>
      <c r="B1066" s="290" t="s">
        <v>249</v>
      </c>
      <c r="C1066" s="290" t="s">
        <v>524</v>
      </c>
      <c r="D1066" s="290" t="s">
        <v>945</v>
      </c>
      <c r="E1066" s="290" t="s">
        <v>526</v>
      </c>
      <c r="F1066" s="224">
        <v>4504200</v>
      </c>
      <c r="G1066" s="224">
        <v>0</v>
      </c>
      <c r="H1066" s="149" t="str">
        <f t="shared" si="18"/>
        <v>02031110051180530</v>
      </c>
    </row>
    <row r="1067" spans="1:8">
      <c r="A1067" s="218" t="s">
        <v>173</v>
      </c>
      <c r="B1067" s="290" t="s">
        <v>249</v>
      </c>
      <c r="C1067" s="290" t="s">
        <v>1430</v>
      </c>
      <c r="D1067" s="290" t="s">
        <v>1564</v>
      </c>
      <c r="E1067" s="290" t="s">
        <v>1564</v>
      </c>
      <c r="F1067" s="224">
        <v>2150000</v>
      </c>
      <c r="G1067" s="224">
        <v>2150000</v>
      </c>
      <c r="H1067" s="149" t="str">
        <f t="shared" si="18"/>
        <v>0700</v>
      </c>
    </row>
    <row r="1068" spans="1:8">
      <c r="A1068" s="218" t="s">
        <v>1296</v>
      </c>
      <c r="B1068" s="290" t="s">
        <v>249</v>
      </c>
      <c r="C1068" s="290" t="s">
        <v>455</v>
      </c>
      <c r="D1068" s="290" t="s">
        <v>1564</v>
      </c>
      <c r="E1068" s="290" t="s">
        <v>1564</v>
      </c>
      <c r="F1068" s="224">
        <v>2150000</v>
      </c>
      <c r="G1068" s="224">
        <v>2150000</v>
      </c>
      <c r="H1068" s="149" t="str">
        <f t="shared" si="18"/>
        <v>0707</v>
      </c>
    </row>
    <row r="1069" spans="1:8" ht="25.5">
      <c r="A1069" s="218" t="s">
        <v>563</v>
      </c>
      <c r="B1069" s="290" t="s">
        <v>249</v>
      </c>
      <c r="C1069" s="290" t="s">
        <v>455</v>
      </c>
      <c r="D1069" s="290" t="s">
        <v>1145</v>
      </c>
      <c r="E1069" s="290" t="s">
        <v>1564</v>
      </c>
      <c r="F1069" s="224">
        <v>2150000</v>
      </c>
      <c r="G1069" s="224">
        <v>2150000</v>
      </c>
      <c r="H1069" s="149" t="str">
        <f t="shared" si="18"/>
        <v>07070600000000</v>
      </c>
    </row>
    <row r="1070" spans="1:8" ht="38.25">
      <c r="A1070" s="218" t="s">
        <v>564</v>
      </c>
      <c r="B1070" s="290" t="s">
        <v>249</v>
      </c>
      <c r="C1070" s="290" t="s">
        <v>455</v>
      </c>
      <c r="D1070" s="290" t="s">
        <v>1146</v>
      </c>
      <c r="E1070" s="290" t="s">
        <v>1564</v>
      </c>
      <c r="F1070" s="224">
        <v>2150000</v>
      </c>
      <c r="G1070" s="224">
        <v>2150000</v>
      </c>
      <c r="H1070" s="149" t="str">
        <f t="shared" si="18"/>
        <v>07070610000000</v>
      </c>
    </row>
    <row r="1071" spans="1:8" ht="89.25">
      <c r="A1071" s="218" t="s">
        <v>527</v>
      </c>
      <c r="B1071" s="290" t="s">
        <v>249</v>
      </c>
      <c r="C1071" s="290" t="s">
        <v>455</v>
      </c>
      <c r="D1071" s="290" t="s">
        <v>948</v>
      </c>
      <c r="E1071" s="290" t="s">
        <v>1564</v>
      </c>
      <c r="F1071" s="224">
        <v>2150000</v>
      </c>
      <c r="G1071" s="224">
        <v>2150000</v>
      </c>
      <c r="H1071" s="149" t="str">
        <f t="shared" si="18"/>
        <v>070706100Ч0050</v>
      </c>
    </row>
    <row r="1072" spans="1:8">
      <c r="A1072" s="218" t="s">
        <v>1913</v>
      </c>
      <c r="B1072" s="290" t="s">
        <v>249</v>
      </c>
      <c r="C1072" s="290" t="s">
        <v>455</v>
      </c>
      <c r="D1072" s="290" t="s">
        <v>948</v>
      </c>
      <c r="E1072" s="290" t="s">
        <v>1914</v>
      </c>
      <c r="F1072" s="224">
        <v>2150000</v>
      </c>
      <c r="G1072" s="224">
        <v>2150000</v>
      </c>
      <c r="H1072" s="149" t="str">
        <f t="shared" si="18"/>
        <v>070706100Ч0050500</v>
      </c>
    </row>
    <row r="1073" spans="1:8">
      <c r="A1073" s="218" t="s">
        <v>94</v>
      </c>
      <c r="B1073" s="290" t="s">
        <v>249</v>
      </c>
      <c r="C1073" s="290" t="s">
        <v>455</v>
      </c>
      <c r="D1073" s="290" t="s">
        <v>948</v>
      </c>
      <c r="E1073" s="290" t="s">
        <v>521</v>
      </c>
      <c r="F1073" s="224">
        <v>2150000</v>
      </c>
      <c r="G1073" s="224">
        <v>2150000</v>
      </c>
      <c r="H1073" s="149" t="str">
        <f t="shared" si="18"/>
        <v>070706100Ч0050540</v>
      </c>
    </row>
    <row r="1074" spans="1:8">
      <c r="A1074" s="218" t="s">
        <v>292</v>
      </c>
      <c r="B1074" s="290" t="s">
        <v>249</v>
      </c>
      <c r="C1074" s="290" t="s">
        <v>1444</v>
      </c>
      <c r="D1074" s="290" t="s">
        <v>1564</v>
      </c>
      <c r="E1074" s="290" t="s">
        <v>1564</v>
      </c>
      <c r="F1074" s="224">
        <v>60600</v>
      </c>
      <c r="G1074" s="224">
        <v>60600</v>
      </c>
      <c r="H1074" s="149" t="str">
        <f t="shared" si="18"/>
        <v>0900</v>
      </c>
    </row>
    <row r="1075" spans="1:8" ht="25.5">
      <c r="A1075" s="218" t="s">
        <v>1445</v>
      </c>
      <c r="B1075" s="290" t="s">
        <v>249</v>
      </c>
      <c r="C1075" s="290" t="s">
        <v>463</v>
      </c>
      <c r="D1075" s="290" t="s">
        <v>1564</v>
      </c>
      <c r="E1075" s="290" t="s">
        <v>1564</v>
      </c>
      <c r="F1075" s="224">
        <v>60600</v>
      </c>
      <c r="G1075" s="224">
        <v>60600</v>
      </c>
      <c r="H1075" s="149" t="str">
        <f t="shared" si="18"/>
        <v>0909</v>
      </c>
    </row>
    <row r="1076" spans="1:8" ht="25.5">
      <c r="A1076" s="218" t="s">
        <v>723</v>
      </c>
      <c r="B1076" s="290" t="s">
        <v>249</v>
      </c>
      <c r="C1076" s="290" t="s">
        <v>463</v>
      </c>
      <c r="D1076" s="290" t="s">
        <v>1172</v>
      </c>
      <c r="E1076" s="290" t="s">
        <v>1564</v>
      </c>
      <c r="F1076" s="224">
        <v>60600</v>
      </c>
      <c r="G1076" s="224">
        <v>60600</v>
      </c>
      <c r="H1076" s="149" t="str">
        <f t="shared" si="18"/>
        <v>09099000000000</v>
      </c>
    </row>
    <row r="1077" spans="1:8" ht="38.25">
      <c r="A1077" s="218" t="s">
        <v>522</v>
      </c>
      <c r="B1077" s="290" t="s">
        <v>249</v>
      </c>
      <c r="C1077" s="290" t="s">
        <v>463</v>
      </c>
      <c r="D1077" s="290" t="s">
        <v>1176</v>
      </c>
      <c r="E1077" s="290" t="s">
        <v>1564</v>
      </c>
      <c r="F1077" s="224">
        <v>60600</v>
      </c>
      <c r="G1077" s="224">
        <v>60600</v>
      </c>
      <c r="H1077" s="149" t="str">
        <f t="shared" si="18"/>
        <v>09099090000000</v>
      </c>
    </row>
    <row r="1078" spans="1:8" ht="63.75">
      <c r="A1078" s="218" t="s">
        <v>464</v>
      </c>
      <c r="B1078" s="290" t="s">
        <v>249</v>
      </c>
      <c r="C1078" s="290" t="s">
        <v>463</v>
      </c>
      <c r="D1078" s="290" t="s">
        <v>949</v>
      </c>
      <c r="E1078" s="290" t="s">
        <v>1564</v>
      </c>
      <c r="F1078" s="224">
        <v>60600</v>
      </c>
      <c r="G1078" s="224">
        <v>60600</v>
      </c>
      <c r="H1078" s="149" t="str">
        <f t="shared" si="18"/>
        <v>09099090075550</v>
      </c>
    </row>
    <row r="1079" spans="1:8">
      <c r="A1079" s="218" t="s">
        <v>1913</v>
      </c>
      <c r="B1079" s="290" t="s">
        <v>249</v>
      </c>
      <c r="C1079" s="290" t="s">
        <v>463</v>
      </c>
      <c r="D1079" s="290" t="s">
        <v>949</v>
      </c>
      <c r="E1079" s="290" t="s">
        <v>1914</v>
      </c>
      <c r="F1079" s="224">
        <v>60600</v>
      </c>
      <c r="G1079" s="224">
        <v>60600</v>
      </c>
      <c r="H1079" s="149" t="str">
        <f t="shared" si="18"/>
        <v>09099090075550500</v>
      </c>
    </row>
    <row r="1080" spans="1:8">
      <c r="A1080" s="218" t="s">
        <v>94</v>
      </c>
      <c r="B1080" s="290" t="s">
        <v>249</v>
      </c>
      <c r="C1080" s="290" t="s">
        <v>463</v>
      </c>
      <c r="D1080" s="290" t="s">
        <v>949</v>
      </c>
      <c r="E1080" s="290" t="s">
        <v>521</v>
      </c>
      <c r="F1080" s="224">
        <v>60600</v>
      </c>
      <c r="G1080" s="224">
        <v>60600</v>
      </c>
      <c r="H1080" s="149" t="str">
        <f t="shared" si="18"/>
        <v>09099090075550540</v>
      </c>
    </row>
    <row r="1081" spans="1:8" ht="25.5">
      <c r="A1081" s="218" t="s">
        <v>295</v>
      </c>
      <c r="B1081" s="290" t="s">
        <v>249</v>
      </c>
      <c r="C1081" s="290" t="s">
        <v>1446</v>
      </c>
      <c r="D1081" s="290" t="s">
        <v>1564</v>
      </c>
      <c r="E1081" s="290" t="s">
        <v>1564</v>
      </c>
      <c r="F1081" s="224">
        <v>40740</v>
      </c>
      <c r="G1081" s="224">
        <v>2740</v>
      </c>
      <c r="H1081" s="149" t="str">
        <f t="shared" si="18"/>
        <v>1300</v>
      </c>
    </row>
    <row r="1082" spans="1:8" ht="25.5">
      <c r="A1082" s="218" t="s">
        <v>296</v>
      </c>
      <c r="B1082" s="290" t="s">
        <v>249</v>
      </c>
      <c r="C1082" s="290" t="s">
        <v>528</v>
      </c>
      <c r="D1082" s="290" t="s">
        <v>1564</v>
      </c>
      <c r="E1082" s="290" t="s">
        <v>1564</v>
      </c>
      <c r="F1082" s="224">
        <v>40740</v>
      </c>
      <c r="G1082" s="224">
        <v>2740</v>
      </c>
      <c r="H1082" s="149" t="str">
        <f t="shared" si="18"/>
        <v>1301</v>
      </c>
    </row>
    <row r="1083" spans="1:8" ht="25.5">
      <c r="A1083" s="218" t="s">
        <v>723</v>
      </c>
      <c r="B1083" s="290" t="s">
        <v>249</v>
      </c>
      <c r="C1083" s="290" t="s">
        <v>528</v>
      </c>
      <c r="D1083" s="290" t="s">
        <v>1172</v>
      </c>
      <c r="E1083" s="290" t="s">
        <v>1564</v>
      </c>
      <c r="F1083" s="224">
        <v>40740</v>
      </c>
      <c r="G1083" s="224">
        <v>2740</v>
      </c>
      <c r="H1083" s="149" t="str">
        <f t="shared" si="18"/>
        <v>13019000000000</v>
      </c>
    </row>
    <row r="1084" spans="1:8" ht="38.25">
      <c r="A1084" s="218" t="s">
        <v>522</v>
      </c>
      <c r="B1084" s="290" t="s">
        <v>249</v>
      </c>
      <c r="C1084" s="290" t="s">
        <v>528</v>
      </c>
      <c r="D1084" s="290" t="s">
        <v>1176</v>
      </c>
      <c r="E1084" s="290" t="s">
        <v>1564</v>
      </c>
      <c r="F1084" s="224">
        <v>40740</v>
      </c>
      <c r="G1084" s="224">
        <v>2740</v>
      </c>
      <c r="H1084" s="149" t="str">
        <f t="shared" si="18"/>
        <v>13019090000000</v>
      </c>
    </row>
    <row r="1085" spans="1:8" ht="38.25">
      <c r="A1085" s="218" t="s">
        <v>522</v>
      </c>
      <c r="B1085" s="290" t="s">
        <v>249</v>
      </c>
      <c r="C1085" s="290" t="s">
        <v>528</v>
      </c>
      <c r="D1085" s="290" t="s">
        <v>944</v>
      </c>
      <c r="E1085" s="290" t="s">
        <v>1564</v>
      </c>
      <c r="F1085" s="224">
        <v>40740</v>
      </c>
      <c r="G1085" s="224">
        <v>2740</v>
      </c>
      <c r="H1085" s="149" t="str">
        <f t="shared" si="18"/>
        <v>13019090080000</v>
      </c>
    </row>
    <row r="1086" spans="1:8" ht="25.5">
      <c r="A1086" s="218" t="s">
        <v>1915</v>
      </c>
      <c r="B1086" s="290" t="s">
        <v>249</v>
      </c>
      <c r="C1086" s="290" t="s">
        <v>528</v>
      </c>
      <c r="D1086" s="290" t="s">
        <v>944</v>
      </c>
      <c r="E1086" s="290" t="s">
        <v>1916</v>
      </c>
      <c r="F1086" s="224">
        <v>40740</v>
      </c>
      <c r="G1086" s="224">
        <v>2740</v>
      </c>
      <c r="H1086" s="149" t="str">
        <f t="shared" si="18"/>
        <v>13019090080000700</v>
      </c>
    </row>
    <row r="1087" spans="1:8">
      <c r="A1087" s="218" t="s">
        <v>529</v>
      </c>
      <c r="B1087" s="290" t="s">
        <v>249</v>
      </c>
      <c r="C1087" s="290" t="s">
        <v>528</v>
      </c>
      <c r="D1087" s="290" t="s">
        <v>944</v>
      </c>
      <c r="E1087" s="290" t="s">
        <v>530</v>
      </c>
      <c r="F1087" s="224">
        <v>40740</v>
      </c>
      <c r="G1087" s="224">
        <v>2740</v>
      </c>
      <c r="H1087" s="149" t="str">
        <f t="shared" si="18"/>
        <v>13019090080000730</v>
      </c>
    </row>
    <row r="1088" spans="1:8" ht="51">
      <c r="A1088" s="218" t="s">
        <v>1447</v>
      </c>
      <c r="B1088" s="290" t="s">
        <v>249</v>
      </c>
      <c r="C1088" s="290" t="s">
        <v>1448</v>
      </c>
      <c r="D1088" s="290" t="s">
        <v>1564</v>
      </c>
      <c r="E1088" s="290" t="s">
        <v>1564</v>
      </c>
      <c r="F1088" s="224">
        <v>83862800</v>
      </c>
      <c r="G1088" s="224">
        <v>83862800</v>
      </c>
      <c r="H1088" s="149" t="str">
        <f t="shared" si="18"/>
        <v>1400</v>
      </c>
    </row>
    <row r="1089" spans="1:8" ht="38.25">
      <c r="A1089" s="218" t="s">
        <v>255</v>
      </c>
      <c r="B1089" s="290" t="s">
        <v>249</v>
      </c>
      <c r="C1089" s="290" t="s">
        <v>531</v>
      </c>
      <c r="D1089" s="290" t="s">
        <v>1564</v>
      </c>
      <c r="E1089" s="290" t="s">
        <v>1564</v>
      </c>
      <c r="F1089" s="224">
        <v>65169800</v>
      </c>
      <c r="G1089" s="224">
        <v>65169800</v>
      </c>
      <c r="H1089" s="149" t="str">
        <f t="shared" si="18"/>
        <v>1401</v>
      </c>
    </row>
    <row r="1090" spans="1:8" ht="25.5">
      <c r="A1090" s="218" t="s">
        <v>588</v>
      </c>
      <c r="B1090" s="290" t="s">
        <v>249</v>
      </c>
      <c r="C1090" s="290" t="s">
        <v>531</v>
      </c>
      <c r="D1090" s="290" t="s">
        <v>1160</v>
      </c>
      <c r="E1090" s="290" t="s">
        <v>1564</v>
      </c>
      <c r="F1090" s="224">
        <v>65169800</v>
      </c>
      <c r="G1090" s="224">
        <v>65169800</v>
      </c>
      <c r="H1090" s="149" t="str">
        <f t="shared" si="18"/>
        <v>14011100000000</v>
      </c>
    </row>
    <row r="1091" spans="1:8" ht="63.75">
      <c r="A1091" s="218" t="s">
        <v>720</v>
      </c>
      <c r="B1091" s="290" t="s">
        <v>249</v>
      </c>
      <c r="C1091" s="290" t="s">
        <v>531</v>
      </c>
      <c r="D1091" s="290" t="s">
        <v>1161</v>
      </c>
      <c r="E1091" s="290" t="s">
        <v>1564</v>
      </c>
      <c r="F1091" s="224">
        <v>65169800</v>
      </c>
      <c r="G1091" s="224">
        <v>65169800</v>
      </c>
      <c r="H1091" s="149" t="str">
        <f t="shared" si="18"/>
        <v>14011110000000</v>
      </c>
    </row>
    <row r="1092" spans="1:8" ht="178.5">
      <c r="A1092" s="218" t="s">
        <v>1237</v>
      </c>
      <c r="B1092" s="290" t="s">
        <v>249</v>
      </c>
      <c r="C1092" s="290" t="s">
        <v>531</v>
      </c>
      <c r="D1092" s="290" t="s">
        <v>950</v>
      </c>
      <c r="E1092" s="290" t="s">
        <v>1564</v>
      </c>
      <c r="F1092" s="224">
        <v>33120800</v>
      </c>
      <c r="G1092" s="224">
        <v>33120800</v>
      </c>
      <c r="H1092" s="149" t="str">
        <f t="shared" si="18"/>
        <v>14011110076010</v>
      </c>
    </row>
    <row r="1093" spans="1:8">
      <c r="A1093" s="218" t="s">
        <v>1913</v>
      </c>
      <c r="B1093" s="290" t="s">
        <v>249</v>
      </c>
      <c r="C1093" s="290" t="s">
        <v>531</v>
      </c>
      <c r="D1093" s="290" t="s">
        <v>950</v>
      </c>
      <c r="E1093" s="290" t="s">
        <v>1914</v>
      </c>
      <c r="F1093" s="224">
        <v>33120800</v>
      </c>
      <c r="G1093" s="224">
        <v>33120800</v>
      </c>
      <c r="H1093" s="149" t="str">
        <f t="shared" si="18"/>
        <v>14011110076010500</v>
      </c>
    </row>
    <row r="1094" spans="1:8">
      <c r="A1094" s="218" t="s">
        <v>1615</v>
      </c>
      <c r="B1094" s="290" t="s">
        <v>249</v>
      </c>
      <c r="C1094" s="290" t="s">
        <v>531</v>
      </c>
      <c r="D1094" s="290" t="s">
        <v>950</v>
      </c>
      <c r="E1094" s="290" t="s">
        <v>1616</v>
      </c>
      <c r="F1094" s="224">
        <v>33120800</v>
      </c>
      <c r="G1094" s="224">
        <v>33120800</v>
      </c>
      <c r="H1094" s="149" t="str">
        <f t="shared" si="18"/>
        <v>14011110076010510</v>
      </c>
    </row>
    <row r="1095" spans="1:8" ht="25.5">
      <c r="A1095" s="218" t="s">
        <v>649</v>
      </c>
      <c r="B1095" s="290" t="s">
        <v>249</v>
      </c>
      <c r="C1095" s="290" t="s">
        <v>531</v>
      </c>
      <c r="D1095" s="290" t="s">
        <v>950</v>
      </c>
      <c r="E1095" s="290" t="s">
        <v>532</v>
      </c>
      <c r="F1095" s="224">
        <v>33120800</v>
      </c>
      <c r="G1095" s="224">
        <v>33120800</v>
      </c>
      <c r="H1095" s="149" t="str">
        <f t="shared" si="18"/>
        <v>14011110076010511</v>
      </c>
    </row>
    <row r="1096" spans="1:8" ht="127.5">
      <c r="A1096" s="218" t="s">
        <v>638</v>
      </c>
      <c r="B1096" s="290" t="s">
        <v>249</v>
      </c>
      <c r="C1096" s="290" t="s">
        <v>531</v>
      </c>
      <c r="D1096" s="290" t="s">
        <v>951</v>
      </c>
      <c r="E1096" s="290" t="s">
        <v>1564</v>
      </c>
      <c r="F1096" s="224">
        <v>32049000</v>
      </c>
      <c r="G1096" s="224">
        <v>32049000</v>
      </c>
      <c r="H1096" s="149" t="str">
        <f t="shared" si="18"/>
        <v>14011110080130</v>
      </c>
    </row>
    <row r="1097" spans="1:8">
      <c r="A1097" s="218" t="s">
        <v>1913</v>
      </c>
      <c r="B1097" s="290" t="s">
        <v>249</v>
      </c>
      <c r="C1097" s="290" t="s">
        <v>531</v>
      </c>
      <c r="D1097" s="290" t="s">
        <v>951</v>
      </c>
      <c r="E1097" s="290" t="s">
        <v>1914</v>
      </c>
      <c r="F1097" s="224">
        <v>32049000</v>
      </c>
      <c r="G1097" s="224">
        <v>32049000</v>
      </c>
      <c r="H1097" s="149" t="str">
        <f t="shared" si="18"/>
        <v>14011110080130500</v>
      </c>
    </row>
    <row r="1098" spans="1:8">
      <c r="A1098" s="218" t="s">
        <v>1615</v>
      </c>
      <c r="B1098" s="290" t="s">
        <v>249</v>
      </c>
      <c r="C1098" s="290" t="s">
        <v>531</v>
      </c>
      <c r="D1098" s="290" t="s">
        <v>951</v>
      </c>
      <c r="E1098" s="290" t="s">
        <v>1616</v>
      </c>
      <c r="F1098" s="224">
        <v>32049000</v>
      </c>
      <c r="G1098" s="224">
        <v>32049000</v>
      </c>
      <c r="H1098" s="149" t="str">
        <f t="shared" si="18"/>
        <v>14011110080130510</v>
      </c>
    </row>
    <row r="1099" spans="1:8" ht="25.5">
      <c r="A1099" s="218" t="s">
        <v>649</v>
      </c>
      <c r="B1099" s="290" t="s">
        <v>249</v>
      </c>
      <c r="C1099" s="290" t="s">
        <v>531</v>
      </c>
      <c r="D1099" s="290" t="s">
        <v>951</v>
      </c>
      <c r="E1099" s="290" t="s">
        <v>532</v>
      </c>
      <c r="F1099" s="224">
        <v>32049000</v>
      </c>
      <c r="G1099" s="224">
        <v>32049000</v>
      </c>
      <c r="H1099" s="149" t="str">
        <f t="shared" si="18"/>
        <v>14011110080130511</v>
      </c>
    </row>
    <row r="1100" spans="1:8" ht="25.5">
      <c r="A1100" s="218" t="s">
        <v>297</v>
      </c>
      <c r="B1100" s="290" t="s">
        <v>249</v>
      </c>
      <c r="C1100" s="290" t="s">
        <v>533</v>
      </c>
      <c r="D1100" s="290" t="s">
        <v>1564</v>
      </c>
      <c r="E1100" s="290" t="s">
        <v>1564</v>
      </c>
      <c r="F1100" s="224">
        <v>18693000</v>
      </c>
      <c r="G1100" s="224">
        <v>18693000</v>
      </c>
      <c r="H1100" s="149" t="str">
        <f t="shared" si="18"/>
        <v>1403</v>
      </c>
    </row>
    <row r="1101" spans="1:8" ht="25.5">
      <c r="A1101" s="218" t="s">
        <v>588</v>
      </c>
      <c r="B1101" s="290" t="s">
        <v>249</v>
      </c>
      <c r="C1101" s="290" t="s">
        <v>533</v>
      </c>
      <c r="D1101" s="290" t="s">
        <v>1160</v>
      </c>
      <c r="E1101" s="290" t="s">
        <v>1564</v>
      </c>
      <c r="F1101" s="224">
        <v>18693000</v>
      </c>
      <c r="G1101" s="224">
        <v>18693000</v>
      </c>
      <c r="H1101" s="149" t="str">
        <f t="shared" si="18"/>
        <v>14031100000000</v>
      </c>
    </row>
    <row r="1102" spans="1:8" ht="63.75">
      <c r="A1102" s="218" t="s">
        <v>720</v>
      </c>
      <c r="B1102" s="290" t="s">
        <v>249</v>
      </c>
      <c r="C1102" s="290" t="s">
        <v>533</v>
      </c>
      <c r="D1102" s="290" t="s">
        <v>1161</v>
      </c>
      <c r="E1102" s="290" t="s">
        <v>1564</v>
      </c>
      <c r="F1102" s="224">
        <v>18693000</v>
      </c>
      <c r="G1102" s="224">
        <v>18693000</v>
      </c>
      <c r="H1102" s="149" t="str">
        <f t="shared" si="18"/>
        <v>14031110000000</v>
      </c>
    </row>
    <row r="1103" spans="1:8" ht="127.5">
      <c r="A1103" s="218" t="s">
        <v>639</v>
      </c>
      <c r="B1103" s="290" t="s">
        <v>249</v>
      </c>
      <c r="C1103" s="290" t="s">
        <v>533</v>
      </c>
      <c r="D1103" s="290" t="s">
        <v>952</v>
      </c>
      <c r="E1103" s="290" t="s">
        <v>1564</v>
      </c>
      <c r="F1103" s="224">
        <v>18693000</v>
      </c>
      <c r="G1103" s="224">
        <v>18693000</v>
      </c>
      <c r="H1103" s="149" t="str">
        <f t="shared" si="18"/>
        <v>14031110080120</v>
      </c>
    </row>
    <row r="1104" spans="1:8">
      <c r="A1104" s="218" t="s">
        <v>1913</v>
      </c>
      <c r="B1104" s="290" t="s">
        <v>249</v>
      </c>
      <c r="C1104" s="290" t="s">
        <v>533</v>
      </c>
      <c r="D1104" s="290" t="s">
        <v>952</v>
      </c>
      <c r="E1104" s="290" t="s">
        <v>1914</v>
      </c>
      <c r="F1104" s="224">
        <v>18693000</v>
      </c>
      <c r="G1104" s="224">
        <v>18693000</v>
      </c>
      <c r="H1104" s="149" t="str">
        <f t="shared" si="18"/>
        <v>14031110080120500</v>
      </c>
    </row>
    <row r="1105" spans="1:8">
      <c r="A1105" s="218" t="s">
        <v>94</v>
      </c>
      <c r="B1105" s="290" t="s">
        <v>249</v>
      </c>
      <c r="C1105" s="290" t="s">
        <v>533</v>
      </c>
      <c r="D1105" s="290" t="s">
        <v>952</v>
      </c>
      <c r="E1105" s="290" t="s">
        <v>521</v>
      </c>
      <c r="F1105" s="224">
        <v>18693000</v>
      </c>
      <c r="G1105" s="224">
        <v>18693000</v>
      </c>
      <c r="H1105" s="149" t="str">
        <f t="shared" si="18"/>
        <v>14031110080120540</v>
      </c>
    </row>
    <row r="1106" spans="1:8">
      <c r="A1106" s="290" t="s">
        <v>1922</v>
      </c>
      <c r="B1106" s="290"/>
      <c r="C1106" s="290"/>
      <c r="D1106" s="290"/>
      <c r="E1106" s="290"/>
      <c r="F1106" s="224">
        <v>22470000</v>
      </c>
      <c r="G1106" s="224">
        <v>45430000</v>
      </c>
    </row>
  </sheetData>
  <autoFilter ref="A6:I678">
    <filterColumn colId="0"/>
    <filterColumn colId="1"/>
  </autoFilter>
  <mergeCells count="7">
    <mergeCell ref="A1:G1"/>
    <mergeCell ref="A2:G2"/>
    <mergeCell ref="A3:G3"/>
    <mergeCell ref="G5:G6"/>
    <mergeCell ref="A5:A6"/>
    <mergeCell ref="B5:E5"/>
    <mergeCell ref="F5:F6"/>
  </mergeCells>
  <pageMargins left="0.70866141732283472" right="0.31496062992125984" top="0.74803149606299213" bottom="0.74803149606299213" header="0.31496062992125984" footer="0.31496062992125984"/>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tabColor rgb="FFFF0000"/>
  </sheetPr>
  <dimension ref="A1:D57"/>
  <sheetViews>
    <sheetView topLeftCell="A2" workbookViewId="0">
      <selection activeCell="G12" sqref="G12"/>
    </sheetView>
  </sheetViews>
  <sheetFormatPr defaultRowHeight="12.75"/>
  <cols>
    <col min="1" max="1" width="50.7109375" style="4" customWidth="1"/>
    <col min="2" max="2" width="8.140625" style="4" customWidth="1"/>
    <col min="3" max="3" width="11" style="4" customWidth="1"/>
    <col min="4" max="4" width="18.42578125" style="4" customWidth="1"/>
    <col min="5" max="16384" width="9.140625" style="4"/>
  </cols>
  <sheetData>
    <row r="1" spans="1:4" ht="45.75" hidden="1" customHeight="1">
      <c r="A1" s="396"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row>
    <row r="2" spans="1:4" ht="47.25" customHeight="1">
      <c r="A2" s="396" t="str">
        <f>"Приложение "&amp;Н1фун&amp;"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396"/>
      <c r="C2" s="396"/>
      <c r="D2" s="396"/>
    </row>
    <row r="3" spans="1:4" ht="64.5" customHeight="1">
      <c r="A3" s="395"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2019 год</v>
      </c>
      <c r="B3" s="395"/>
      <c r="C3" s="395"/>
      <c r="D3" s="395"/>
    </row>
    <row r="4" spans="1:4">
      <c r="D4" s="11" t="s">
        <v>95</v>
      </c>
    </row>
    <row r="5" spans="1:4" ht="12.75" customHeight="1">
      <c r="A5" s="430" t="s">
        <v>1923</v>
      </c>
      <c r="B5" s="431" t="s">
        <v>212</v>
      </c>
      <c r="C5" s="432"/>
      <c r="D5" s="430" t="s">
        <v>1249</v>
      </c>
    </row>
    <row r="6" spans="1:4">
      <c r="A6" s="430"/>
      <c r="B6" s="248" t="s">
        <v>1177</v>
      </c>
      <c r="C6" s="248" t="s">
        <v>277</v>
      </c>
      <c r="D6" s="430"/>
    </row>
    <row r="7" spans="1:4" s="14" customFormat="1">
      <c r="A7" s="359" t="s">
        <v>786</v>
      </c>
      <c r="B7" s="360" t="s">
        <v>1564</v>
      </c>
      <c r="C7" s="354" t="s">
        <v>1564</v>
      </c>
      <c r="D7" s="355">
        <v>2067779877</v>
      </c>
    </row>
    <row r="8" spans="1:4">
      <c r="A8" s="359" t="s">
        <v>278</v>
      </c>
      <c r="B8" s="360" t="s">
        <v>163</v>
      </c>
      <c r="C8" s="354" t="s">
        <v>159</v>
      </c>
      <c r="D8" s="355">
        <v>130228236</v>
      </c>
    </row>
    <row r="9" spans="1:4" ht="38.25">
      <c r="A9" s="239" t="s">
        <v>1874</v>
      </c>
      <c r="B9" s="361" t="s">
        <v>163</v>
      </c>
      <c r="C9" s="362" t="s">
        <v>267</v>
      </c>
      <c r="D9" s="363">
        <v>1605429</v>
      </c>
    </row>
    <row r="10" spans="1:4" ht="51">
      <c r="A10" s="239" t="s">
        <v>93</v>
      </c>
      <c r="B10" s="361" t="s">
        <v>163</v>
      </c>
      <c r="C10" s="362" t="s">
        <v>279</v>
      </c>
      <c r="D10" s="363">
        <v>5485522</v>
      </c>
    </row>
    <row r="11" spans="1:4" ht="51">
      <c r="A11" s="239" t="s">
        <v>280</v>
      </c>
      <c r="B11" s="361" t="s">
        <v>163</v>
      </c>
      <c r="C11" s="362" t="s">
        <v>281</v>
      </c>
      <c r="D11" s="363">
        <v>51709915</v>
      </c>
    </row>
    <row r="12" spans="1:4">
      <c r="A12" s="239" t="s">
        <v>1589</v>
      </c>
      <c r="B12" s="361" t="s">
        <v>163</v>
      </c>
      <c r="C12" s="362" t="s">
        <v>271</v>
      </c>
      <c r="D12" s="363">
        <v>1800</v>
      </c>
    </row>
    <row r="13" spans="1:4" ht="38.25">
      <c r="A13" s="239" t="s">
        <v>260</v>
      </c>
      <c r="B13" s="361" t="s">
        <v>163</v>
      </c>
      <c r="C13" s="362" t="s">
        <v>272</v>
      </c>
      <c r="D13" s="363">
        <v>16343370</v>
      </c>
    </row>
    <row r="14" spans="1:4">
      <c r="A14" s="239" t="s">
        <v>70</v>
      </c>
      <c r="B14" s="361" t="s">
        <v>163</v>
      </c>
      <c r="C14" s="362" t="s">
        <v>36</v>
      </c>
      <c r="D14" s="363">
        <v>2000000</v>
      </c>
    </row>
    <row r="15" spans="1:4">
      <c r="A15" s="239" t="s">
        <v>261</v>
      </c>
      <c r="B15" s="361" t="s">
        <v>163</v>
      </c>
      <c r="C15" s="362" t="s">
        <v>97</v>
      </c>
      <c r="D15" s="363">
        <v>53082200</v>
      </c>
    </row>
    <row r="16" spans="1:4">
      <c r="A16" s="359" t="s">
        <v>228</v>
      </c>
      <c r="B16" s="360" t="s">
        <v>267</v>
      </c>
      <c r="C16" s="354" t="s">
        <v>159</v>
      </c>
      <c r="D16" s="355">
        <v>4289600</v>
      </c>
    </row>
    <row r="17" spans="1:4">
      <c r="A17" s="239" t="s">
        <v>229</v>
      </c>
      <c r="B17" s="361" t="s">
        <v>267</v>
      </c>
      <c r="C17" s="362" t="s">
        <v>279</v>
      </c>
      <c r="D17" s="363">
        <v>4289600</v>
      </c>
    </row>
    <row r="18" spans="1:4" ht="25.5">
      <c r="A18" s="359" t="s">
        <v>282</v>
      </c>
      <c r="B18" s="360" t="s">
        <v>279</v>
      </c>
      <c r="C18" s="354" t="s">
        <v>159</v>
      </c>
      <c r="D18" s="355">
        <v>22976529</v>
      </c>
    </row>
    <row r="19" spans="1:4" ht="38.25">
      <c r="A19" s="239" t="s">
        <v>307</v>
      </c>
      <c r="B19" s="361" t="s">
        <v>279</v>
      </c>
      <c r="C19" s="362" t="s">
        <v>35</v>
      </c>
      <c r="D19" s="363">
        <v>2917942</v>
      </c>
    </row>
    <row r="20" spans="1:4">
      <c r="A20" s="239" t="s">
        <v>133</v>
      </c>
      <c r="B20" s="361" t="s">
        <v>279</v>
      </c>
      <c r="C20" s="362" t="s">
        <v>233</v>
      </c>
      <c r="D20" s="363">
        <v>20058587</v>
      </c>
    </row>
    <row r="21" spans="1:4">
      <c r="A21" s="359" t="s">
        <v>218</v>
      </c>
      <c r="B21" s="360" t="s">
        <v>281</v>
      </c>
      <c r="C21" s="354" t="s">
        <v>159</v>
      </c>
      <c r="D21" s="355">
        <v>42016200</v>
      </c>
    </row>
    <row r="22" spans="1:4">
      <c r="A22" s="239" t="s">
        <v>219</v>
      </c>
      <c r="B22" s="361" t="s">
        <v>281</v>
      </c>
      <c r="C22" s="362" t="s">
        <v>271</v>
      </c>
      <c r="D22" s="363">
        <v>1394500</v>
      </c>
    </row>
    <row r="23" spans="1:4">
      <c r="A23" s="239" t="s">
        <v>220</v>
      </c>
      <c r="B23" s="361" t="s">
        <v>281</v>
      </c>
      <c r="C23" s="362" t="s">
        <v>40</v>
      </c>
      <c r="D23" s="363">
        <v>38130600</v>
      </c>
    </row>
    <row r="24" spans="1:4">
      <c r="A24" s="239" t="s">
        <v>299</v>
      </c>
      <c r="B24" s="361" t="s">
        <v>281</v>
      </c>
      <c r="C24" s="362" t="s">
        <v>35</v>
      </c>
      <c r="D24" s="363">
        <v>33600</v>
      </c>
    </row>
    <row r="25" spans="1:4">
      <c r="A25" s="239" t="s">
        <v>179</v>
      </c>
      <c r="B25" s="361" t="s">
        <v>281</v>
      </c>
      <c r="C25" s="362" t="s">
        <v>240</v>
      </c>
      <c r="D25" s="363">
        <v>2457500</v>
      </c>
    </row>
    <row r="26" spans="1:4">
      <c r="A26" s="359" t="s">
        <v>283</v>
      </c>
      <c r="B26" s="360" t="s">
        <v>271</v>
      </c>
      <c r="C26" s="354" t="s">
        <v>159</v>
      </c>
      <c r="D26" s="355">
        <v>212141100</v>
      </c>
    </row>
    <row r="27" spans="1:4">
      <c r="A27" s="239" t="s">
        <v>3</v>
      </c>
      <c r="B27" s="361" t="s">
        <v>271</v>
      </c>
      <c r="C27" s="362" t="s">
        <v>163</v>
      </c>
      <c r="D27" s="363">
        <v>325000</v>
      </c>
    </row>
    <row r="28" spans="1:4">
      <c r="A28" s="239" t="s">
        <v>180</v>
      </c>
      <c r="B28" s="361" t="s">
        <v>271</v>
      </c>
      <c r="C28" s="362" t="s">
        <v>267</v>
      </c>
      <c r="D28" s="363">
        <v>205457000</v>
      </c>
    </row>
    <row r="29" spans="1:4">
      <c r="A29" s="239" t="s">
        <v>46</v>
      </c>
      <c r="B29" s="361" t="s">
        <v>271</v>
      </c>
      <c r="C29" s="362" t="s">
        <v>279</v>
      </c>
      <c r="D29" s="363">
        <v>2700000</v>
      </c>
    </row>
    <row r="30" spans="1:4" ht="25.5">
      <c r="A30" s="239" t="s">
        <v>185</v>
      </c>
      <c r="B30" s="361" t="s">
        <v>271</v>
      </c>
      <c r="C30" s="362" t="s">
        <v>271</v>
      </c>
      <c r="D30" s="363">
        <v>3659100</v>
      </c>
    </row>
    <row r="31" spans="1:4">
      <c r="A31" s="359" t="s">
        <v>1717</v>
      </c>
      <c r="B31" s="360" t="s">
        <v>272</v>
      </c>
      <c r="C31" s="354" t="s">
        <v>159</v>
      </c>
      <c r="D31" s="355">
        <v>47400</v>
      </c>
    </row>
    <row r="32" spans="1:4">
      <c r="A32" s="239" t="s">
        <v>1719</v>
      </c>
      <c r="B32" s="361" t="s">
        <v>272</v>
      </c>
      <c r="C32" s="362" t="s">
        <v>271</v>
      </c>
      <c r="D32" s="363">
        <v>47400</v>
      </c>
    </row>
    <row r="33" spans="1:4">
      <c r="A33" s="359" t="s">
        <v>173</v>
      </c>
      <c r="B33" s="360" t="s">
        <v>31</v>
      </c>
      <c r="C33" s="354" t="s">
        <v>159</v>
      </c>
      <c r="D33" s="355">
        <v>1229631078</v>
      </c>
    </row>
    <row r="34" spans="1:4">
      <c r="A34" s="239" t="s">
        <v>186</v>
      </c>
      <c r="B34" s="361" t="s">
        <v>31</v>
      </c>
      <c r="C34" s="362" t="s">
        <v>163</v>
      </c>
      <c r="D34" s="363">
        <v>405536091</v>
      </c>
    </row>
    <row r="35" spans="1:4">
      <c r="A35" s="239" t="s">
        <v>187</v>
      </c>
      <c r="B35" s="361" t="s">
        <v>31</v>
      </c>
      <c r="C35" s="362" t="s">
        <v>267</v>
      </c>
      <c r="D35" s="363">
        <v>646783205</v>
      </c>
    </row>
    <row r="36" spans="1:4">
      <c r="A36" s="239" t="s">
        <v>1298</v>
      </c>
      <c r="B36" s="361" t="s">
        <v>31</v>
      </c>
      <c r="C36" s="362" t="s">
        <v>279</v>
      </c>
      <c r="D36" s="363">
        <v>80481338</v>
      </c>
    </row>
    <row r="37" spans="1:4">
      <c r="A37" s="239" t="s">
        <v>1296</v>
      </c>
      <c r="B37" s="361" t="s">
        <v>31</v>
      </c>
      <c r="C37" s="362" t="s">
        <v>31</v>
      </c>
      <c r="D37" s="363">
        <v>25484433</v>
      </c>
    </row>
    <row r="38" spans="1:4">
      <c r="A38" s="239" t="s">
        <v>4</v>
      </c>
      <c r="B38" s="361" t="s">
        <v>31</v>
      </c>
      <c r="C38" s="362" t="s">
        <v>35</v>
      </c>
      <c r="D38" s="363">
        <v>71346011</v>
      </c>
    </row>
    <row r="39" spans="1:4">
      <c r="A39" s="359" t="s">
        <v>294</v>
      </c>
      <c r="B39" s="360" t="s">
        <v>40</v>
      </c>
      <c r="C39" s="354" t="s">
        <v>159</v>
      </c>
      <c r="D39" s="355">
        <v>166353474</v>
      </c>
    </row>
    <row r="40" spans="1:4">
      <c r="A40" s="239" t="s">
        <v>250</v>
      </c>
      <c r="B40" s="361" t="s">
        <v>40</v>
      </c>
      <c r="C40" s="362" t="s">
        <v>163</v>
      </c>
      <c r="D40" s="363">
        <v>104506410</v>
      </c>
    </row>
    <row r="41" spans="1:4">
      <c r="A41" s="239" t="s">
        <v>0</v>
      </c>
      <c r="B41" s="361" t="s">
        <v>40</v>
      </c>
      <c r="C41" s="362" t="s">
        <v>281</v>
      </c>
      <c r="D41" s="363">
        <v>61847064</v>
      </c>
    </row>
    <row r="42" spans="1:4">
      <c r="A42" s="359" t="s">
        <v>292</v>
      </c>
      <c r="B42" s="360" t="s">
        <v>35</v>
      </c>
      <c r="C42" s="354" t="s">
        <v>159</v>
      </c>
      <c r="D42" s="355">
        <v>60600</v>
      </c>
    </row>
    <row r="43" spans="1:4">
      <c r="A43" s="239" t="s">
        <v>1445</v>
      </c>
      <c r="B43" s="361" t="s">
        <v>35</v>
      </c>
      <c r="C43" s="362" t="s">
        <v>35</v>
      </c>
      <c r="D43" s="363">
        <v>60600</v>
      </c>
    </row>
    <row r="44" spans="1:4">
      <c r="A44" s="359" t="s">
        <v>174</v>
      </c>
      <c r="B44" s="360" t="s">
        <v>233</v>
      </c>
      <c r="C44" s="354" t="s">
        <v>159</v>
      </c>
      <c r="D44" s="355">
        <v>133526618</v>
      </c>
    </row>
    <row r="45" spans="1:4">
      <c r="A45" s="239" t="s">
        <v>126</v>
      </c>
      <c r="B45" s="361" t="s">
        <v>233</v>
      </c>
      <c r="C45" s="362" t="s">
        <v>163</v>
      </c>
      <c r="D45" s="363">
        <v>1555318</v>
      </c>
    </row>
    <row r="46" spans="1:4">
      <c r="A46" s="239" t="s">
        <v>1701</v>
      </c>
      <c r="B46" s="361" t="s">
        <v>233</v>
      </c>
      <c r="C46" s="362" t="s">
        <v>267</v>
      </c>
      <c r="D46" s="363">
        <v>63202800</v>
      </c>
    </row>
    <row r="47" spans="1:4">
      <c r="A47" s="239" t="s">
        <v>127</v>
      </c>
      <c r="B47" s="361" t="s">
        <v>233</v>
      </c>
      <c r="C47" s="362" t="s">
        <v>279</v>
      </c>
      <c r="D47" s="363">
        <v>36040300</v>
      </c>
    </row>
    <row r="48" spans="1:4">
      <c r="A48" s="239" t="s">
        <v>26</v>
      </c>
      <c r="B48" s="361" t="s">
        <v>233</v>
      </c>
      <c r="C48" s="362" t="s">
        <v>281</v>
      </c>
      <c r="D48" s="363">
        <v>11301300</v>
      </c>
    </row>
    <row r="49" spans="1:4">
      <c r="A49" s="239" t="s">
        <v>82</v>
      </c>
      <c r="B49" s="361" t="s">
        <v>233</v>
      </c>
      <c r="C49" s="362" t="s">
        <v>272</v>
      </c>
      <c r="D49" s="363">
        <v>21426900</v>
      </c>
    </row>
    <row r="50" spans="1:4">
      <c r="A50" s="359" t="s">
        <v>293</v>
      </c>
      <c r="B50" s="360" t="s">
        <v>36</v>
      </c>
      <c r="C50" s="354" t="s">
        <v>159</v>
      </c>
      <c r="D50" s="355">
        <v>7611700</v>
      </c>
    </row>
    <row r="51" spans="1:4">
      <c r="A51" s="239" t="s">
        <v>1703</v>
      </c>
      <c r="B51" s="361" t="s">
        <v>36</v>
      </c>
      <c r="C51" s="362" t="s">
        <v>163</v>
      </c>
      <c r="D51" s="363">
        <v>5964674</v>
      </c>
    </row>
    <row r="52" spans="1:4">
      <c r="A52" s="239" t="s">
        <v>254</v>
      </c>
      <c r="B52" s="361" t="s">
        <v>36</v>
      </c>
      <c r="C52" s="362" t="s">
        <v>267</v>
      </c>
      <c r="D52" s="363">
        <v>1647026</v>
      </c>
    </row>
    <row r="53" spans="1:4" ht="25.5">
      <c r="A53" s="359" t="s">
        <v>295</v>
      </c>
      <c r="B53" s="360" t="s">
        <v>97</v>
      </c>
      <c r="C53" s="354" t="s">
        <v>159</v>
      </c>
      <c r="D53" s="355">
        <v>45442</v>
      </c>
    </row>
    <row r="54" spans="1:4" ht="25.5">
      <c r="A54" s="239" t="s">
        <v>296</v>
      </c>
      <c r="B54" s="361" t="s">
        <v>97</v>
      </c>
      <c r="C54" s="362" t="s">
        <v>163</v>
      </c>
      <c r="D54" s="363">
        <v>45442</v>
      </c>
    </row>
    <row r="55" spans="1:4" ht="38.25">
      <c r="A55" s="359" t="s">
        <v>1447</v>
      </c>
      <c r="B55" s="360" t="s">
        <v>99</v>
      </c>
      <c r="C55" s="354" t="s">
        <v>159</v>
      </c>
      <c r="D55" s="355">
        <v>118851900</v>
      </c>
    </row>
    <row r="56" spans="1:4" ht="38.25">
      <c r="A56" s="239" t="s">
        <v>255</v>
      </c>
      <c r="B56" s="361" t="s">
        <v>99</v>
      </c>
      <c r="C56" s="362" t="s">
        <v>163</v>
      </c>
      <c r="D56" s="363">
        <v>81461600</v>
      </c>
    </row>
    <row r="57" spans="1:4">
      <c r="A57" s="239" t="s">
        <v>297</v>
      </c>
      <c r="B57" s="361" t="s">
        <v>99</v>
      </c>
      <c r="C57" s="362" t="s">
        <v>279</v>
      </c>
      <c r="D57" s="363">
        <v>37390300</v>
      </c>
    </row>
  </sheetData>
  <autoFilter ref="A6:D52"/>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sheetPr>
    <tabColor rgb="FFFF0000"/>
  </sheetPr>
  <dimension ref="A1:G56"/>
  <sheetViews>
    <sheetView topLeftCell="A2" zoomScaleNormal="100" workbookViewId="0">
      <selection activeCell="A56" sqref="A56"/>
    </sheetView>
  </sheetViews>
  <sheetFormatPr defaultRowHeight="12.75"/>
  <cols>
    <col min="1" max="1" width="40.85546875" style="4" customWidth="1"/>
    <col min="2" max="2" width="9" style="4" customWidth="1"/>
    <col min="3" max="3" width="7.5703125" style="4" customWidth="1"/>
    <col min="4" max="4" width="20.140625" style="4" customWidth="1"/>
    <col min="5" max="5" width="20.140625" style="22" customWidth="1"/>
    <col min="6" max="6" width="9.140625" style="4"/>
    <col min="7" max="7" width="19.28515625" style="4" customWidth="1"/>
    <col min="8" max="16384" width="9.140625" style="4"/>
  </cols>
  <sheetData>
    <row r="1" spans="1:7" ht="45.75" hidden="1" customHeight="1">
      <c r="A1" s="396"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396"/>
      <c r="C1" s="396"/>
      <c r="D1" s="396"/>
      <c r="E1" s="396"/>
    </row>
    <row r="2" spans="1:7" ht="47.25" customHeight="1">
      <c r="A2" s="396" t="str">
        <f>"Приложение "&amp;Н1фун1&amp;"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396"/>
      <c r="C2" s="396"/>
      <c r="D2" s="396"/>
      <c r="E2" s="396"/>
    </row>
    <row r="3" spans="1:7" ht="65.25" customHeight="1">
      <c r="A3" s="395"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2020-2021 годов</v>
      </c>
      <c r="B3" s="395"/>
      <c r="C3" s="395"/>
      <c r="D3" s="395"/>
      <c r="E3" s="395"/>
      <c r="G3" s="199"/>
    </row>
    <row r="4" spans="1:7">
      <c r="E4" s="11" t="s">
        <v>95</v>
      </c>
    </row>
    <row r="5" spans="1:7" ht="12.75" customHeight="1">
      <c r="A5" s="430" t="s">
        <v>276</v>
      </c>
      <c r="B5" s="433" t="s">
        <v>212</v>
      </c>
      <c r="C5" s="433"/>
      <c r="D5" s="430" t="s">
        <v>1586</v>
      </c>
      <c r="E5" s="430" t="s">
        <v>1765</v>
      </c>
    </row>
    <row r="6" spans="1:7" ht="25.5" customHeight="1">
      <c r="A6" s="430"/>
      <c r="B6" s="339" t="s">
        <v>1177</v>
      </c>
      <c r="C6" s="55" t="s">
        <v>277</v>
      </c>
      <c r="D6" s="430"/>
      <c r="E6" s="430"/>
    </row>
    <row r="7" spans="1:7" s="14" customFormat="1">
      <c r="A7" s="340" t="s">
        <v>1602</v>
      </c>
      <c r="B7" s="341" t="s">
        <v>1564</v>
      </c>
      <c r="C7" s="342" t="s">
        <v>1564</v>
      </c>
      <c r="D7" s="304">
        <f>1923028116+D56</f>
        <v>1945498116</v>
      </c>
      <c r="E7" s="304">
        <f>1902899428+E56</f>
        <v>1948329428</v>
      </c>
    </row>
    <row r="8" spans="1:7">
      <c r="A8" s="55" t="s">
        <v>278</v>
      </c>
      <c r="B8" s="55" t="s">
        <v>163</v>
      </c>
      <c r="C8" s="142" t="s">
        <v>159</v>
      </c>
      <c r="D8" s="386">
        <v>52221677</v>
      </c>
      <c r="E8" s="386">
        <v>38035589</v>
      </c>
    </row>
    <row r="9" spans="1:7" ht="38.25">
      <c r="A9" s="55" t="s">
        <v>1874</v>
      </c>
      <c r="B9" s="55" t="s">
        <v>163</v>
      </c>
      <c r="C9" s="141" t="s">
        <v>267</v>
      </c>
      <c r="D9" s="386">
        <v>1605429</v>
      </c>
      <c r="E9" s="386">
        <v>1605429</v>
      </c>
    </row>
    <row r="10" spans="1:7" ht="51">
      <c r="A10" s="55" t="s">
        <v>93</v>
      </c>
      <c r="B10" s="55" t="s">
        <v>163</v>
      </c>
      <c r="C10" s="141" t="s">
        <v>279</v>
      </c>
      <c r="D10" s="386">
        <v>112622</v>
      </c>
      <c r="E10" s="386">
        <v>112622</v>
      </c>
    </row>
    <row r="11" spans="1:7" ht="63.75">
      <c r="A11" s="55" t="s">
        <v>280</v>
      </c>
      <c r="B11" s="55" t="s">
        <v>163</v>
      </c>
      <c r="C11" s="141" t="s">
        <v>281</v>
      </c>
      <c r="D11" s="386">
        <v>26739915</v>
      </c>
      <c r="E11" s="386">
        <v>18356727</v>
      </c>
    </row>
    <row r="12" spans="1:7">
      <c r="A12" s="55" t="s">
        <v>1589</v>
      </c>
      <c r="B12" s="55" t="s">
        <v>163</v>
      </c>
      <c r="C12" s="141" t="s">
        <v>271</v>
      </c>
      <c r="D12" s="386">
        <v>2900</v>
      </c>
      <c r="E12" s="387">
        <v>0</v>
      </c>
    </row>
    <row r="13" spans="1:7" ht="51">
      <c r="A13" s="55" t="s">
        <v>260</v>
      </c>
      <c r="B13" s="55" t="s">
        <v>163</v>
      </c>
      <c r="C13" s="141" t="s">
        <v>272</v>
      </c>
      <c r="D13" s="386">
        <v>14748611</v>
      </c>
      <c r="E13" s="387">
        <v>14748611</v>
      </c>
    </row>
    <row r="14" spans="1:7">
      <c r="A14" s="55" t="s">
        <v>70</v>
      </c>
      <c r="B14" s="55" t="s">
        <v>163</v>
      </c>
      <c r="C14" s="142" t="s">
        <v>36</v>
      </c>
      <c r="D14" s="386">
        <v>2000000</v>
      </c>
      <c r="E14" s="387">
        <v>2000000</v>
      </c>
    </row>
    <row r="15" spans="1:7">
      <c r="A15" s="55" t="s">
        <v>261</v>
      </c>
      <c r="B15" s="55" t="s">
        <v>163</v>
      </c>
      <c r="C15" s="142" t="s">
        <v>97</v>
      </c>
      <c r="D15" s="386">
        <v>7012200</v>
      </c>
      <c r="E15" s="387">
        <v>1212200</v>
      </c>
    </row>
    <row r="16" spans="1:7">
      <c r="A16" s="158" t="s">
        <v>228</v>
      </c>
      <c r="B16" s="158" t="s">
        <v>267</v>
      </c>
      <c r="C16" s="141" t="s">
        <v>159</v>
      </c>
      <c r="D16" s="386">
        <v>4504200</v>
      </c>
      <c r="E16" s="387">
        <v>0</v>
      </c>
    </row>
    <row r="17" spans="1:5" ht="25.5">
      <c r="A17" s="55" t="s">
        <v>229</v>
      </c>
      <c r="B17" s="55" t="s">
        <v>267</v>
      </c>
      <c r="C17" s="141" t="s">
        <v>279</v>
      </c>
      <c r="D17" s="386">
        <v>4504200</v>
      </c>
      <c r="E17" s="387">
        <v>0</v>
      </c>
    </row>
    <row r="18" spans="1:5" ht="25.5">
      <c r="A18" s="55" t="s">
        <v>282</v>
      </c>
      <c r="B18" s="55" t="s">
        <v>279</v>
      </c>
      <c r="C18" s="142" t="s">
        <v>159</v>
      </c>
      <c r="D18" s="386">
        <v>22960529</v>
      </c>
      <c r="E18" s="387">
        <v>22960529</v>
      </c>
    </row>
    <row r="19" spans="1:5" ht="51">
      <c r="A19" s="55" t="s">
        <v>307</v>
      </c>
      <c r="B19" s="55" t="s">
        <v>279</v>
      </c>
      <c r="C19" s="141" t="s">
        <v>35</v>
      </c>
      <c r="D19" s="386">
        <v>2901942</v>
      </c>
      <c r="E19" s="387">
        <v>2901942</v>
      </c>
    </row>
    <row r="20" spans="1:5">
      <c r="A20" s="55" t="s">
        <v>133</v>
      </c>
      <c r="B20" s="55" t="s">
        <v>279</v>
      </c>
      <c r="C20" s="141" t="s">
        <v>233</v>
      </c>
      <c r="D20" s="386">
        <v>20058587</v>
      </c>
      <c r="E20" s="387">
        <v>20058587</v>
      </c>
    </row>
    <row r="21" spans="1:5">
      <c r="A21" s="55" t="s">
        <v>218</v>
      </c>
      <c r="B21" s="55" t="s">
        <v>281</v>
      </c>
      <c r="C21" s="141" t="s">
        <v>159</v>
      </c>
      <c r="D21" s="386">
        <v>20757800</v>
      </c>
      <c r="E21" s="387">
        <v>20774800</v>
      </c>
    </row>
    <row r="22" spans="1:5">
      <c r="A22" s="54" t="s">
        <v>219</v>
      </c>
      <c r="B22" s="54" t="s">
        <v>281</v>
      </c>
      <c r="C22" s="142" t="s">
        <v>271</v>
      </c>
      <c r="D22" s="386">
        <v>1383400</v>
      </c>
      <c r="E22" s="387">
        <v>1380700</v>
      </c>
    </row>
    <row r="23" spans="1:5">
      <c r="A23" s="55" t="s">
        <v>220</v>
      </c>
      <c r="B23" s="55" t="s">
        <v>281</v>
      </c>
      <c r="C23" s="142" t="s">
        <v>40</v>
      </c>
      <c r="D23" s="386">
        <v>18145000</v>
      </c>
      <c r="E23" s="387">
        <v>18160000</v>
      </c>
    </row>
    <row r="24" spans="1:5">
      <c r="A24" s="55" t="s">
        <v>299</v>
      </c>
      <c r="B24" s="55" t="s">
        <v>281</v>
      </c>
      <c r="C24" s="141" t="s">
        <v>35</v>
      </c>
      <c r="D24" s="386">
        <v>35700</v>
      </c>
      <c r="E24" s="387">
        <v>40400</v>
      </c>
    </row>
    <row r="25" spans="1:5" ht="25.5">
      <c r="A25" s="55" t="s">
        <v>179</v>
      </c>
      <c r="B25" s="55" t="s">
        <v>281</v>
      </c>
      <c r="C25" s="141" t="s">
        <v>240</v>
      </c>
      <c r="D25" s="386">
        <v>1193700</v>
      </c>
      <c r="E25" s="387">
        <v>1193700</v>
      </c>
    </row>
    <row r="26" spans="1:5">
      <c r="A26" s="55" t="s">
        <v>283</v>
      </c>
      <c r="B26" s="55" t="s">
        <v>271</v>
      </c>
      <c r="C26" s="141" t="s">
        <v>159</v>
      </c>
      <c r="D26" s="386">
        <v>205451900</v>
      </c>
      <c r="E26" s="387">
        <v>205451900</v>
      </c>
    </row>
    <row r="27" spans="1:5">
      <c r="A27" s="55" t="s">
        <v>3</v>
      </c>
      <c r="B27" s="55" t="s">
        <v>271</v>
      </c>
      <c r="C27" s="141" t="s">
        <v>163</v>
      </c>
      <c r="D27" s="386">
        <v>325000</v>
      </c>
      <c r="E27" s="387">
        <v>325000</v>
      </c>
    </row>
    <row r="28" spans="1:5">
      <c r="A28" s="55" t="s">
        <v>180</v>
      </c>
      <c r="B28" s="55" t="s">
        <v>271</v>
      </c>
      <c r="C28" s="142" t="s">
        <v>267</v>
      </c>
      <c r="D28" s="386">
        <v>203157800</v>
      </c>
      <c r="E28" s="387">
        <v>203157800</v>
      </c>
    </row>
    <row r="29" spans="1:5">
      <c r="A29" s="55" t="s">
        <v>46</v>
      </c>
      <c r="B29" s="55" t="s">
        <v>271</v>
      </c>
      <c r="C29" s="141" t="s">
        <v>279</v>
      </c>
      <c r="D29" s="388">
        <v>1200000</v>
      </c>
      <c r="E29" s="388">
        <v>1200000</v>
      </c>
    </row>
    <row r="30" spans="1:5" ht="25.5">
      <c r="A30" s="55" t="s">
        <v>185</v>
      </c>
      <c r="B30" s="55" t="s">
        <v>271</v>
      </c>
      <c r="C30" s="55" t="s">
        <v>271</v>
      </c>
      <c r="D30" s="385">
        <v>769100</v>
      </c>
      <c r="E30" s="385">
        <v>769100</v>
      </c>
    </row>
    <row r="31" spans="1:5">
      <c r="A31" s="55" t="s">
        <v>173</v>
      </c>
      <c r="B31" s="55" t="s">
        <v>31</v>
      </c>
      <c r="C31" s="191" t="s">
        <v>159</v>
      </c>
      <c r="D31" s="385">
        <v>1225881078</v>
      </c>
      <c r="E31" s="385">
        <v>1225881078</v>
      </c>
    </row>
    <row r="32" spans="1:5">
      <c r="A32" s="55" t="s">
        <v>186</v>
      </c>
      <c r="B32" s="55" t="s">
        <v>31</v>
      </c>
      <c r="C32" s="55" t="s">
        <v>163</v>
      </c>
      <c r="D32" s="385">
        <v>405086091</v>
      </c>
      <c r="E32" s="385">
        <v>405086091</v>
      </c>
    </row>
    <row r="33" spans="1:5">
      <c r="A33" s="55" t="s">
        <v>187</v>
      </c>
      <c r="B33" s="55" t="s">
        <v>31</v>
      </c>
      <c r="C33" s="55" t="s">
        <v>267</v>
      </c>
      <c r="D33" s="385">
        <v>643483205</v>
      </c>
      <c r="E33" s="385">
        <v>643483205</v>
      </c>
    </row>
    <row r="34" spans="1:5">
      <c r="A34" s="55" t="s">
        <v>1298</v>
      </c>
      <c r="B34" s="55" t="s">
        <v>31</v>
      </c>
      <c r="C34" s="191" t="s">
        <v>279</v>
      </c>
      <c r="D34" s="385">
        <v>80481338</v>
      </c>
      <c r="E34" s="385">
        <v>80481338</v>
      </c>
    </row>
    <row r="35" spans="1:5">
      <c r="A35" s="55" t="s">
        <v>1296</v>
      </c>
      <c r="B35" s="55" t="s">
        <v>31</v>
      </c>
      <c r="C35" s="55" t="s">
        <v>31</v>
      </c>
      <c r="D35" s="385">
        <v>25484433</v>
      </c>
      <c r="E35" s="385">
        <v>25484433</v>
      </c>
    </row>
    <row r="36" spans="1:5">
      <c r="A36" s="55" t="s">
        <v>4</v>
      </c>
      <c r="B36" s="55" t="s">
        <v>31</v>
      </c>
      <c r="C36" s="191" t="s">
        <v>35</v>
      </c>
      <c r="D36" s="385">
        <v>71346011</v>
      </c>
      <c r="E36" s="385">
        <v>71346011</v>
      </c>
    </row>
    <row r="37" spans="1:5">
      <c r="A37" s="55" t="s">
        <v>294</v>
      </c>
      <c r="B37" s="55" t="s">
        <v>40</v>
      </c>
      <c r="C37" s="191" t="s">
        <v>159</v>
      </c>
      <c r="D37" s="385">
        <v>166353474</v>
      </c>
      <c r="E37" s="385">
        <v>166353474</v>
      </c>
    </row>
    <row r="38" spans="1:5">
      <c r="A38" s="55" t="s">
        <v>250</v>
      </c>
      <c r="B38" s="55" t="s">
        <v>40</v>
      </c>
      <c r="C38" s="55" t="s">
        <v>163</v>
      </c>
      <c r="D38" s="385">
        <v>104506410</v>
      </c>
      <c r="E38" s="385">
        <v>104506410</v>
      </c>
    </row>
    <row r="39" spans="1:5" ht="25.5">
      <c r="A39" s="55" t="s">
        <v>0</v>
      </c>
      <c r="B39" s="55" t="s">
        <v>40</v>
      </c>
      <c r="C39" s="191" t="s">
        <v>281</v>
      </c>
      <c r="D39" s="385">
        <v>61847064</v>
      </c>
      <c r="E39" s="385">
        <v>61847064</v>
      </c>
    </row>
    <row r="40" spans="1:5">
      <c r="A40" s="55" t="s">
        <v>292</v>
      </c>
      <c r="B40" s="55" t="s">
        <v>35</v>
      </c>
      <c r="C40" s="55" t="s">
        <v>159</v>
      </c>
      <c r="D40" s="385">
        <v>60600</v>
      </c>
      <c r="E40" s="385">
        <v>60600</v>
      </c>
    </row>
    <row r="41" spans="1:5">
      <c r="A41" s="55" t="s">
        <v>1445</v>
      </c>
      <c r="B41" s="55" t="s">
        <v>35</v>
      </c>
      <c r="C41" s="55" t="s">
        <v>35</v>
      </c>
      <c r="D41" s="385">
        <v>60600</v>
      </c>
      <c r="E41" s="385">
        <v>60600</v>
      </c>
    </row>
    <row r="42" spans="1:5">
      <c r="A42" s="55" t="s">
        <v>174</v>
      </c>
      <c r="B42" s="55" t="s">
        <v>233</v>
      </c>
      <c r="C42" s="191" t="s">
        <v>159</v>
      </c>
      <c r="D42" s="385">
        <v>133321618</v>
      </c>
      <c r="E42" s="385">
        <v>131904218</v>
      </c>
    </row>
    <row r="43" spans="1:5">
      <c r="A43" s="55" t="s">
        <v>126</v>
      </c>
      <c r="B43" s="55" t="s">
        <v>233</v>
      </c>
      <c r="C43" s="55" t="s">
        <v>163</v>
      </c>
      <c r="D43" s="385">
        <v>1555318</v>
      </c>
      <c r="E43" s="385">
        <v>1555318</v>
      </c>
    </row>
    <row r="44" spans="1:5">
      <c r="A44" s="55" t="s">
        <v>1701</v>
      </c>
      <c r="B44" s="55" t="s">
        <v>233</v>
      </c>
      <c r="C44" s="191" t="s">
        <v>267</v>
      </c>
      <c r="D44" s="385">
        <v>63202800</v>
      </c>
      <c r="E44" s="385">
        <v>63202800</v>
      </c>
    </row>
    <row r="45" spans="1:5">
      <c r="A45" s="55" t="s">
        <v>127</v>
      </c>
      <c r="B45" s="55" t="s">
        <v>233</v>
      </c>
      <c r="C45" s="191" t="s">
        <v>279</v>
      </c>
      <c r="D45" s="385">
        <v>35835300</v>
      </c>
      <c r="E45" s="385">
        <v>35835300</v>
      </c>
    </row>
    <row r="46" spans="1:5">
      <c r="A46" s="55" t="s">
        <v>26</v>
      </c>
      <c r="B46" s="55" t="s">
        <v>233</v>
      </c>
      <c r="C46" s="55" t="s">
        <v>281</v>
      </c>
      <c r="D46" s="385">
        <v>11301300</v>
      </c>
      <c r="E46" s="385">
        <v>9883900</v>
      </c>
    </row>
    <row r="47" spans="1:5" ht="25.5">
      <c r="A47" s="55" t="s">
        <v>82</v>
      </c>
      <c r="B47" s="55" t="s">
        <v>233</v>
      </c>
      <c r="C47" s="191" t="s">
        <v>272</v>
      </c>
      <c r="D47" s="385">
        <v>21426900</v>
      </c>
      <c r="E47" s="385">
        <v>21426900</v>
      </c>
    </row>
    <row r="48" spans="1:5">
      <c r="A48" s="55" t="s">
        <v>293</v>
      </c>
      <c r="B48" s="55" t="s">
        <v>36</v>
      </c>
      <c r="C48" s="191" t="s">
        <v>159</v>
      </c>
      <c r="D48" s="389">
        <v>7611700</v>
      </c>
      <c r="E48" s="390">
        <v>7611700</v>
      </c>
    </row>
    <row r="49" spans="1:5">
      <c r="A49" s="55" t="s">
        <v>1703</v>
      </c>
      <c r="B49" s="55" t="s">
        <v>36</v>
      </c>
      <c r="C49" s="207" t="s">
        <v>163</v>
      </c>
      <c r="D49" s="389">
        <v>5964674</v>
      </c>
      <c r="E49" s="390">
        <v>5964674</v>
      </c>
    </row>
    <row r="50" spans="1:5">
      <c r="A50" s="55" t="s">
        <v>254</v>
      </c>
      <c r="B50" s="55" t="s">
        <v>36</v>
      </c>
      <c r="C50" s="6" t="s">
        <v>267</v>
      </c>
      <c r="D50" s="389">
        <v>1647026</v>
      </c>
      <c r="E50" s="390">
        <v>1647026</v>
      </c>
    </row>
    <row r="51" spans="1:5" ht="25.5">
      <c r="A51" s="55" t="s">
        <v>295</v>
      </c>
      <c r="B51" s="55" t="s">
        <v>97</v>
      </c>
      <c r="C51" s="6" t="s">
        <v>159</v>
      </c>
      <c r="D51" s="389">
        <v>40740</v>
      </c>
      <c r="E51" s="390">
        <v>2740</v>
      </c>
    </row>
    <row r="52" spans="1:5" ht="25.5">
      <c r="A52" s="55" t="s">
        <v>296</v>
      </c>
      <c r="B52" s="6" t="s">
        <v>97</v>
      </c>
      <c r="C52" s="6" t="s">
        <v>163</v>
      </c>
      <c r="D52" s="389">
        <v>40740</v>
      </c>
      <c r="E52" s="390">
        <v>2740</v>
      </c>
    </row>
    <row r="53" spans="1:5" ht="38.25">
      <c r="A53" s="55" t="s">
        <v>1447</v>
      </c>
      <c r="B53" s="6" t="s">
        <v>99</v>
      </c>
      <c r="C53" s="6" t="s">
        <v>159</v>
      </c>
      <c r="D53" s="389">
        <v>83862800</v>
      </c>
      <c r="E53" s="390">
        <v>83862800</v>
      </c>
    </row>
    <row r="54" spans="1:5" ht="38.25">
      <c r="A54" s="55" t="s">
        <v>255</v>
      </c>
      <c r="B54" s="6" t="s">
        <v>99</v>
      </c>
      <c r="C54" s="6" t="s">
        <v>163</v>
      </c>
      <c r="D54" s="389">
        <v>65169800</v>
      </c>
      <c r="E54" s="390">
        <v>65169800</v>
      </c>
    </row>
    <row r="55" spans="1:5" ht="25.5">
      <c r="A55" s="55" t="s">
        <v>297</v>
      </c>
      <c r="B55" s="6" t="s">
        <v>99</v>
      </c>
      <c r="C55" s="6" t="s">
        <v>279</v>
      </c>
      <c r="D55" s="389">
        <v>18693000</v>
      </c>
      <c r="E55" s="390">
        <v>18693000</v>
      </c>
    </row>
    <row r="56" spans="1:5">
      <c r="A56" s="6" t="s">
        <v>1901</v>
      </c>
      <c r="B56" s="6"/>
      <c r="C56" s="6"/>
      <c r="D56" s="389">
        <v>22470000</v>
      </c>
      <c r="E56" s="385">
        <v>45430000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30</vt:i4>
      </vt:variant>
      <vt:variant>
        <vt:lpstr>Именованные диапазоны</vt:lpstr>
      </vt:variant>
      <vt:variant>
        <vt:i4>143</vt:i4>
      </vt:variant>
    </vt:vector>
  </HeadingPairs>
  <TitlesOfParts>
    <vt:vector size="173" baseType="lpstr">
      <vt:lpstr>Деф</vt:lpstr>
      <vt:lpstr>АдмДох</vt:lpstr>
      <vt:lpstr>АдмИст</vt:lpstr>
      <vt:lpstr>Норм</vt:lpstr>
      <vt:lpstr>Дох </vt:lpstr>
      <vt:lpstr>Вед19</vt:lpstr>
      <vt:lpstr>вед 20-21</vt:lpstr>
      <vt:lpstr>Фун19</vt:lpstr>
      <vt:lpstr>Фун 20-21</vt:lpstr>
      <vt:lpstr>ЦСР 19</vt:lpstr>
      <vt:lpstr>ЦСР 20-21</vt:lpstr>
      <vt:lpstr>публ</vt:lpstr>
      <vt:lpstr>Полн</vt:lpstr>
      <vt:lpstr>сбал</vt:lpstr>
      <vt:lpstr>ФФП</vt:lpstr>
      <vt:lpstr>Молод</vt:lpstr>
      <vt:lpstr>Протоколы</vt:lpstr>
      <vt:lpstr>ВУС</vt:lpstr>
      <vt:lpstr>ак</vt:lpstr>
      <vt:lpstr>Заим</vt:lpstr>
      <vt:lpstr>переселение</vt:lpstr>
      <vt:lpstr>дороги</vt:lpstr>
      <vt:lpstr>дороги кап</vt:lpstr>
      <vt:lpstr>пожарка</vt:lpstr>
      <vt:lpstr>софин</vt:lpstr>
      <vt:lpstr>благоус</vt:lpstr>
      <vt:lpstr>ЗП </vt:lpstr>
      <vt:lpstr>Муниц ЗП</vt:lpstr>
      <vt:lpstr>спр</vt:lpstr>
      <vt:lpstr>Лист1</vt:lpstr>
      <vt:lpstr>H1ДК</vt:lpstr>
      <vt:lpstr>H1пожар</vt:lpstr>
      <vt:lpstr>H2ДК</vt:lpstr>
      <vt:lpstr>H2пожар</vt:lpstr>
      <vt:lpstr>АдмДох!год</vt:lpstr>
      <vt:lpstr>год</vt:lpstr>
      <vt:lpstr>АдмДох!Заголовки_для_печати</vt:lpstr>
      <vt:lpstr>АдмИст!Заголовки_для_печати</vt:lpstr>
      <vt:lpstr>'вед 20-21'!Заголовки_для_печати</vt:lpstr>
      <vt:lpstr>Вед19!Заголовки_для_печати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Протоколы!Заголовки_для_печати</vt:lpstr>
      <vt:lpstr>Фун19!Заголовки_для_печати</vt:lpstr>
      <vt:lpstr>ФФП!Заголовки_для_печати</vt:lpstr>
      <vt:lpstr>'ЦСР 19'!Заголовки_для_печати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Н1благ</vt:lpstr>
      <vt:lpstr>АдмДох!Н1вед</vt:lpstr>
      <vt:lpstr>Н1вед</vt:lpstr>
      <vt:lpstr>АдмДох!Н1вед1</vt:lpstr>
      <vt:lpstr>Н1вед1</vt:lpstr>
      <vt:lpstr>Н1вод</vt:lpstr>
      <vt:lpstr>АдмДох!Н1вус</vt:lpstr>
      <vt:lpstr>Н1вус</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Н1потенц</vt:lpstr>
      <vt:lpstr>АдмДох!Н1Публ</vt:lpstr>
      <vt:lpstr>Н1Публ</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Н2благ</vt:lpstr>
      <vt:lpstr>Н2вед</vt:lpstr>
      <vt:lpstr>Н2вед1</vt:lpstr>
      <vt:lpstr>Н2вод</vt:lpstr>
      <vt:lpstr>Н2вус</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Н2потенц</vt:lpstr>
      <vt:lpstr>Н2публ</vt:lpstr>
      <vt:lpstr>Н2сбал</vt:lpstr>
      <vt:lpstr>Н2софин</vt:lpstr>
      <vt:lpstr>Н2фун</vt:lpstr>
      <vt:lpstr>Н2фун1</vt:lpstr>
      <vt:lpstr>Н2ффп</vt:lpstr>
      <vt:lpstr>Н2цср</vt:lpstr>
      <vt:lpstr>Н2цср1</vt:lpstr>
      <vt:lpstr>Надох</vt:lpstr>
      <vt:lpstr>АдмДох!Область_печати</vt:lpstr>
      <vt:lpstr>АдмИст!Область_печати</vt:lpstr>
      <vt:lpstr>благоус!Область_печати</vt:lpstr>
      <vt:lpstr>'вед 20-21'!Область_печати</vt:lpstr>
      <vt:lpstr>Вед19!Область_печати</vt:lpstr>
      <vt:lpstr>ВУС!Область_печати</vt:lpstr>
      <vt:lpstr>Деф!Область_печати</vt:lpstr>
      <vt:lpstr>'дороги кап'!Область_печати</vt:lpstr>
      <vt:lpstr>'Дох '!Область_печати</vt:lpstr>
      <vt:lpstr>Заим!Область_печати</vt:lpstr>
      <vt:lpstr>'ЗП '!Область_печати</vt:lpstr>
      <vt:lpstr>Молод!Область_печати</vt:lpstr>
      <vt:lpstr>переселение!Область_печати</vt:lpstr>
      <vt:lpstr>пожарка!Область_печати</vt:lpstr>
      <vt:lpstr>Полн!Область_печати</vt:lpstr>
      <vt:lpstr>Протоколы!Область_печати</vt:lpstr>
      <vt:lpstr>публ!Область_печати</vt:lpstr>
      <vt:lpstr>сбал!Область_печати</vt:lpstr>
      <vt:lpstr>Фун19!Область_печати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2018-11-14T10:07:50Z</cp:lastPrinted>
  <dcterms:created xsi:type="dcterms:W3CDTF">2009-03-19T02:39:24Z</dcterms:created>
  <dcterms:modified xsi:type="dcterms:W3CDTF">2018-11-14T10:10:02Z</dcterms:modified>
</cp:coreProperties>
</file>