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25" windowWidth="15600" windowHeight="10755"/>
  </bookViews>
  <sheets>
    <sheet name="приложение 2 " sheetId="13" r:id="rId1"/>
  </sheets>
  <definedNames>
    <definedName name="_xlnm.Print_Titles" localSheetId="0">'приложение 2 '!$5:$7</definedName>
    <definedName name="_xlnm.Print_Area" localSheetId="0">'приложение 2 '!$A$1:$K$21</definedName>
  </definedNames>
  <calcPr calcId="125725"/>
</workbook>
</file>

<file path=xl/calcChain.xml><?xml version="1.0" encoding="utf-8"?>
<calcChain xmlns="http://schemas.openxmlformats.org/spreadsheetml/2006/main">
  <c r="H11" i="13"/>
  <c r="I11"/>
  <c r="G11"/>
  <c r="F10"/>
  <c r="I17" l="1"/>
  <c r="H17"/>
  <c r="G17"/>
  <c r="J14"/>
  <c r="I15" l="1"/>
  <c r="I20" s="1"/>
  <c r="H15"/>
  <c r="H20" s="1"/>
  <c r="G15"/>
  <c r="G20" s="1"/>
  <c r="F15"/>
  <c r="F20" s="1"/>
  <c r="F13"/>
  <c r="J17" l="1"/>
  <c r="I18" l="1"/>
  <c r="H18"/>
  <c r="J16"/>
  <c r="J15"/>
  <c r="J12"/>
  <c r="F18"/>
  <c r="I10" l="1"/>
  <c r="G18"/>
  <c r="G21" s="1"/>
  <c r="G10"/>
  <c r="F11"/>
  <c r="J20"/>
  <c r="F21"/>
  <c r="H10"/>
  <c r="H21"/>
  <c r="J13"/>
  <c r="J18" s="1"/>
  <c r="I21"/>
  <c r="J10" l="1"/>
  <c r="J21"/>
  <c r="J11"/>
  <c r="L11" l="1"/>
</calcChain>
</file>

<file path=xl/comments1.xml><?xml version="1.0" encoding="utf-8"?>
<comments xmlns="http://schemas.openxmlformats.org/spreadsheetml/2006/main">
  <authors>
    <author>User</author>
  </authors>
  <commentList>
    <comment ref="F13" authorId="0">
      <text>
        <r>
          <rPr>
            <b/>
            <sz val="8"/>
            <color indexed="81"/>
            <rFont val="Tahoma"/>
            <family val="2"/>
            <charset val="204"/>
          </rPr>
          <t>Uer:</t>
        </r>
        <r>
          <rPr>
            <sz val="8"/>
            <color indexed="81"/>
            <rFont val="Tahoma"/>
            <family val="2"/>
            <charset val="204"/>
          </rPr>
          <t xml:space="preserve">
1000 это местный бюджет
</t>
        </r>
      </text>
    </comment>
  </commentList>
</comments>
</file>

<file path=xl/sharedStrings.xml><?xml version="1.0" encoding="utf-8"?>
<sst xmlns="http://schemas.openxmlformats.org/spreadsheetml/2006/main" count="48" uniqueCount="37">
  <si>
    <t>ГРБС</t>
  </si>
  <si>
    <t>Код бюджетной классификации</t>
  </si>
  <si>
    <t>РзПр</t>
  </si>
  <si>
    <t>ЦСР</t>
  </si>
  <si>
    <t>Итого на период</t>
  </si>
  <si>
    <t>Цель. Обеспечение сохранности, модернизация и развитие сети автомобильных дорог района</t>
  </si>
  <si>
    <t>Задача 1. Ремонт, капитальный ремонт и содержание автомобильных дорог общего пользования местного значения городских округов, городских и сельских поселений</t>
  </si>
  <si>
    <t>Наименование программы, подпрограммы</t>
  </si>
  <si>
    <t>в том числе:</t>
  </si>
  <si>
    <t>средства краевого бюджета</t>
  </si>
  <si>
    <t>средства районного бюджета</t>
  </si>
  <si>
    <t>Финансовое управление администрации Богучанского района</t>
  </si>
  <si>
    <t>0409</t>
  </si>
  <si>
    <t>Ожидаемый результат от реализации подпрограммного мероприятия                  
(в натуральном выражении)</t>
  </si>
  <si>
    <t>Муниципальная программа Богучанского района "Развитие транспортной системы Богучанского района"</t>
  </si>
  <si>
    <t>0910080000</t>
  </si>
  <si>
    <t>Администрация Богучанского района</t>
  </si>
  <si>
    <t>Итого по подпрограмме:</t>
  </si>
  <si>
    <t>Приложение № 2
к подпрограмме "Дороги Богучанского района"</t>
  </si>
  <si>
    <t xml:space="preserve">Подпрограмма "Дороги Богучанского района" </t>
  </si>
  <si>
    <t>09100S5080</t>
  </si>
  <si>
    <t>Перечень мероприятий подпрограммы с указанием объема средств на их реализацию и ожидаемых результатов</t>
  </si>
  <si>
    <t>09100S5081</t>
  </si>
  <si>
    <t>09100S5090</t>
  </si>
  <si>
    <t>Расходы по годам реализации подпрограммы (рублей)</t>
  </si>
  <si>
    <t>Текущий финансовый год 2021</t>
  </si>
  <si>
    <t>Очередной финансоввй год 2022</t>
  </si>
  <si>
    <t>Первый год планового периода 2023</t>
  </si>
  <si>
    <t>Содержание  дороги в удовлетворительном состоянии, в т.ч.                                                                                                                                                                                                                                                                                                                                                                               2021-2024г - 38,6 км ежегодно (предварительно)</t>
  </si>
  <si>
    <t>Капитальный ремонт  и ремонт дороги, в т.ч.:           2021г-2024г - 7,3 км ежегодно (предварительно)</t>
  </si>
  <si>
    <t>09100Ч0030</t>
  </si>
  <si>
    <t xml:space="preserve">1.2. Иные межбюджетные трансферты бюджетам муниципальных образований на содержание автомобильных дорог общего пользования местного значения </t>
  </si>
  <si>
    <t>1.1. Межбюджетные трансферты бюджетам муниципальных образований на содержание автомобильных дорог общего пользования местного значения городских округов, городских и  сельских поселений за счет средств дорожного фонда Красноярского края</t>
  </si>
  <si>
    <t>1.3. Средства районного бюджета на содержание автомобильных дорог общего пользования местного значения (межселенного значения)</t>
  </si>
  <si>
    <t>1.4. Межбюджетные трансферты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тыс. человек, городских и  сельских поселений за счет средств дорожного фонда Красноярского края</t>
  </si>
  <si>
    <t>1.5. Расходы на капитальный ремонт и ремонт автомобильных дорог общего пользования местного значения</t>
  </si>
  <si>
    <t>Второй год планового периода 2024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</si>
</sst>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Calibri"/>
      <family val="2"/>
      <charset val="204"/>
    </font>
    <font>
      <b/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vertical="center"/>
    </xf>
    <xf numFmtId="0" fontId="5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4" fontId="9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FF66FF"/>
      <color rgb="FF99FF66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O21"/>
  <sheetViews>
    <sheetView tabSelected="1" view="pageBreakPreview" topLeftCell="A4" zoomScale="80" zoomScaleNormal="80" zoomScaleSheetLayoutView="80" workbookViewId="0">
      <selection activeCell="G14" sqref="G14"/>
    </sheetView>
  </sheetViews>
  <sheetFormatPr defaultRowHeight="12.75"/>
  <cols>
    <col min="1" max="1" width="50.28515625" style="3" customWidth="1"/>
    <col min="2" max="2" width="18.85546875" style="3" customWidth="1"/>
    <col min="3" max="3" width="7.7109375" style="3" customWidth="1"/>
    <col min="4" max="4" width="8" style="3" customWidth="1"/>
    <col min="5" max="5" width="13.140625" style="3" customWidth="1"/>
    <col min="6" max="7" width="15.5703125" style="4" customWidth="1"/>
    <col min="8" max="8" width="16.85546875" style="4" customWidth="1"/>
    <col min="9" max="9" width="15.5703125" style="4" customWidth="1"/>
    <col min="10" max="10" width="13.28515625" style="4" customWidth="1"/>
    <col min="11" max="11" width="27.5703125" style="3" customWidth="1"/>
    <col min="12" max="12" width="15.42578125" style="5" hidden="1" customWidth="1"/>
    <col min="13" max="16384" width="9.140625" style="5"/>
  </cols>
  <sheetData>
    <row r="1" spans="1:15" ht="56.25" customHeight="1">
      <c r="F1" s="39" t="s">
        <v>18</v>
      </c>
      <c r="G1" s="39"/>
      <c r="H1" s="39"/>
      <c r="I1" s="39"/>
      <c r="J1" s="39"/>
      <c r="K1" s="39"/>
    </row>
    <row r="2" spans="1:15" s="6" customFormat="1" ht="26.25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5" ht="12.75" hidden="1" customHeight="1"/>
    <row r="4" spans="1:15" ht="12.75" customHeight="1"/>
    <row r="5" spans="1:15" s="7" customFormat="1" ht="12.75" customHeight="1">
      <c r="A5" s="44" t="s">
        <v>7</v>
      </c>
      <c r="B5" s="44" t="s">
        <v>0</v>
      </c>
      <c r="C5" s="44" t="s">
        <v>1</v>
      </c>
      <c r="D5" s="44"/>
      <c r="E5" s="44"/>
      <c r="F5" s="40" t="s">
        <v>24</v>
      </c>
      <c r="G5" s="40"/>
      <c r="H5" s="40"/>
      <c r="I5" s="40"/>
      <c r="J5" s="41"/>
      <c r="K5" s="44" t="s">
        <v>13</v>
      </c>
    </row>
    <row r="6" spans="1:15" s="7" customFormat="1" ht="12.75" customHeight="1">
      <c r="A6" s="44"/>
      <c r="B6" s="44"/>
      <c r="C6" s="44"/>
      <c r="D6" s="44"/>
      <c r="E6" s="44"/>
      <c r="F6" s="42"/>
      <c r="G6" s="42"/>
      <c r="H6" s="42"/>
      <c r="I6" s="42"/>
      <c r="J6" s="43"/>
      <c r="K6" s="44"/>
    </row>
    <row r="7" spans="1:15" s="7" customFormat="1" ht="63.75" customHeight="1">
      <c r="A7" s="44"/>
      <c r="B7" s="44"/>
      <c r="C7" s="27" t="s">
        <v>0</v>
      </c>
      <c r="D7" s="27" t="s">
        <v>2</v>
      </c>
      <c r="E7" s="27" t="s">
        <v>3</v>
      </c>
      <c r="F7" s="31" t="s">
        <v>25</v>
      </c>
      <c r="G7" s="30" t="s">
        <v>26</v>
      </c>
      <c r="H7" s="30" t="s">
        <v>27</v>
      </c>
      <c r="I7" s="30" t="s">
        <v>36</v>
      </c>
      <c r="J7" s="28" t="s">
        <v>4</v>
      </c>
      <c r="K7" s="44"/>
    </row>
    <row r="8" spans="1:15" s="8" customFormat="1">
      <c r="A8" s="44" t="s">
        <v>14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5" s="8" customFormat="1">
      <c r="A9" s="44" t="s">
        <v>19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5" s="11" customFormat="1" ht="34.5" customHeight="1">
      <c r="A10" s="2" t="s">
        <v>5</v>
      </c>
      <c r="B10" s="9"/>
      <c r="C10" s="19"/>
      <c r="D10" s="19"/>
      <c r="E10" s="19"/>
      <c r="F10" s="28">
        <f>F11</f>
        <v>35195100</v>
      </c>
      <c r="G10" s="24">
        <f t="shared" ref="G10:H10" si="0">G11</f>
        <v>31282350</v>
      </c>
      <c r="H10" s="24">
        <f t="shared" si="0"/>
        <v>31284250</v>
      </c>
      <c r="I10" s="24">
        <f>I11</f>
        <v>31286350</v>
      </c>
      <c r="J10" s="23">
        <f t="shared" ref="J10:J17" si="1">SUM(F10:I10)</f>
        <v>129048050</v>
      </c>
      <c r="K10" s="10"/>
    </row>
    <row r="11" spans="1:15" s="11" customFormat="1" ht="55.5" customHeight="1">
      <c r="A11" s="2" t="s">
        <v>6</v>
      </c>
      <c r="B11" s="12"/>
      <c r="C11" s="12"/>
      <c r="D11" s="12"/>
      <c r="E11" s="12"/>
      <c r="F11" s="28">
        <f>SUM(F12:F16)</f>
        <v>35195100</v>
      </c>
      <c r="G11" s="23">
        <f>SUM(G12:G17)</f>
        <v>31282350</v>
      </c>
      <c r="H11" s="28">
        <f t="shared" ref="H11:I11" si="2">SUM(H12:H17)</f>
        <v>31284250</v>
      </c>
      <c r="I11" s="28">
        <f t="shared" si="2"/>
        <v>31286350</v>
      </c>
      <c r="J11" s="23">
        <f t="shared" si="1"/>
        <v>129048050</v>
      </c>
      <c r="K11" s="13"/>
      <c r="L11" s="14" t="e">
        <f>#REF!+#REF!+#REF!-#REF!+#REF!+#REF!</f>
        <v>#REF!</v>
      </c>
      <c r="M11" s="14"/>
      <c r="N11" s="14"/>
      <c r="O11" s="14"/>
    </row>
    <row r="12" spans="1:15" s="8" customFormat="1" ht="72" customHeight="1">
      <c r="A12" s="47" t="s">
        <v>32</v>
      </c>
      <c r="B12" s="35" t="s">
        <v>11</v>
      </c>
      <c r="C12" s="35">
        <v>890</v>
      </c>
      <c r="D12" s="29" t="s">
        <v>12</v>
      </c>
      <c r="E12" s="15" t="s">
        <v>20</v>
      </c>
      <c r="F12" s="1">
        <v>8450180</v>
      </c>
      <c r="G12" s="1">
        <v>0</v>
      </c>
      <c r="H12" s="1">
        <v>0</v>
      </c>
      <c r="I12" s="1">
        <v>0</v>
      </c>
      <c r="J12" s="23">
        <f t="shared" si="1"/>
        <v>8450180</v>
      </c>
      <c r="K12" s="37" t="s">
        <v>28</v>
      </c>
      <c r="L12" s="14"/>
      <c r="M12" s="14"/>
      <c r="N12" s="14"/>
      <c r="O12" s="14"/>
    </row>
    <row r="13" spans="1:15" s="8" customFormat="1" ht="44.25" customHeight="1">
      <c r="A13" s="48"/>
      <c r="B13" s="35" t="s">
        <v>16</v>
      </c>
      <c r="C13" s="35">
        <v>806</v>
      </c>
      <c r="D13" s="29" t="s">
        <v>12</v>
      </c>
      <c r="E13" s="15" t="s">
        <v>22</v>
      </c>
      <c r="F13" s="1">
        <f>112020+1000</f>
        <v>113020</v>
      </c>
      <c r="G13" s="1">
        <v>0</v>
      </c>
      <c r="H13" s="1">
        <v>0</v>
      </c>
      <c r="I13" s="1">
        <v>0</v>
      </c>
      <c r="J13" s="23">
        <f t="shared" si="1"/>
        <v>113020</v>
      </c>
      <c r="K13" s="45"/>
      <c r="L13" s="14"/>
      <c r="M13" s="14"/>
      <c r="N13" s="14"/>
      <c r="O13" s="14"/>
    </row>
    <row r="14" spans="1:15" s="8" customFormat="1" ht="72.75" customHeight="1">
      <c r="A14" s="36" t="s">
        <v>31</v>
      </c>
      <c r="B14" s="35" t="s">
        <v>11</v>
      </c>
      <c r="C14" s="35">
        <v>890</v>
      </c>
      <c r="D14" s="29" t="s">
        <v>12</v>
      </c>
      <c r="E14" s="15" t="s">
        <v>30</v>
      </c>
      <c r="F14" s="1">
        <v>0</v>
      </c>
      <c r="G14" s="1">
        <v>4874750</v>
      </c>
      <c r="H14" s="1">
        <v>4874750</v>
      </c>
      <c r="I14" s="1">
        <v>4874750</v>
      </c>
      <c r="J14" s="28">
        <f t="shared" si="1"/>
        <v>14624250</v>
      </c>
      <c r="K14" s="45"/>
      <c r="L14" s="14"/>
      <c r="M14" s="14"/>
      <c r="N14" s="14"/>
      <c r="O14" s="14"/>
    </row>
    <row r="15" spans="1:15" s="8" customFormat="1" ht="51" customHeight="1">
      <c r="A15" s="20" t="s">
        <v>33</v>
      </c>
      <c r="B15" s="35" t="s">
        <v>16</v>
      </c>
      <c r="C15" s="34">
        <v>806</v>
      </c>
      <c r="D15" s="15" t="s">
        <v>12</v>
      </c>
      <c r="E15" s="15" t="s">
        <v>15</v>
      </c>
      <c r="F15" s="1">
        <f>37400+387000</f>
        <v>424400</v>
      </c>
      <c r="G15" s="1">
        <f>75900+75250</f>
        <v>151150</v>
      </c>
      <c r="H15" s="1">
        <f>77800+75250</f>
        <v>153050</v>
      </c>
      <c r="I15" s="1">
        <f>79900+75250</f>
        <v>155150</v>
      </c>
      <c r="J15" s="23">
        <f t="shared" si="1"/>
        <v>883750</v>
      </c>
      <c r="K15" s="38"/>
      <c r="L15" s="14"/>
      <c r="M15" s="14"/>
      <c r="N15" s="14"/>
      <c r="O15" s="14"/>
    </row>
    <row r="16" spans="1:15" s="8" customFormat="1" ht="95.25" customHeight="1">
      <c r="A16" s="20" t="s">
        <v>34</v>
      </c>
      <c r="B16" s="25" t="s">
        <v>11</v>
      </c>
      <c r="C16" s="26">
        <v>890</v>
      </c>
      <c r="D16" s="29" t="s">
        <v>12</v>
      </c>
      <c r="E16" s="15" t="s">
        <v>23</v>
      </c>
      <c r="F16" s="1">
        <v>26207500</v>
      </c>
      <c r="G16" s="1">
        <v>0</v>
      </c>
      <c r="H16" s="1">
        <v>0</v>
      </c>
      <c r="I16" s="1">
        <v>0</v>
      </c>
      <c r="J16" s="23">
        <f t="shared" si="1"/>
        <v>26207500</v>
      </c>
      <c r="K16" s="37" t="s">
        <v>29</v>
      </c>
      <c r="L16" s="14"/>
      <c r="M16" s="14"/>
      <c r="N16" s="14"/>
      <c r="O16" s="14"/>
    </row>
    <row r="17" spans="1:15" s="8" customFormat="1" ht="81.75" customHeight="1">
      <c r="A17" s="20" t="s">
        <v>35</v>
      </c>
      <c r="B17" s="35" t="s">
        <v>16</v>
      </c>
      <c r="C17" s="33">
        <v>806</v>
      </c>
      <c r="D17" s="29" t="s">
        <v>12</v>
      </c>
      <c r="E17" s="15" t="s">
        <v>23</v>
      </c>
      <c r="F17" s="1">
        <v>0</v>
      </c>
      <c r="G17" s="1">
        <f>26230200+26250</f>
        <v>26256450</v>
      </c>
      <c r="H17" s="1">
        <f>26230200+26250</f>
        <v>26256450</v>
      </c>
      <c r="I17" s="1">
        <f>26230200+26250</f>
        <v>26256450</v>
      </c>
      <c r="J17" s="28">
        <f t="shared" si="1"/>
        <v>78769350</v>
      </c>
      <c r="K17" s="38"/>
      <c r="L17" s="14"/>
      <c r="M17" s="14"/>
      <c r="N17" s="14"/>
      <c r="O17" s="14"/>
    </row>
    <row r="18" spans="1:15" s="8" customFormat="1" ht="18" customHeight="1">
      <c r="A18" s="16" t="s">
        <v>17</v>
      </c>
      <c r="B18" s="19"/>
      <c r="C18" s="19"/>
      <c r="D18" s="15"/>
      <c r="E18" s="15"/>
      <c r="F18" s="1">
        <f>SUM(F12:F17)</f>
        <v>35195100</v>
      </c>
      <c r="G18" s="1">
        <f>SUM(G12:G17)</f>
        <v>31282350</v>
      </c>
      <c r="H18" s="1">
        <f>SUM(H12:H17)</f>
        <v>31284250</v>
      </c>
      <c r="I18" s="1">
        <f>SUM(I12:I17)</f>
        <v>31286350</v>
      </c>
      <c r="J18" s="1">
        <f>SUM(J12:J17)</f>
        <v>129048050</v>
      </c>
      <c r="K18" s="2"/>
      <c r="L18" s="14"/>
      <c r="M18" s="14"/>
      <c r="N18" s="14"/>
      <c r="O18" s="14"/>
    </row>
    <row r="19" spans="1:15" s="8" customFormat="1">
      <c r="A19" s="2" t="s">
        <v>8</v>
      </c>
      <c r="B19" s="19"/>
      <c r="C19" s="19"/>
      <c r="D19" s="19"/>
      <c r="E19" s="19"/>
      <c r="F19" s="32"/>
      <c r="G19" s="21"/>
      <c r="H19" s="21"/>
      <c r="I19" s="21"/>
      <c r="J19" s="1"/>
      <c r="K19" s="22"/>
    </row>
    <row r="20" spans="1:15" s="8" customFormat="1" ht="12.75" customHeight="1">
      <c r="A20" s="2" t="s">
        <v>10</v>
      </c>
      <c r="B20" s="19"/>
      <c r="C20" s="19"/>
      <c r="D20" s="19"/>
      <c r="E20" s="19"/>
      <c r="F20" s="1">
        <f>F15+1000</f>
        <v>425400</v>
      </c>
      <c r="G20" s="1">
        <f>G14+G15+26250</f>
        <v>5052150</v>
      </c>
      <c r="H20" s="1">
        <f t="shared" ref="H20:I20" si="3">H14+H15+26250</f>
        <v>5054050</v>
      </c>
      <c r="I20" s="1">
        <f t="shared" si="3"/>
        <v>5056150</v>
      </c>
      <c r="J20" s="1">
        <f>SUM(F20:I20)</f>
        <v>15587750</v>
      </c>
      <c r="K20" s="22"/>
    </row>
    <row r="21" spans="1:15" s="8" customFormat="1">
      <c r="A21" s="17" t="s">
        <v>9</v>
      </c>
      <c r="B21" s="18"/>
      <c r="C21" s="18"/>
      <c r="D21" s="18"/>
      <c r="E21" s="18"/>
      <c r="F21" s="1">
        <f>F18-F20</f>
        <v>34769700</v>
      </c>
      <c r="G21" s="1">
        <f>G18-G20</f>
        <v>26230200</v>
      </c>
      <c r="H21" s="1">
        <f t="shared" ref="H21:I21" si="4">H18-H20</f>
        <v>26230200</v>
      </c>
      <c r="I21" s="1">
        <f t="shared" si="4"/>
        <v>26230200</v>
      </c>
      <c r="J21" s="1">
        <f>SUM(F21:I21)</f>
        <v>113460300</v>
      </c>
      <c r="K21" s="22"/>
    </row>
  </sheetData>
  <mergeCells count="12">
    <mergeCell ref="K16:K17"/>
    <mergeCell ref="F1:K1"/>
    <mergeCell ref="F5:J6"/>
    <mergeCell ref="A9:K9"/>
    <mergeCell ref="K5:K7"/>
    <mergeCell ref="K12:K15"/>
    <mergeCell ref="A2:K2"/>
    <mergeCell ref="A8:K8"/>
    <mergeCell ref="A5:A7"/>
    <mergeCell ref="B5:B7"/>
    <mergeCell ref="C5:E6"/>
    <mergeCell ref="A12:A13"/>
  </mergeCells>
  <phoneticPr fontId="3" type="noConversion"/>
  <pageMargins left="0.19685039370078741" right="0.19685039370078741" top="0.6692913385826772" bottom="0.15748031496062992" header="0.31496062992125984" footer="0.15748031496062992"/>
  <pageSetup paperSize="9" scale="71" fitToHeight="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Company>КГБУ "КрУДор"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Ястремская</dc:creator>
  <cp:lastModifiedBy>Евгения</cp:lastModifiedBy>
  <cp:lastPrinted>2021-11-10T04:57:37Z</cp:lastPrinted>
  <dcterms:created xsi:type="dcterms:W3CDTF">2011-11-25T08:40:01Z</dcterms:created>
  <dcterms:modified xsi:type="dcterms:W3CDTF">2021-11-15T01:35:30Z</dcterms:modified>
</cp:coreProperties>
</file>