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8415" windowHeight="6750" tabRatio="607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</sheets>
  <definedNames>
    <definedName name="_xlnm.Print_Area" localSheetId="3">'11 КАИП'!$A$1:$I$29</definedName>
    <definedName name="_xlnm.Print_Area" localSheetId="0">'8 показатели '!$A$1:$K$41</definedName>
  </definedNames>
  <calcPr calcId="125725"/>
</workbook>
</file>

<file path=xl/calcChain.xml><?xml version="1.0" encoding="utf-8"?>
<calcChain xmlns="http://schemas.openxmlformats.org/spreadsheetml/2006/main">
  <c r="H10" i="13"/>
  <c r="I10"/>
  <c r="J10"/>
  <c r="K10"/>
  <c r="L10"/>
  <c r="H11"/>
  <c r="I11"/>
  <c r="J11"/>
  <c r="K11"/>
  <c r="L11"/>
  <c r="H12"/>
  <c r="I12"/>
  <c r="J12"/>
  <c r="K12"/>
  <c r="L12"/>
  <c r="H13"/>
  <c r="I13"/>
  <c r="J13"/>
  <c r="K13"/>
  <c r="L13"/>
  <c r="G13"/>
  <c r="G12"/>
  <c r="G11"/>
  <c r="G10"/>
  <c r="J32"/>
  <c r="I32"/>
  <c r="I21"/>
  <c r="J21"/>
  <c r="K21"/>
  <c r="L21"/>
  <c r="H32"/>
  <c r="G32"/>
  <c r="H30"/>
  <c r="G30"/>
  <c r="H24"/>
  <c r="G24"/>
  <c r="H22"/>
  <c r="G22"/>
  <c r="H20"/>
  <c r="G20"/>
  <c r="G9" l="1"/>
  <c r="H21"/>
  <c r="G21"/>
  <c r="H13" i="12"/>
  <c r="I13"/>
  <c r="E13" l="1"/>
  <c r="F13"/>
  <c r="G13"/>
  <c r="G14" i="13"/>
  <c r="H14"/>
  <c r="I14"/>
  <c r="J14"/>
  <c r="L14"/>
  <c r="K14"/>
  <c r="L9" l="1"/>
  <c r="K9"/>
  <c r="D14" i="12"/>
  <c r="D13"/>
  <c r="D12"/>
  <c r="D11"/>
  <c r="D10"/>
  <c r="D9"/>
  <c r="I27" i="13" l="1"/>
  <c r="J27"/>
  <c r="H9" l="1"/>
  <c r="I9"/>
  <c r="J9"/>
  <c r="E9" i="12" l="1"/>
  <c r="F9"/>
  <c r="G9"/>
  <c r="H9"/>
  <c r="I9"/>
  <c r="E10"/>
  <c r="F10"/>
  <c r="G10"/>
  <c r="H10"/>
  <c r="I10"/>
  <c r="E11"/>
  <c r="F11"/>
  <c r="H11"/>
  <c r="I11"/>
  <c r="E12"/>
  <c r="F12"/>
  <c r="G12"/>
  <c r="H12"/>
  <c r="I12"/>
  <c r="E14"/>
  <c r="F14"/>
  <c r="G14"/>
  <c r="H14"/>
  <c r="I14"/>
  <c r="G11"/>
  <c r="D31"/>
  <c r="F7" l="1"/>
  <c r="D7"/>
  <c r="H7"/>
  <c r="I7"/>
  <c r="E7"/>
  <c r="G7"/>
  <c r="E31"/>
  <c r="E23"/>
  <c r="D23"/>
  <c r="E15"/>
  <c r="D15"/>
  <c r="H27" i="13" l="1"/>
  <c r="G27" l="1"/>
  <c r="K27" l="1"/>
  <c r="L27"/>
  <c r="H23" i="12"/>
  <c r="I23"/>
  <c r="F23"/>
  <c r="G31"/>
  <c r="H31"/>
  <c r="I31"/>
  <c r="F31"/>
  <c r="F15"/>
  <c r="H15"/>
  <c r="I15"/>
  <c r="G15"/>
  <c r="G23"/>
</calcChain>
</file>

<file path=xl/sharedStrings.xml><?xml version="1.0" encoding="utf-8"?>
<sst xmlns="http://schemas.openxmlformats.org/spreadsheetml/2006/main" count="333" uniqueCount="147">
  <si>
    <t>№ п/п</t>
  </si>
  <si>
    <t>Плановый период</t>
  </si>
  <si>
    <t>план</t>
  </si>
  <si>
    <t>факт</t>
  </si>
  <si>
    <t>1-ый год</t>
  </si>
  <si>
    <t>2-ой год</t>
  </si>
  <si>
    <t>Примечание (оценка рисков невыполнения показателей по программе, причины не выполнения, выбор действий по преодолению)</t>
  </si>
  <si>
    <t>федеральный бюджет</t>
  </si>
  <si>
    <t>Ед. измере-ния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</si>
  <si>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</si>
  <si>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</si>
  <si>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</si>
  <si>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</si>
  <si>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</si>
  <si>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</si>
  <si>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ГРБС</t>
  </si>
  <si>
    <t>ЦСР</t>
  </si>
  <si>
    <t>Рз Пр</t>
  </si>
  <si>
    <t>Подпрограмма 1</t>
  </si>
  <si>
    <t>Наименование государственной программы, подпрограммы государственной программы</t>
  </si>
  <si>
    <t xml:space="preserve">федеральный бюджет    </t>
  </si>
  <si>
    <t xml:space="preserve">федеральный бюджет 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</si>
  <si>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</si>
  <si>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</si>
  <si>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</si>
  <si>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</si>
  <si>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№  п/п</t>
  </si>
  <si>
    <t>ввод в действие (квартал)</t>
  </si>
  <si>
    <t>Наименовние ГРБС</t>
  </si>
  <si>
    <t>Статус (муниципальная программа, подпрограмма)</t>
  </si>
  <si>
    <t>Муниципальная программа</t>
  </si>
  <si>
    <t>районный бюджет</t>
  </si>
  <si>
    <t>1.</t>
  </si>
  <si>
    <t>1.1.</t>
  </si>
  <si>
    <t>%</t>
  </si>
  <si>
    <t>х</t>
  </si>
  <si>
    <t>1.1.1.</t>
  </si>
  <si>
    <t>Подпрограмма 2</t>
  </si>
  <si>
    <t>Подпрограмма 3</t>
  </si>
  <si>
    <t>-</t>
  </si>
  <si>
    <t>рублей</t>
  </si>
  <si>
    <t>Протяженность автомобильных дорог общего местного значения, не отвечающим нормативным требованиям и их удельный вес в общей протяженности сети</t>
  </si>
  <si>
    <t>км</t>
  </si>
  <si>
    <t>Задача 1 Обеспечение сохранности, модернизация и развитие сети автомобильных дорог района</t>
  </si>
  <si>
    <t>Протяженность автомобильных дорог общего местного значения, работы по содержанию которых выполняются в объме действующих нормативов (допустимый уровень) и их удельный вес в общей протяженности автомобильных дорог, на которых производится комплекс  работ по содержанию</t>
  </si>
  <si>
    <t>Транспортная подвижность населени</t>
  </si>
  <si>
    <t>2.</t>
  </si>
  <si>
    <t>2.1.</t>
  </si>
  <si>
    <t>Задача 1. Обеспечение потребности населения в перевозках</t>
  </si>
  <si>
    <t>2.1.1.</t>
  </si>
  <si>
    <t>Цель 2  Повышение доступности транспортных услуг для населения</t>
  </si>
  <si>
    <t>Цель 1. Развитие современной и эффективной транспортной инфраструктуры</t>
  </si>
  <si>
    <t>3.</t>
  </si>
  <si>
    <t>Цель 3. Повышение комплексной безопасности дорожного движения</t>
  </si>
  <si>
    <t>3.1.</t>
  </si>
  <si>
    <t>3.1.1.</t>
  </si>
  <si>
    <t>Приложение № 9
к Порядку принятия решений о разработке муниципальных программ , их формировании и реализации</t>
  </si>
  <si>
    <t>Развитие транспортной системы Богучанского 
района</t>
  </si>
  <si>
    <t>Дороги  Богучанского 
района</t>
  </si>
  <si>
    <t>Финансовое управление администрации Богучанского района</t>
  </si>
  <si>
    <t>0409</t>
  </si>
  <si>
    <t>Администрация Богучанского района</t>
  </si>
  <si>
    <t>Развитие транспортного комплекса Богучанского района</t>
  </si>
  <si>
    <t>всего расходные обязательства 
в том числе по ГРБС:</t>
  </si>
  <si>
    <t>0408</t>
  </si>
  <si>
    <t>Безопасность дорожного движения в Богучанском районе</t>
  </si>
  <si>
    <t>Управление образования администрации Богучанского района</t>
  </si>
  <si>
    <t>Весо-вой крите-рий</t>
  </si>
  <si>
    <t xml:space="preserve"> Задача 1. Обеспечение дорожной безопасности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</si>
  <si>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Целевые показатели и показатели результативности (показатели развития отрасли, вида экономической деятельности) 
муниципальной программы Богучанского района  "Развитие транспортной системы Богучанского района" </t>
  </si>
  <si>
    <t xml:space="preserve">Использование бюджетных ассигнований районного бюджета и иных средств на реализацию  
муниципальной программы Богучанского района "Развитие транспортной системы Богучанского района" </t>
  </si>
  <si>
    <t>0702</t>
  </si>
  <si>
    <t>1.1.2.</t>
  </si>
  <si>
    <t>Доля протяженности автомобильных дорог общего пользования местного значения, на которых проведены работы по ремонту и капитальному ремонту в общей протяженности сети</t>
  </si>
  <si>
    <t>кол-во перевез.пассажиров/общее кол-во жителей района</t>
  </si>
  <si>
    <t>руб/пасс</t>
  </si>
  <si>
    <t>Доля субсидируемых поездок от общего числа</t>
  </si>
  <si>
    <t>Доля транспортных средств, подлежащих списанию</t>
  </si>
  <si>
    <t>Объем субсидий на 1 пассажира</t>
  </si>
  <si>
    <t>Социальный риск (число лиц, погибших в дорожно-транспортных происшествиях, на 100 тысяч населения)</t>
  </si>
  <si>
    <t>Число детей, пострадавших в дорожно-транспортных происшествиях</t>
  </si>
  <si>
    <t>чел</t>
  </si>
  <si>
    <t>шт</t>
  </si>
  <si>
    <t>Количество оборудованных участков дорожными знаками 5.19.1 и 5.19.2 "Пешеходный переход" повышенной яркости (на желтом фоне) и нанесение дорожной разметки 1.14.1 "Зебра" на пешеходных переходах</t>
  </si>
  <si>
    <t>0910080000</t>
  </si>
  <si>
    <t>09200П0000</t>
  </si>
  <si>
    <t>09200Л0000</t>
  </si>
  <si>
    <t xml:space="preserve"> показатель нулевой в виду отсутствия финансирования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</si>
  <si>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</si>
  <si>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Показатели исполнены в полном объеме</t>
  </si>
  <si>
    <t>Показатель исполнен в полном объеме</t>
  </si>
  <si>
    <r>
      <t>0</t>
    </r>
    <r>
      <rPr>
        <vertAlign val="superscript"/>
        <sz val="6"/>
        <color theme="1"/>
        <rFont val="Times New Roman"/>
        <family val="1"/>
        <charset val="204"/>
      </rPr>
      <t>*</t>
    </r>
    <r>
      <rPr>
        <sz val="6"/>
        <color theme="1"/>
        <rFont val="Times New Roman"/>
        <family val="1"/>
        <charset val="204"/>
      </rPr>
      <t>-</t>
    </r>
  </si>
  <si>
    <t>Фактический показатель ниже планового, что в данном случае расценивается как положительный эффект. Результатом послужило проведение профилактической работы  в образовательных учреждениях района сотрудниками ГИБДД, а также разъяснительной работы специалистами районного управления образования среди детей и подростков.</t>
  </si>
  <si>
    <r>
      <rPr>
        <sz val="12"/>
        <rFont val="Times New Roman"/>
        <family val="1"/>
        <charset val="204"/>
      </rPr>
      <t xml:space="preserve">Использование бюджетных ассигнований районного бюджета и иных средств </t>
    </r>
    <r>
      <rPr>
        <sz val="11"/>
        <rFont val="Times New Roman"/>
        <family val="1"/>
        <charset val="204"/>
      </rPr>
      <t>на реализацию мероприятий 
муниципальных программы Богучанского района "Развитие транспортной системы Богучанского района" 
(с расшифровкой по главным распорядителям средств районного бюджета, ведомственным целевым программам, основным мероприятиям, а также по годам реализации муниципальной программы)</t>
    </r>
  </si>
  <si>
    <t>Исполнители</t>
  </si>
  <si>
    <t xml:space="preserve">Подпрограмма 1. "Дороги Богучанского района" </t>
  </si>
  <si>
    <t xml:space="preserve">Подпрограмма 2 "Развитие транспортного комплекса Богучанского района" </t>
  </si>
  <si>
    <t xml:space="preserve">Подпрограмма 3 "Безопасность дорожного движения в Богучанском районе" </t>
  </si>
  <si>
    <t>09100S5080</t>
  </si>
  <si>
    <t>0703</t>
  </si>
  <si>
    <t>Приложение № 8                                                                                                                                                                    к порядку принятия решений о                                                                                                                                           разработке муниципальных                                                                                                                                                 программ Богучанского                                                                                                                                     района, их формировании и                                                                                                                                                                                  реализации</t>
  </si>
  <si>
    <t>Цель, задачи, целевых индикаторов и показатели результативности</t>
  </si>
  <si>
    <t>Год, предшествующий отчетному</t>
  </si>
  <si>
    <t>Отчетный финансовый год</t>
  </si>
  <si>
    <t>Павлов Павел Павлович 8 (39162) 21563</t>
  </si>
  <si>
    <t>Архипова Евгения Сергеевна 8 (39162) 21563</t>
  </si>
  <si>
    <t>Расходы по годам (рублей)</t>
  </si>
  <si>
    <t>Год, предшествующий отчетному году реализации программы</t>
  </si>
  <si>
    <t>093R373980</t>
  </si>
  <si>
    <t>Приложение № 10
к Порядку принятия решений о разработке                                                                                                                                            муниципальных программ , их                                                                           формировании и реализации</t>
  </si>
  <si>
    <t>Год предшествующий отчетному</t>
  </si>
  <si>
    <t>(рублей)</t>
  </si>
  <si>
    <t>внебюджетные источники</t>
  </si>
  <si>
    <t>бюджеты муниципальных образований</t>
  </si>
  <si>
    <t xml:space="preserve">Наимеование объекта </t>
  </si>
  <si>
    <t xml:space="preserve">Сметная стоимость  по утвержденной ПСД  </t>
  </si>
  <si>
    <t>Остаток сметной стоимости на  в ценах контракта</t>
  </si>
  <si>
    <t>Плановые показатели отчетного периода</t>
  </si>
  <si>
    <t xml:space="preserve">Финансирование  за отчетный период   </t>
  </si>
  <si>
    <t>Объем капитальных вложений</t>
  </si>
  <si>
    <t xml:space="preserve">Итого </t>
  </si>
  <si>
    <t xml:space="preserve">Приложение № 11 </t>
  </si>
  <si>
    <t>к Порядку принятия решений о разработке муниципальных программ Богучанского района, их формировании и реализации</t>
  </si>
  <si>
    <t>Финансирование объектов капитального строительства, включенных в муниципальную программу( федеральный и краевой бюджеты)</t>
  </si>
  <si>
    <t>Мощность</t>
  </si>
  <si>
    <r>
      <t xml:space="preserve">по: </t>
    </r>
    <r>
      <rPr>
        <u/>
        <sz val="12"/>
        <rFont val="Times New Roman"/>
        <family val="1"/>
        <charset val="204"/>
      </rPr>
      <t>Администрации Богучанского района</t>
    </r>
  </si>
  <si>
    <t>Начальник отдела лесного хозяйства, жилищной политики, транспорта и связи</t>
  </si>
  <si>
    <t>Л.Г. Каблова</t>
  </si>
  <si>
    <t>0920074020</t>
  </si>
  <si>
    <t>09100S5081</t>
  </si>
  <si>
    <t>09100S5090</t>
  </si>
  <si>
    <t>093R310602</t>
  </si>
  <si>
    <t>093008Ф010</t>
  </si>
  <si>
    <t>093R310601</t>
  </si>
  <si>
    <t>093R374270</t>
  </si>
  <si>
    <t>0930080000</t>
  </si>
  <si>
    <t>0*</t>
  </si>
  <si>
    <t>Фактический показатель ниже планового, что характеризуется как положительный эффект</t>
  </si>
  <si>
    <t>за январь - декабрь 2021 г. (нарастающим итогом)</t>
  </si>
  <si>
    <t>УМС Богучанского района</t>
  </si>
  <si>
    <t>092008Д000</t>
  </si>
  <si>
    <t>09100Ч0030</t>
  </si>
  <si>
    <t>09200В0000</t>
  </si>
  <si>
    <t>"25" февраля 2022г</t>
  </si>
  <si>
    <t>Фактические показатели ниже плановых, что характеризуется как положительный результат, т.к. уменьшилась протяженность (и удельный вес) а/дорог общего местного значения, которые не отвечают нормативным требованиям.</t>
  </si>
  <si>
    <t>Фактический показатель не выполнен. Планировалось отремонтировать 7,3 км а/дорог. Фактически отремонтировано  6,8 км а/дорог, в связи со сменой планового вида работ (отсыпка щебеночным покрытием заменено на проведение работ по асфальтированию).</t>
  </si>
  <si>
    <t>Фактический показатель ниже планового, что характеризуется как положительный результат, т.к. планировалось, что в ДТП пострадают 10 человек, а фактически пострадало 9 человек.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</si>
</sst>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6"/>
      <color theme="1"/>
      <name val="Times New Roman"/>
      <family val="1"/>
      <charset val="204"/>
    </font>
    <font>
      <vertAlign val="superscript"/>
      <sz val="6"/>
      <color theme="1"/>
      <name val="Times New Roman"/>
      <family val="1"/>
      <charset val="204"/>
    </font>
    <font>
      <u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2"/>
      <name val="Arial Cyr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0" borderId="0" xfId="0" applyFont="1"/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/>
    <xf numFmtId="0" fontId="8" fillId="0" borderId="0" xfId="0" applyFont="1" applyFill="1" applyAlignment="1">
      <alignment wrapText="1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14" fillId="0" borderId="0" xfId="0" applyFont="1" applyFill="1" applyAlignment="1"/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left" wrapText="1"/>
    </xf>
    <xf numFmtId="0" fontId="7" fillId="0" borderId="0" xfId="0" applyFont="1" applyFill="1" applyAlignment="1">
      <alignment horizontal="left"/>
    </xf>
    <xf numFmtId="0" fontId="1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2" fontId="7" fillId="0" borderId="1" xfId="0" applyNumberFormat="1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wrapText="1"/>
    </xf>
    <xf numFmtId="0" fontId="17" fillId="0" borderId="0" xfId="0" applyFont="1" applyFill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Alignment="1">
      <alignment horizontal="left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Border="1"/>
    <xf numFmtId="0" fontId="21" fillId="0" borderId="0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wrapText="1"/>
    </xf>
    <xf numFmtId="0" fontId="24" fillId="0" borderId="0" xfId="0" applyFont="1" applyFill="1" applyAlignment="1">
      <alignment vertical="center"/>
    </xf>
    <xf numFmtId="0" fontId="8" fillId="0" borderId="0" xfId="0" applyFont="1" applyFill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2" fillId="0" borderId="0" xfId="0" applyFont="1" applyFill="1" applyAlignment="1">
      <alignment horizontal="left" vertical="center" wrapText="1"/>
    </xf>
    <xf numFmtId="0" fontId="10" fillId="0" borderId="5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00FFFF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Q41"/>
  <sheetViews>
    <sheetView tabSelected="1" view="pageBreakPreview" topLeftCell="B1" zoomScaleSheetLayoutView="100" workbookViewId="0">
      <selection activeCell="K28" sqref="K28:K30"/>
    </sheetView>
  </sheetViews>
  <sheetFormatPr defaultRowHeight="11.25"/>
  <cols>
    <col min="1" max="1" width="5.28515625" style="53" customWidth="1"/>
    <col min="2" max="2" width="43.7109375" style="53" customWidth="1"/>
    <col min="3" max="3" width="9.5703125" style="53" customWidth="1"/>
    <col min="4" max="4" width="5.42578125" style="53" customWidth="1"/>
    <col min="5" max="10" width="8.7109375" style="53" customWidth="1"/>
    <col min="11" max="11" width="60.5703125" style="86" customWidth="1"/>
    <col min="12" max="16384" width="9.140625" style="53"/>
  </cols>
  <sheetData>
    <row r="1" spans="1:11" ht="66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 t="s">
        <v>100</v>
      </c>
    </row>
    <row r="2" spans="1:11" ht="10.5" customHeight="1">
      <c r="A2" s="18"/>
      <c r="B2" s="18"/>
      <c r="C2" s="18"/>
      <c r="D2" s="18"/>
      <c r="E2" s="18"/>
      <c r="F2" s="18"/>
      <c r="G2" s="18"/>
      <c r="H2" s="18"/>
      <c r="I2" s="88"/>
      <c r="J2" s="88"/>
      <c r="K2" s="88"/>
    </row>
    <row r="3" spans="1:11" ht="28.5" customHeight="1">
      <c r="A3" s="92" t="s">
        <v>69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4" spans="1:11" ht="6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1" s="63" customFormat="1" ht="29.25" customHeight="1">
      <c r="A5" s="94" t="s">
        <v>0</v>
      </c>
      <c r="B5" s="94" t="s">
        <v>101</v>
      </c>
      <c r="C5" s="94" t="s">
        <v>8</v>
      </c>
      <c r="D5" s="94" t="s">
        <v>67</v>
      </c>
      <c r="E5" s="97" t="s">
        <v>102</v>
      </c>
      <c r="F5" s="98"/>
      <c r="G5" s="97" t="s">
        <v>103</v>
      </c>
      <c r="H5" s="105"/>
      <c r="I5" s="97" t="s">
        <v>1</v>
      </c>
      <c r="J5" s="98"/>
      <c r="K5" s="94" t="s">
        <v>6</v>
      </c>
    </row>
    <row r="6" spans="1:11" s="63" customFormat="1" ht="27.75" customHeight="1">
      <c r="A6" s="95"/>
      <c r="B6" s="95"/>
      <c r="C6" s="95"/>
      <c r="D6" s="95"/>
      <c r="E6" s="97">
        <v>2020</v>
      </c>
      <c r="F6" s="98"/>
      <c r="G6" s="97">
        <v>2021</v>
      </c>
      <c r="H6" s="98"/>
      <c r="I6" s="94" t="s">
        <v>4</v>
      </c>
      <c r="J6" s="94" t="s">
        <v>5</v>
      </c>
      <c r="K6" s="95"/>
    </row>
    <row r="7" spans="1:11" s="63" customFormat="1" ht="22.5" customHeight="1">
      <c r="A7" s="96"/>
      <c r="B7" s="96"/>
      <c r="C7" s="96"/>
      <c r="D7" s="96"/>
      <c r="E7" s="89" t="s">
        <v>2</v>
      </c>
      <c r="F7" s="89" t="s">
        <v>3</v>
      </c>
      <c r="G7" s="89" t="s">
        <v>2</v>
      </c>
      <c r="H7" s="89" t="s">
        <v>3</v>
      </c>
      <c r="I7" s="96"/>
      <c r="J7" s="96"/>
      <c r="K7" s="96"/>
    </row>
    <row r="8" spans="1:11" s="63" customFormat="1">
      <c r="A8" s="60">
        <v>1</v>
      </c>
      <c r="B8" s="60">
        <v>2</v>
      </c>
      <c r="C8" s="60">
        <v>3</v>
      </c>
      <c r="D8" s="60">
        <v>4</v>
      </c>
      <c r="E8" s="58">
        <v>5</v>
      </c>
      <c r="F8" s="58">
        <v>6</v>
      </c>
      <c r="G8" s="58">
        <v>7</v>
      </c>
      <c r="H8" s="58">
        <v>8</v>
      </c>
      <c r="I8" s="60">
        <v>9</v>
      </c>
      <c r="J8" s="60">
        <v>10</v>
      </c>
      <c r="K8" s="90">
        <v>11</v>
      </c>
    </row>
    <row r="9" spans="1:11">
      <c r="A9" s="59" t="s">
        <v>32</v>
      </c>
      <c r="B9" s="93" t="s">
        <v>51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s="64" customFormat="1" ht="32.25" customHeight="1">
      <c r="A10" s="99"/>
      <c r="B10" s="100" t="s">
        <v>41</v>
      </c>
      <c r="C10" s="58" t="s">
        <v>42</v>
      </c>
      <c r="D10" s="58" t="s">
        <v>35</v>
      </c>
      <c r="E10" s="83">
        <v>241.7</v>
      </c>
      <c r="F10" s="83">
        <v>233.91</v>
      </c>
      <c r="G10" s="58">
        <v>241.7</v>
      </c>
      <c r="H10" s="58">
        <v>234.9</v>
      </c>
      <c r="I10" s="58">
        <v>241.7</v>
      </c>
      <c r="J10" s="58">
        <v>241.7</v>
      </c>
      <c r="K10" s="102" t="s">
        <v>144</v>
      </c>
    </row>
    <row r="11" spans="1:11" s="64" customFormat="1" ht="27.75" customHeight="1">
      <c r="A11" s="99"/>
      <c r="B11" s="100"/>
      <c r="C11" s="58" t="s">
        <v>34</v>
      </c>
      <c r="D11" s="58" t="s">
        <v>35</v>
      </c>
      <c r="E11" s="83">
        <v>62</v>
      </c>
      <c r="F11" s="83">
        <v>58</v>
      </c>
      <c r="G11" s="58">
        <v>62</v>
      </c>
      <c r="H11" s="58">
        <v>58</v>
      </c>
      <c r="I11" s="58">
        <v>62</v>
      </c>
      <c r="J11" s="58">
        <v>62</v>
      </c>
      <c r="K11" s="103"/>
    </row>
    <row r="12" spans="1:11">
      <c r="A12" s="59" t="s">
        <v>33</v>
      </c>
      <c r="B12" s="93" t="s">
        <v>43</v>
      </c>
      <c r="C12" s="93"/>
      <c r="D12" s="93"/>
      <c r="E12" s="93"/>
      <c r="F12" s="93"/>
      <c r="G12" s="93"/>
      <c r="H12" s="93"/>
      <c r="I12" s="93"/>
      <c r="J12" s="93"/>
      <c r="K12" s="93"/>
    </row>
    <row r="13" spans="1:11">
      <c r="A13" s="59" t="s">
        <v>36</v>
      </c>
      <c r="B13" s="93" t="s">
        <v>95</v>
      </c>
      <c r="C13" s="93"/>
      <c r="D13" s="93"/>
      <c r="E13" s="93"/>
      <c r="F13" s="93"/>
      <c r="G13" s="93"/>
      <c r="H13" s="93"/>
      <c r="I13" s="93"/>
      <c r="J13" s="93"/>
      <c r="K13" s="93"/>
    </row>
    <row r="14" spans="1:11" s="64" customFormat="1" ht="28.5" customHeight="1">
      <c r="A14" s="99"/>
      <c r="B14" s="100" t="s">
        <v>44</v>
      </c>
      <c r="C14" s="58" t="s">
        <v>42</v>
      </c>
      <c r="D14" s="101">
        <v>0.25</v>
      </c>
      <c r="E14" s="83">
        <v>38.6</v>
      </c>
      <c r="F14" s="83">
        <v>38.6</v>
      </c>
      <c r="G14" s="58">
        <v>38.6</v>
      </c>
      <c r="H14" s="58">
        <v>38.6</v>
      </c>
      <c r="I14" s="58">
        <v>38.6</v>
      </c>
      <c r="J14" s="58">
        <v>38.6</v>
      </c>
      <c r="K14" s="102" t="s">
        <v>89</v>
      </c>
    </row>
    <row r="15" spans="1:11" s="64" customFormat="1" ht="28.5" customHeight="1">
      <c r="A15" s="99"/>
      <c r="B15" s="100"/>
      <c r="C15" s="58" t="s">
        <v>34</v>
      </c>
      <c r="D15" s="101"/>
      <c r="E15" s="83">
        <v>9.84</v>
      </c>
      <c r="F15" s="83">
        <v>9.84</v>
      </c>
      <c r="G15" s="58">
        <v>9.84</v>
      </c>
      <c r="H15" s="58">
        <v>9.84</v>
      </c>
      <c r="I15" s="58">
        <v>9.84</v>
      </c>
      <c r="J15" s="58">
        <v>9.84</v>
      </c>
      <c r="K15" s="103"/>
    </row>
    <row r="16" spans="1:11" s="64" customFormat="1" ht="45.75" customHeight="1">
      <c r="A16" s="65" t="s">
        <v>72</v>
      </c>
      <c r="B16" s="8" t="s">
        <v>73</v>
      </c>
      <c r="C16" s="58" t="s">
        <v>34</v>
      </c>
      <c r="D16" s="58">
        <v>0.05</v>
      </c>
      <c r="E16" s="83">
        <v>1.8</v>
      </c>
      <c r="F16" s="83">
        <v>1.91</v>
      </c>
      <c r="G16" s="58">
        <v>1.8</v>
      </c>
      <c r="H16" s="58">
        <v>1.65</v>
      </c>
      <c r="I16" s="58">
        <v>1.8</v>
      </c>
      <c r="J16" s="58">
        <v>1.8</v>
      </c>
      <c r="K16" s="91" t="s">
        <v>145</v>
      </c>
    </row>
    <row r="17" spans="1:12">
      <c r="A17" s="59" t="s">
        <v>46</v>
      </c>
      <c r="B17" s="93" t="s">
        <v>50</v>
      </c>
      <c r="C17" s="93"/>
      <c r="D17" s="93"/>
      <c r="E17" s="93"/>
      <c r="F17" s="93"/>
      <c r="G17" s="93"/>
      <c r="H17" s="93"/>
      <c r="I17" s="93"/>
      <c r="J17" s="93"/>
      <c r="K17" s="93"/>
    </row>
    <row r="18" spans="1:12" ht="48" customHeight="1">
      <c r="A18" s="59"/>
      <c r="B18" s="8" t="s">
        <v>45</v>
      </c>
      <c r="C18" s="13" t="s">
        <v>74</v>
      </c>
      <c r="D18" s="58" t="s">
        <v>35</v>
      </c>
      <c r="E18" s="83">
        <v>9.7200000000000006</v>
      </c>
      <c r="F18" s="51">
        <v>8.6</v>
      </c>
      <c r="G18" s="58">
        <v>8.68</v>
      </c>
      <c r="H18" s="58">
        <v>8.68</v>
      </c>
      <c r="I18" s="58">
        <v>8.68</v>
      </c>
      <c r="J18" s="58">
        <v>8.68</v>
      </c>
      <c r="K18" s="81" t="s">
        <v>89</v>
      </c>
    </row>
    <row r="19" spans="1:12">
      <c r="A19" s="59" t="s">
        <v>47</v>
      </c>
      <c r="B19" s="93" t="s">
        <v>48</v>
      </c>
      <c r="C19" s="93"/>
      <c r="D19" s="93"/>
      <c r="E19" s="93"/>
      <c r="F19" s="93"/>
      <c r="G19" s="93"/>
      <c r="H19" s="93"/>
      <c r="I19" s="93"/>
      <c r="J19" s="93"/>
      <c r="K19" s="93"/>
    </row>
    <row r="20" spans="1:12">
      <c r="A20" s="59" t="s">
        <v>49</v>
      </c>
      <c r="B20" s="93" t="s">
        <v>96</v>
      </c>
      <c r="C20" s="93"/>
      <c r="D20" s="93"/>
      <c r="E20" s="93"/>
      <c r="F20" s="93"/>
      <c r="G20" s="93"/>
      <c r="H20" s="93"/>
      <c r="I20" s="93"/>
      <c r="J20" s="93"/>
      <c r="K20" s="93"/>
    </row>
    <row r="21" spans="1:12" ht="34.5" customHeight="1">
      <c r="A21" s="59"/>
      <c r="B21" s="52" t="s">
        <v>78</v>
      </c>
      <c r="C21" s="7" t="s">
        <v>75</v>
      </c>
      <c r="D21" s="83">
        <v>0.21</v>
      </c>
      <c r="E21" s="51">
        <v>109.96</v>
      </c>
      <c r="F21" s="83">
        <v>147.33000000000001</v>
      </c>
      <c r="G21" s="51">
        <v>149.16</v>
      </c>
      <c r="H21" s="58">
        <v>149.19</v>
      </c>
      <c r="I21" s="58">
        <v>149.16</v>
      </c>
      <c r="J21" s="58">
        <v>149.16</v>
      </c>
      <c r="K21" s="81" t="s">
        <v>89</v>
      </c>
    </row>
    <row r="22" spans="1:12" ht="22.5" customHeight="1">
      <c r="A22" s="59"/>
      <c r="B22" s="57" t="s">
        <v>76</v>
      </c>
      <c r="C22" s="7" t="s">
        <v>34</v>
      </c>
      <c r="D22" s="83">
        <v>0.21</v>
      </c>
      <c r="E22" s="83">
        <v>74.5</v>
      </c>
      <c r="F22" s="83">
        <v>68.8</v>
      </c>
      <c r="G22" s="58">
        <v>69.7</v>
      </c>
      <c r="H22" s="58">
        <v>67.7</v>
      </c>
      <c r="I22" s="58">
        <v>69.7</v>
      </c>
      <c r="J22" s="58">
        <v>69.7</v>
      </c>
      <c r="K22" s="18" t="s">
        <v>137</v>
      </c>
      <c r="L22" s="82"/>
    </row>
    <row r="23" spans="1:12">
      <c r="A23" s="59"/>
      <c r="B23" s="57" t="s">
        <v>77</v>
      </c>
      <c r="C23" s="7" t="s">
        <v>34</v>
      </c>
      <c r="D23" s="83">
        <v>0.1</v>
      </c>
      <c r="E23" s="83">
        <v>71</v>
      </c>
      <c r="F23" s="83">
        <v>71</v>
      </c>
      <c r="G23" s="58">
        <v>71</v>
      </c>
      <c r="H23" s="58">
        <v>71</v>
      </c>
      <c r="I23" s="58">
        <v>71</v>
      </c>
      <c r="J23" s="58">
        <v>71</v>
      </c>
      <c r="K23" s="81" t="s">
        <v>90</v>
      </c>
    </row>
    <row r="24" spans="1:12">
      <c r="A24" s="59" t="s">
        <v>52</v>
      </c>
      <c r="B24" s="107" t="s">
        <v>53</v>
      </c>
      <c r="C24" s="107"/>
      <c r="D24" s="107"/>
      <c r="E24" s="108"/>
      <c r="F24" s="108"/>
      <c r="G24" s="108"/>
      <c r="H24" s="107"/>
      <c r="I24" s="107"/>
      <c r="J24" s="107"/>
      <c r="K24" s="107"/>
    </row>
    <row r="25" spans="1:12" ht="35.25" customHeight="1">
      <c r="A25" s="59"/>
      <c r="B25" s="8" t="s">
        <v>79</v>
      </c>
      <c r="C25" s="10" t="s">
        <v>34</v>
      </c>
      <c r="D25" s="11" t="s">
        <v>35</v>
      </c>
      <c r="E25" s="83">
        <v>28.7</v>
      </c>
      <c r="F25" s="83">
        <v>11</v>
      </c>
      <c r="G25" s="58">
        <v>28.7</v>
      </c>
      <c r="H25" s="58">
        <v>20</v>
      </c>
      <c r="I25" s="58">
        <v>28.7</v>
      </c>
      <c r="J25" s="58">
        <v>28.7</v>
      </c>
      <c r="K25" s="70" t="s">
        <v>146</v>
      </c>
    </row>
    <row r="26" spans="1:12">
      <c r="A26" s="66" t="s">
        <v>54</v>
      </c>
      <c r="B26" s="93" t="s">
        <v>68</v>
      </c>
      <c r="C26" s="93"/>
      <c r="D26" s="93"/>
      <c r="E26" s="110"/>
      <c r="F26" s="110"/>
      <c r="G26" s="110"/>
      <c r="H26" s="93"/>
      <c r="I26" s="93"/>
      <c r="J26" s="93"/>
      <c r="K26" s="93"/>
    </row>
    <row r="27" spans="1:12" ht="13.5" customHeight="1">
      <c r="A27" s="59" t="s">
        <v>55</v>
      </c>
      <c r="B27" s="93" t="s">
        <v>97</v>
      </c>
      <c r="C27" s="93"/>
      <c r="D27" s="93"/>
      <c r="E27" s="93"/>
      <c r="F27" s="93"/>
      <c r="G27" s="93"/>
      <c r="H27" s="93"/>
      <c r="I27" s="93"/>
      <c r="J27" s="93"/>
      <c r="K27" s="93"/>
    </row>
    <row r="28" spans="1:12" ht="55.5" customHeight="1">
      <c r="A28" s="59"/>
      <c r="B28" s="57" t="s">
        <v>80</v>
      </c>
      <c r="C28" s="58" t="s">
        <v>81</v>
      </c>
      <c r="D28" s="58">
        <v>0.1</v>
      </c>
      <c r="E28" s="83">
        <v>10</v>
      </c>
      <c r="F28" s="83">
        <v>5</v>
      </c>
      <c r="G28" s="58">
        <v>10</v>
      </c>
      <c r="H28" s="58">
        <v>9</v>
      </c>
      <c r="I28" s="58">
        <v>10</v>
      </c>
      <c r="J28" s="58">
        <v>10</v>
      </c>
      <c r="K28" s="81" t="s">
        <v>92</v>
      </c>
    </row>
    <row r="29" spans="1:12" ht="44.25" customHeight="1">
      <c r="A29" s="59"/>
      <c r="B29" s="8" t="s">
        <v>83</v>
      </c>
      <c r="C29" s="7" t="s">
        <v>82</v>
      </c>
      <c r="D29" s="58">
        <v>0.04</v>
      </c>
      <c r="E29" s="83">
        <v>6</v>
      </c>
      <c r="F29" s="83">
        <v>6</v>
      </c>
      <c r="G29" s="58">
        <v>6</v>
      </c>
      <c r="H29" s="58">
        <v>6</v>
      </c>
      <c r="I29" s="58">
        <v>6</v>
      </c>
      <c r="J29" s="58">
        <v>6</v>
      </c>
      <c r="K29" s="81" t="s">
        <v>90</v>
      </c>
    </row>
    <row r="30" spans="1:12" ht="33" customHeight="1">
      <c r="A30" s="59"/>
      <c r="B30" s="8" t="s">
        <v>88</v>
      </c>
      <c r="C30" s="7" t="s">
        <v>82</v>
      </c>
      <c r="D30" s="58">
        <v>0.04</v>
      </c>
      <c r="E30" s="83">
        <v>585</v>
      </c>
      <c r="F30" s="83">
        <v>585</v>
      </c>
      <c r="G30" s="58">
        <v>610</v>
      </c>
      <c r="H30" s="58">
        <v>610</v>
      </c>
      <c r="I30" s="83" t="s">
        <v>136</v>
      </c>
      <c r="J30" s="83" t="s">
        <v>136</v>
      </c>
      <c r="K30" s="81" t="s">
        <v>90</v>
      </c>
    </row>
    <row r="32" spans="1:12" ht="12.75" customHeight="1">
      <c r="A32" s="12" t="s">
        <v>91</v>
      </c>
      <c r="B32" s="109" t="s">
        <v>87</v>
      </c>
      <c r="C32" s="109"/>
      <c r="D32" s="109"/>
      <c r="E32" s="109"/>
      <c r="F32" s="109"/>
      <c r="G32" s="109"/>
      <c r="H32" s="109"/>
      <c r="I32" s="109"/>
      <c r="J32" s="109"/>
      <c r="K32" s="109"/>
    </row>
    <row r="33" spans="1:17" ht="9" customHeight="1"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7" s="2" customFormat="1" ht="15.75">
      <c r="A34" s="67"/>
      <c r="B34" s="67" t="s">
        <v>126</v>
      </c>
      <c r="C34" s="9"/>
      <c r="D34" s="9"/>
      <c r="F34" s="9"/>
      <c r="G34" s="16"/>
      <c r="H34" s="9"/>
      <c r="I34" s="104" t="s">
        <v>127</v>
      </c>
      <c r="J34" s="104"/>
      <c r="K34" s="104"/>
      <c r="L34" s="68"/>
      <c r="M34" s="67"/>
      <c r="N34" s="67"/>
      <c r="O34" s="67"/>
      <c r="P34" s="67"/>
      <c r="Q34" s="67"/>
    </row>
    <row r="35" spans="1:17" s="19" customFormat="1" ht="12.75">
      <c r="E35" s="20"/>
      <c r="K35" s="87"/>
    </row>
    <row r="36" spans="1:17" s="19" customFormat="1" ht="12.75">
      <c r="A36" s="2" t="s">
        <v>94</v>
      </c>
      <c r="E36" s="20"/>
      <c r="K36" s="87"/>
    </row>
    <row r="37" spans="1:17" s="19" customFormat="1" ht="12.75">
      <c r="A37" s="17" t="s">
        <v>105</v>
      </c>
      <c r="E37" s="20"/>
      <c r="K37" s="87"/>
    </row>
    <row r="38" spans="1:17" s="19" customFormat="1" ht="12.75">
      <c r="A38" s="17" t="s">
        <v>104</v>
      </c>
      <c r="B38" s="18"/>
      <c r="E38" s="20"/>
      <c r="K38" s="87"/>
    </row>
    <row r="39" spans="1:17" s="19" customFormat="1" ht="12.75">
      <c r="A39" s="17"/>
      <c r="B39" s="18"/>
      <c r="E39" s="20"/>
      <c r="K39" s="87"/>
    </row>
    <row r="40" spans="1:17" s="19" customFormat="1" ht="12.75">
      <c r="B40" s="21" t="s">
        <v>143</v>
      </c>
      <c r="E40" s="20"/>
      <c r="K40" s="87"/>
    </row>
    <row r="41" spans="1:17" s="19" customFormat="1" ht="12.75">
      <c r="E41" s="20"/>
      <c r="K41" s="87"/>
    </row>
  </sheetData>
  <mergeCells count="32">
    <mergeCell ref="I34:K34"/>
    <mergeCell ref="I5:J5"/>
    <mergeCell ref="B17:K17"/>
    <mergeCell ref="G5:H5"/>
    <mergeCell ref="E6:F6"/>
    <mergeCell ref="K5:K7"/>
    <mergeCell ref="K14:K15"/>
    <mergeCell ref="E5:F5"/>
    <mergeCell ref="B33:K33"/>
    <mergeCell ref="B24:K24"/>
    <mergeCell ref="B32:K32"/>
    <mergeCell ref="B20:K20"/>
    <mergeCell ref="B19:K19"/>
    <mergeCell ref="B26:K26"/>
    <mergeCell ref="B27:K27"/>
    <mergeCell ref="A10:A11"/>
    <mergeCell ref="A14:A15"/>
    <mergeCell ref="B14:B15"/>
    <mergeCell ref="D14:D15"/>
    <mergeCell ref="J6:J7"/>
    <mergeCell ref="B12:K12"/>
    <mergeCell ref="B13:K13"/>
    <mergeCell ref="K10:K11"/>
    <mergeCell ref="B10:B11"/>
    <mergeCell ref="A3:K3"/>
    <mergeCell ref="B9:K9"/>
    <mergeCell ref="B5:B7"/>
    <mergeCell ref="I6:I7"/>
    <mergeCell ref="C5:C7"/>
    <mergeCell ref="D5:D7"/>
    <mergeCell ref="A5:A7"/>
    <mergeCell ref="G6:H6"/>
  </mergeCells>
  <phoneticPr fontId="1" type="noConversion"/>
  <pageMargins left="0.47244094488188981" right="0.23622047244094491" top="0.39370078740157483" bottom="0.19685039370078741" header="0.51181102362204722" footer="0.35433070866141736"/>
  <pageSetup paperSize="9" scale="6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Q44"/>
  <sheetViews>
    <sheetView topLeftCell="A19" zoomScale="80" zoomScaleNormal="80" zoomScaleSheetLayoutView="75" workbookViewId="0">
      <selection activeCell="B44" sqref="B44"/>
    </sheetView>
  </sheetViews>
  <sheetFormatPr defaultRowHeight="12.75"/>
  <cols>
    <col min="1" max="1" width="15.7109375" style="19" customWidth="1"/>
    <col min="2" max="2" width="17.85546875" style="19" customWidth="1"/>
    <col min="3" max="3" width="36.140625" style="19" customWidth="1"/>
    <col min="4" max="4" width="6.28515625" style="19" customWidth="1"/>
    <col min="5" max="5" width="6.28515625" style="20" customWidth="1"/>
    <col min="6" max="6" width="11.85546875" style="20" customWidth="1"/>
    <col min="7" max="10" width="14.5703125" style="19" customWidth="1"/>
    <col min="11" max="12" width="14.85546875" style="19" bestFit="1" customWidth="1"/>
    <col min="13" max="13" width="14.7109375" style="19" customWidth="1"/>
    <col min="14" max="16384" width="9.140625" style="19"/>
  </cols>
  <sheetData>
    <row r="1" spans="1:13" ht="51.75" customHeight="1">
      <c r="K1" s="111" t="s">
        <v>56</v>
      </c>
      <c r="L1" s="111"/>
      <c r="M1" s="111"/>
    </row>
    <row r="3" spans="1:13" ht="51" customHeight="1">
      <c r="A3" s="112" t="s">
        <v>93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>
      <c r="M4" s="19" t="s">
        <v>40</v>
      </c>
    </row>
    <row r="5" spans="1:13" s="2" customFormat="1" ht="26.25" customHeight="1">
      <c r="A5" s="114" t="s">
        <v>29</v>
      </c>
      <c r="B5" s="114" t="s">
        <v>25</v>
      </c>
      <c r="C5" s="114" t="s">
        <v>28</v>
      </c>
      <c r="D5" s="114" t="s">
        <v>14</v>
      </c>
      <c r="E5" s="114"/>
      <c r="F5" s="114"/>
      <c r="G5" s="113" t="s">
        <v>106</v>
      </c>
      <c r="H5" s="113"/>
      <c r="I5" s="113"/>
      <c r="J5" s="113"/>
      <c r="K5" s="113"/>
      <c r="L5" s="113"/>
      <c r="M5" s="114" t="s">
        <v>22</v>
      </c>
    </row>
    <row r="6" spans="1:13" s="2" customFormat="1" ht="42.75" customHeight="1">
      <c r="A6" s="114"/>
      <c r="B6" s="114"/>
      <c r="C6" s="114"/>
      <c r="D6" s="114" t="s">
        <v>15</v>
      </c>
      <c r="E6" s="115" t="s">
        <v>17</v>
      </c>
      <c r="F6" s="115" t="s">
        <v>16</v>
      </c>
      <c r="G6" s="114" t="s">
        <v>107</v>
      </c>
      <c r="H6" s="114"/>
      <c r="I6" s="114" t="s">
        <v>103</v>
      </c>
      <c r="J6" s="114"/>
      <c r="K6" s="114" t="s">
        <v>1</v>
      </c>
      <c r="L6" s="114"/>
      <c r="M6" s="114"/>
    </row>
    <row r="7" spans="1:13" s="2" customFormat="1">
      <c r="A7" s="114"/>
      <c r="B7" s="114"/>
      <c r="C7" s="114"/>
      <c r="D7" s="114"/>
      <c r="E7" s="115"/>
      <c r="F7" s="115"/>
      <c r="G7" s="116">
        <v>2020</v>
      </c>
      <c r="H7" s="117"/>
      <c r="I7" s="116">
        <v>2021</v>
      </c>
      <c r="J7" s="117"/>
      <c r="K7" s="114" t="s">
        <v>4</v>
      </c>
      <c r="L7" s="114" t="s">
        <v>5</v>
      </c>
      <c r="M7" s="114"/>
    </row>
    <row r="8" spans="1:13" s="2" customFormat="1" ht="32.25" customHeight="1">
      <c r="A8" s="114"/>
      <c r="B8" s="114"/>
      <c r="C8" s="114"/>
      <c r="D8" s="114"/>
      <c r="E8" s="115"/>
      <c r="F8" s="115"/>
      <c r="G8" s="62" t="s">
        <v>2</v>
      </c>
      <c r="H8" s="62" t="s">
        <v>3</v>
      </c>
      <c r="I8" s="62" t="s">
        <v>2</v>
      </c>
      <c r="J8" s="62" t="s">
        <v>3</v>
      </c>
      <c r="K8" s="114"/>
      <c r="L8" s="114"/>
      <c r="M8" s="114"/>
    </row>
    <row r="9" spans="1:13" s="2" customFormat="1" ht="28.5" customHeight="1">
      <c r="A9" s="118" t="s">
        <v>30</v>
      </c>
      <c r="B9" s="118" t="s">
        <v>57</v>
      </c>
      <c r="C9" s="15" t="s">
        <v>63</v>
      </c>
      <c r="D9" s="3"/>
      <c r="E9" s="4"/>
      <c r="F9" s="4"/>
      <c r="G9" s="69">
        <f>SUM(G10:G13)</f>
        <v>95599714.620000005</v>
      </c>
      <c r="H9" s="69">
        <f t="shared" ref="H9:J9" si="0">SUM(H10:H13)</f>
        <v>91745496</v>
      </c>
      <c r="I9" s="69">
        <f t="shared" si="0"/>
        <v>96531945.659999996</v>
      </c>
      <c r="J9" s="69">
        <f t="shared" si="0"/>
        <v>92505683.299999997</v>
      </c>
      <c r="K9" s="69">
        <f t="shared" ref="K9:L9" si="1">SUM(K10:K13)</f>
        <v>111232250</v>
      </c>
      <c r="L9" s="69">
        <f t="shared" si="1"/>
        <v>86129550</v>
      </c>
      <c r="M9" s="3"/>
    </row>
    <row r="10" spans="1:13" s="2" customFormat="1" ht="28.5" customHeight="1">
      <c r="A10" s="119"/>
      <c r="B10" s="119"/>
      <c r="C10" s="15" t="s">
        <v>59</v>
      </c>
      <c r="D10" s="14">
        <v>890</v>
      </c>
      <c r="E10" s="4"/>
      <c r="F10" s="4"/>
      <c r="G10" s="69">
        <f>G15+G16+G17+G28+G29</f>
        <v>35697252.5</v>
      </c>
      <c r="H10" s="69">
        <f t="shared" ref="H10:L10" si="2">H15+H16+H17+H28+H29</f>
        <v>31916243.350000001</v>
      </c>
      <c r="I10" s="69">
        <f t="shared" si="2"/>
        <v>35281000</v>
      </c>
      <c r="J10" s="69">
        <f t="shared" si="2"/>
        <v>31292181.219999999</v>
      </c>
      <c r="K10" s="69">
        <f t="shared" si="2"/>
        <v>4874750</v>
      </c>
      <c r="L10" s="69">
        <f t="shared" si="2"/>
        <v>4874750</v>
      </c>
      <c r="M10" s="3"/>
    </row>
    <row r="11" spans="1:13" s="2" customFormat="1" ht="15.75" customHeight="1">
      <c r="A11" s="119"/>
      <c r="B11" s="119"/>
      <c r="C11" s="15" t="s">
        <v>61</v>
      </c>
      <c r="D11" s="14">
        <v>806</v>
      </c>
      <c r="E11" s="4"/>
      <c r="F11" s="4"/>
      <c r="G11" s="69">
        <f>G18+G19+G20+G22+G23+G24+G25+G30+G31</f>
        <v>59835474.119999997</v>
      </c>
      <c r="H11" s="69">
        <f t="shared" ref="H11:L11" si="3">H18+H19+H20+H22+H23+H24+H25+H30+H31</f>
        <v>59762264.649999999</v>
      </c>
      <c r="I11" s="69">
        <f t="shared" si="3"/>
        <v>58725952.079999998</v>
      </c>
      <c r="J11" s="69">
        <f t="shared" si="3"/>
        <v>58688552.079999998</v>
      </c>
      <c r="K11" s="69">
        <f t="shared" si="3"/>
        <v>106277500</v>
      </c>
      <c r="L11" s="69">
        <f t="shared" si="3"/>
        <v>81174800</v>
      </c>
      <c r="M11" s="3"/>
    </row>
    <row r="12" spans="1:13" s="2" customFormat="1" ht="30" customHeight="1">
      <c r="A12" s="119"/>
      <c r="B12" s="119"/>
      <c r="C12" s="15" t="s">
        <v>66</v>
      </c>
      <c r="D12" s="14">
        <v>875</v>
      </c>
      <c r="E12" s="4"/>
      <c r="F12" s="4"/>
      <c r="G12" s="69">
        <f>G32+G33+G34</f>
        <v>66988</v>
      </c>
      <c r="H12" s="69">
        <f t="shared" ref="H12:L12" si="4">H32+H33+H34</f>
        <v>66988</v>
      </c>
      <c r="I12" s="69">
        <f t="shared" si="4"/>
        <v>92000</v>
      </c>
      <c r="J12" s="69">
        <f t="shared" si="4"/>
        <v>92000</v>
      </c>
      <c r="K12" s="69">
        <f t="shared" si="4"/>
        <v>80000</v>
      </c>
      <c r="L12" s="69">
        <f t="shared" si="4"/>
        <v>80000</v>
      </c>
      <c r="M12" s="3"/>
    </row>
    <row r="13" spans="1:13" s="2" customFormat="1" ht="30" customHeight="1">
      <c r="A13" s="120"/>
      <c r="B13" s="120"/>
      <c r="C13" s="84" t="s">
        <v>139</v>
      </c>
      <c r="D13" s="61">
        <v>863</v>
      </c>
      <c r="E13" s="4"/>
      <c r="F13" s="4"/>
      <c r="G13" s="69">
        <f>G26</f>
        <v>0</v>
      </c>
      <c r="H13" s="69">
        <f t="shared" ref="H13:L13" si="5">H26</f>
        <v>0</v>
      </c>
      <c r="I13" s="69">
        <f t="shared" si="5"/>
        <v>2432993.58</v>
      </c>
      <c r="J13" s="69">
        <f t="shared" si="5"/>
        <v>2432950</v>
      </c>
      <c r="K13" s="69">
        <f t="shared" si="5"/>
        <v>0</v>
      </c>
      <c r="L13" s="69">
        <f t="shared" si="5"/>
        <v>0</v>
      </c>
      <c r="M13" s="3"/>
    </row>
    <row r="14" spans="1:13" s="2" customFormat="1" ht="30" customHeight="1">
      <c r="A14" s="118" t="s">
        <v>18</v>
      </c>
      <c r="B14" s="118" t="s">
        <v>58</v>
      </c>
      <c r="C14" s="15" t="s">
        <v>63</v>
      </c>
      <c r="D14" s="22"/>
      <c r="E14" s="4"/>
      <c r="F14" s="4"/>
      <c r="G14" s="69">
        <f t="shared" ref="G14:L14" si="6">SUM(G15:G20)</f>
        <v>33044734</v>
      </c>
      <c r="H14" s="69">
        <f t="shared" si="6"/>
        <v>29263724.850000001</v>
      </c>
      <c r="I14" s="69">
        <f t="shared" si="6"/>
        <v>35194100</v>
      </c>
      <c r="J14" s="69">
        <f t="shared" si="6"/>
        <v>31167881.219999999</v>
      </c>
      <c r="K14" s="69">
        <f t="shared" si="6"/>
        <v>31282350</v>
      </c>
      <c r="L14" s="69">
        <f t="shared" si="6"/>
        <v>31284250</v>
      </c>
      <c r="M14" s="3"/>
    </row>
    <row r="15" spans="1:13" s="2" customFormat="1" ht="17.25" customHeight="1">
      <c r="A15" s="119"/>
      <c r="B15" s="119"/>
      <c r="C15" s="122" t="s">
        <v>59</v>
      </c>
      <c r="D15" s="22">
        <v>890</v>
      </c>
      <c r="E15" s="6" t="s">
        <v>60</v>
      </c>
      <c r="F15" s="6" t="s">
        <v>141</v>
      </c>
      <c r="G15" s="5">
        <v>0</v>
      </c>
      <c r="H15" s="5">
        <v>0</v>
      </c>
      <c r="I15" s="5">
        <v>0</v>
      </c>
      <c r="J15" s="5">
        <v>0</v>
      </c>
      <c r="K15" s="5">
        <v>4874750</v>
      </c>
      <c r="L15" s="5">
        <v>4874750</v>
      </c>
      <c r="M15" s="3"/>
    </row>
    <row r="16" spans="1:13" s="2" customFormat="1" ht="17.25" customHeight="1">
      <c r="A16" s="119"/>
      <c r="B16" s="119"/>
      <c r="C16" s="123"/>
      <c r="D16" s="80">
        <v>890</v>
      </c>
      <c r="E16" s="6" t="s">
        <v>60</v>
      </c>
      <c r="F16" s="6" t="s">
        <v>98</v>
      </c>
      <c r="G16" s="5">
        <v>8064920</v>
      </c>
      <c r="H16" s="5">
        <v>7945617.5800000001</v>
      </c>
      <c r="I16" s="5">
        <v>8562200</v>
      </c>
      <c r="J16" s="5">
        <v>8562200</v>
      </c>
      <c r="K16" s="5">
        <v>0</v>
      </c>
      <c r="L16" s="5">
        <v>0</v>
      </c>
      <c r="M16" s="3"/>
    </row>
    <row r="17" spans="1:13" s="2" customFormat="1" ht="17.25" customHeight="1">
      <c r="A17" s="119"/>
      <c r="B17" s="119"/>
      <c r="C17" s="124"/>
      <c r="D17" s="80">
        <v>890</v>
      </c>
      <c r="E17" s="6" t="s">
        <v>60</v>
      </c>
      <c r="F17" s="6" t="s">
        <v>130</v>
      </c>
      <c r="G17" s="5">
        <v>24769700</v>
      </c>
      <c r="H17" s="5">
        <v>21107993.27</v>
      </c>
      <c r="I17" s="5">
        <v>26207500</v>
      </c>
      <c r="J17" s="5">
        <v>22218681.219999999</v>
      </c>
      <c r="K17" s="5">
        <v>0</v>
      </c>
      <c r="L17" s="5">
        <v>0</v>
      </c>
      <c r="M17" s="3"/>
    </row>
    <row r="18" spans="1:13" s="2" customFormat="1" ht="16.5" customHeight="1">
      <c r="A18" s="119"/>
      <c r="B18" s="119"/>
      <c r="C18" s="122" t="s">
        <v>61</v>
      </c>
      <c r="D18" s="22">
        <v>806</v>
      </c>
      <c r="E18" s="6" t="s">
        <v>60</v>
      </c>
      <c r="F18" s="6" t="s">
        <v>84</v>
      </c>
      <c r="G18" s="5">
        <v>40454</v>
      </c>
      <c r="H18" s="5">
        <v>40454</v>
      </c>
      <c r="I18" s="5">
        <v>424400</v>
      </c>
      <c r="J18" s="5">
        <v>387000</v>
      </c>
      <c r="K18" s="5">
        <v>151150</v>
      </c>
      <c r="L18" s="5">
        <v>153050</v>
      </c>
      <c r="M18" s="3"/>
    </row>
    <row r="19" spans="1:13" s="2" customFormat="1" ht="16.5" customHeight="1">
      <c r="A19" s="119"/>
      <c r="B19" s="119"/>
      <c r="C19" s="123"/>
      <c r="D19" s="22">
        <v>806</v>
      </c>
      <c r="E19" s="6" t="s">
        <v>60</v>
      </c>
      <c r="F19" s="6" t="s">
        <v>130</v>
      </c>
      <c r="G19" s="5">
        <v>0</v>
      </c>
      <c r="H19" s="5">
        <v>0</v>
      </c>
      <c r="I19" s="5">
        <v>0</v>
      </c>
      <c r="J19" s="5">
        <v>0</v>
      </c>
      <c r="K19" s="5">
        <v>26256450</v>
      </c>
      <c r="L19" s="5">
        <v>26256450</v>
      </c>
      <c r="M19" s="3"/>
    </row>
    <row r="20" spans="1:13" s="2" customFormat="1" ht="16.5" customHeight="1">
      <c r="A20" s="119"/>
      <c r="B20" s="119"/>
      <c r="C20" s="124"/>
      <c r="D20" s="80">
        <v>806</v>
      </c>
      <c r="E20" s="6" t="s">
        <v>60</v>
      </c>
      <c r="F20" s="6" t="s">
        <v>129</v>
      </c>
      <c r="G20" s="5">
        <f>167980+1680</f>
        <v>169660</v>
      </c>
      <c r="H20" s="5">
        <f>167980+1680</f>
        <v>169660</v>
      </c>
      <c r="I20" s="5">
        <v>0</v>
      </c>
      <c r="J20" s="5">
        <v>0</v>
      </c>
      <c r="K20" s="5">
        <v>0</v>
      </c>
      <c r="L20" s="5">
        <v>0</v>
      </c>
      <c r="M20" s="3"/>
    </row>
    <row r="21" spans="1:13" s="2" customFormat="1" ht="25.5" customHeight="1">
      <c r="A21" s="118" t="s">
        <v>37</v>
      </c>
      <c r="B21" s="118" t="s">
        <v>62</v>
      </c>
      <c r="C21" s="15" t="s">
        <v>63</v>
      </c>
      <c r="D21" s="22"/>
      <c r="E21" s="4"/>
      <c r="F21" s="4"/>
      <c r="G21" s="69">
        <f t="shared" ref="G21:L21" si="7">SUM(G22:G26)</f>
        <v>59457110.119999997</v>
      </c>
      <c r="H21" s="69">
        <f t="shared" si="7"/>
        <v>59383900.649999999</v>
      </c>
      <c r="I21" s="69">
        <f t="shared" si="7"/>
        <v>60734545.659999996</v>
      </c>
      <c r="J21" s="69">
        <f t="shared" si="7"/>
        <v>60734502.079999998</v>
      </c>
      <c r="K21" s="69">
        <f t="shared" si="7"/>
        <v>79511000</v>
      </c>
      <c r="L21" s="69">
        <f t="shared" si="7"/>
        <v>54406400</v>
      </c>
      <c r="M21" s="5"/>
    </row>
    <row r="22" spans="1:13" s="2" customFormat="1" ht="15.75" customHeight="1">
      <c r="A22" s="119"/>
      <c r="B22" s="119"/>
      <c r="C22" s="122" t="s">
        <v>61</v>
      </c>
      <c r="D22" s="54">
        <v>806</v>
      </c>
      <c r="E22" s="6" t="s">
        <v>64</v>
      </c>
      <c r="F22" s="6" t="s">
        <v>85</v>
      </c>
      <c r="G22" s="5">
        <f>49938789.22+7723464.77</f>
        <v>57662253.989999995</v>
      </c>
      <c r="H22" s="5">
        <f>49882247.61+7706796.91</f>
        <v>57589044.519999996</v>
      </c>
      <c r="I22" s="5">
        <v>58301552.079999998</v>
      </c>
      <c r="J22" s="5">
        <v>58301552.079999998</v>
      </c>
      <c r="K22" s="5">
        <v>70258800</v>
      </c>
      <c r="L22" s="5">
        <v>54000000</v>
      </c>
      <c r="M22" s="5"/>
    </row>
    <row r="23" spans="1:13" s="2" customFormat="1" ht="15.75" customHeight="1">
      <c r="A23" s="119"/>
      <c r="B23" s="119"/>
      <c r="C23" s="123"/>
      <c r="D23" s="54">
        <v>806</v>
      </c>
      <c r="E23" s="6" t="s">
        <v>64</v>
      </c>
      <c r="F23" s="6" t="s">
        <v>142</v>
      </c>
      <c r="G23" s="5">
        <v>0</v>
      </c>
      <c r="H23" s="5">
        <v>0</v>
      </c>
      <c r="I23" s="5">
        <v>0</v>
      </c>
      <c r="J23" s="5">
        <v>0</v>
      </c>
      <c r="K23" s="5">
        <v>8845800</v>
      </c>
      <c r="L23" s="5">
        <v>0</v>
      </c>
      <c r="M23" s="5"/>
    </row>
    <row r="24" spans="1:13" s="2" customFormat="1" ht="15.75" customHeight="1">
      <c r="A24" s="119"/>
      <c r="B24" s="119"/>
      <c r="C24" s="123"/>
      <c r="D24" s="80">
        <v>806</v>
      </c>
      <c r="E24" s="6" t="s">
        <v>64</v>
      </c>
      <c r="F24" s="6" t="s">
        <v>128</v>
      </c>
      <c r="G24" s="5">
        <f>1528384.87+266471.26</f>
        <v>1794856.1300000001</v>
      </c>
      <c r="H24" s="5">
        <f>1528384.87+266471.26</f>
        <v>1794856.1300000001</v>
      </c>
      <c r="I24" s="5">
        <v>0</v>
      </c>
      <c r="J24" s="5">
        <v>0</v>
      </c>
      <c r="K24" s="5">
        <v>0</v>
      </c>
      <c r="L24" s="5">
        <v>0</v>
      </c>
      <c r="M24" s="5"/>
    </row>
    <row r="25" spans="1:13" s="2" customFormat="1" ht="15.75" customHeight="1">
      <c r="A25" s="119"/>
      <c r="B25" s="119"/>
      <c r="C25" s="124"/>
      <c r="D25" s="22">
        <v>806</v>
      </c>
      <c r="E25" s="6" t="s">
        <v>64</v>
      </c>
      <c r="F25" s="6" t="s">
        <v>86</v>
      </c>
      <c r="G25" s="5">
        <v>0</v>
      </c>
      <c r="H25" s="5">
        <v>0</v>
      </c>
      <c r="I25" s="5">
        <v>0</v>
      </c>
      <c r="J25" s="5">
        <v>0</v>
      </c>
      <c r="K25" s="5">
        <v>406400</v>
      </c>
      <c r="L25" s="5">
        <v>406400</v>
      </c>
      <c r="M25" s="5"/>
    </row>
    <row r="26" spans="1:13" s="2" customFormat="1" ht="15.75" customHeight="1">
      <c r="A26" s="120"/>
      <c r="B26" s="120"/>
      <c r="C26" s="84" t="s">
        <v>139</v>
      </c>
      <c r="D26" s="85">
        <v>863</v>
      </c>
      <c r="E26" s="6" t="s">
        <v>64</v>
      </c>
      <c r="F26" s="6" t="s">
        <v>140</v>
      </c>
      <c r="G26" s="5">
        <v>0</v>
      </c>
      <c r="H26" s="5">
        <v>0</v>
      </c>
      <c r="I26" s="5">
        <v>2432993.58</v>
      </c>
      <c r="J26" s="5">
        <v>2432950</v>
      </c>
      <c r="K26" s="5">
        <v>0</v>
      </c>
      <c r="L26" s="5">
        <v>0</v>
      </c>
      <c r="M26" s="5"/>
    </row>
    <row r="27" spans="1:13" s="2" customFormat="1" ht="25.5">
      <c r="A27" s="121" t="s">
        <v>38</v>
      </c>
      <c r="B27" s="121" t="s">
        <v>65</v>
      </c>
      <c r="C27" s="15" t="s">
        <v>63</v>
      </c>
      <c r="D27" s="22"/>
      <c r="E27" s="4"/>
      <c r="F27" s="4"/>
      <c r="G27" s="69">
        <f t="shared" ref="G27:L27" si="8">SUM(G28:G34)</f>
        <v>3097870.5</v>
      </c>
      <c r="H27" s="69">
        <f t="shared" si="8"/>
        <v>3097870.5</v>
      </c>
      <c r="I27" s="69">
        <f t="shared" si="8"/>
        <v>603300</v>
      </c>
      <c r="J27" s="69">
        <f t="shared" si="8"/>
        <v>603300</v>
      </c>
      <c r="K27" s="69">
        <f t="shared" si="8"/>
        <v>438900</v>
      </c>
      <c r="L27" s="69">
        <f t="shared" si="8"/>
        <v>438900</v>
      </c>
      <c r="M27" s="3"/>
    </row>
    <row r="28" spans="1:13" s="2" customFormat="1" ht="15.75" customHeight="1">
      <c r="A28" s="121"/>
      <c r="B28" s="121"/>
      <c r="C28" s="122" t="s">
        <v>59</v>
      </c>
      <c r="D28" s="22">
        <v>890</v>
      </c>
      <c r="E28" s="6" t="s">
        <v>60</v>
      </c>
      <c r="F28" s="6" t="s">
        <v>134</v>
      </c>
      <c r="G28" s="5">
        <v>615400</v>
      </c>
      <c r="H28" s="5">
        <v>615400</v>
      </c>
      <c r="I28" s="5">
        <v>152400</v>
      </c>
      <c r="J28" s="5">
        <v>152400</v>
      </c>
      <c r="K28" s="5">
        <v>0</v>
      </c>
      <c r="L28" s="5">
        <v>0</v>
      </c>
      <c r="M28" s="3"/>
    </row>
    <row r="29" spans="1:13" s="2" customFormat="1" ht="15.75" customHeight="1">
      <c r="A29" s="121"/>
      <c r="B29" s="121"/>
      <c r="C29" s="124"/>
      <c r="D29" s="80">
        <v>890</v>
      </c>
      <c r="E29" s="6" t="s">
        <v>60</v>
      </c>
      <c r="F29" s="6" t="s">
        <v>133</v>
      </c>
      <c r="G29" s="5">
        <v>2247232.5</v>
      </c>
      <c r="H29" s="5">
        <v>2247232.5</v>
      </c>
      <c r="I29" s="5">
        <v>358900</v>
      </c>
      <c r="J29" s="5">
        <v>358900</v>
      </c>
      <c r="K29" s="5">
        <v>0</v>
      </c>
      <c r="L29" s="5">
        <v>0</v>
      </c>
      <c r="M29" s="3"/>
    </row>
    <row r="30" spans="1:13" s="2" customFormat="1" ht="15.75" customHeight="1">
      <c r="A30" s="121"/>
      <c r="B30" s="121"/>
      <c r="C30" s="122" t="s">
        <v>61</v>
      </c>
      <c r="D30" s="80">
        <v>806</v>
      </c>
      <c r="E30" s="6" t="s">
        <v>60</v>
      </c>
      <c r="F30" s="6" t="s">
        <v>131</v>
      </c>
      <c r="G30" s="5">
        <f>166567.5+1682.5</f>
        <v>168250</v>
      </c>
      <c r="H30" s="5">
        <f>166567.5+1682.5</f>
        <v>168250</v>
      </c>
      <c r="I30" s="5">
        <v>0</v>
      </c>
      <c r="J30" s="5">
        <v>0</v>
      </c>
      <c r="K30" s="5">
        <v>0</v>
      </c>
      <c r="L30" s="5">
        <v>0</v>
      </c>
      <c r="M30" s="3"/>
    </row>
    <row r="31" spans="1:13" s="2" customFormat="1" ht="15.75" customHeight="1">
      <c r="A31" s="121"/>
      <c r="B31" s="121"/>
      <c r="C31" s="124"/>
      <c r="D31" s="85">
        <v>806</v>
      </c>
      <c r="E31" s="6" t="s">
        <v>60</v>
      </c>
      <c r="F31" s="6" t="s">
        <v>133</v>
      </c>
      <c r="G31" s="5">
        <v>0</v>
      </c>
      <c r="H31" s="5">
        <v>0</v>
      </c>
      <c r="I31" s="5">
        <v>0</v>
      </c>
      <c r="J31" s="5">
        <v>0</v>
      </c>
      <c r="K31" s="5">
        <v>358900</v>
      </c>
      <c r="L31" s="5">
        <v>358900</v>
      </c>
      <c r="M31" s="3"/>
    </row>
    <row r="32" spans="1:13" s="2" customFormat="1" ht="21.75" customHeight="1">
      <c r="A32" s="121"/>
      <c r="B32" s="121"/>
      <c r="C32" s="121" t="s">
        <v>66</v>
      </c>
      <c r="D32" s="22">
        <v>875</v>
      </c>
      <c r="E32" s="6" t="s">
        <v>71</v>
      </c>
      <c r="F32" s="6" t="s">
        <v>108</v>
      </c>
      <c r="G32" s="5">
        <f>12580+1398</f>
        <v>13978</v>
      </c>
      <c r="H32" s="5">
        <f>12580+1398</f>
        <v>13978</v>
      </c>
      <c r="I32" s="5">
        <f>12000+1334</f>
        <v>13334</v>
      </c>
      <c r="J32" s="5">
        <f>12000+1334</f>
        <v>13334</v>
      </c>
      <c r="K32" s="5">
        <v>0</v>
      </c>
      <c r="L32" s="5">
        <v>0</v>
      </c>
      <c r="M32" s="5"/>
    </row>
    <row r="33" spans="1:17" s="2" customFormat="1" ht="21.75" customHeight="1">
      <c r="A33" s="121"/>
      <c r="B33" s="121"/>
      <c r="C33" s="121"/>
      <c r="D33" s="80">
        <v>875</v>
      </c>
      <c r="E33" s="6" t="s">
        <v>99</v>
      </c>
      <c r="F33" s="6" t="s">
        <v>135</v>
      </c>
      <c r="G33" s="5">
        <v>0</v>
      </c>
      <c r="H33" s="5">
        <v>0</v>
      </c>
      <c r="I33" s="5">
        <v>78666</v>
      </c>
      <c r="J33" s="5">
        <v>78666</v>
      </c>
      <c r="K33" s="5">
        <v>80000</v>
      </c>
      <c r="L33" s="5">
        <v>80000</v>
      </c>
      <c r="M33" s="5"/>
    </row>
    <row r="34" spans="1:17" s="2" customFormat="1" ht="21.75" customHeight="1">
      <c r="A34" s="121"/>
      <c r="B34" s="121"/>
      <c r="C34" s="121"/>
      <c r="D34" s="80">
        <v>875</v>
      </c>
      <c r="E34" s="6" t="s">
        <v>99</v>
      </c>
      <c r="F34" s="6" t="s">
        <v>132</v>
      </c>
      <c r="G34" s="5">
        <v>53010</v>
      </c>
      <c r="H34" s="5">
        <v>53010</v>
      </c>
      <c r="I34" s="5">
        <v>0</v>
      </c>
      <c r="J34" s="5">
        <v>0</v>
      </c>
      <c r="K34" s="5">
        <v>0</v>
      </c>
      <c r="L34" s="5">
        <v>0</v>
      </c>
      <c r="M34" s="5"/>
    </row>
    <row r="37" spans="1:17" s="2" customFormat="1" ht="15.75">
      <c r="A37" s="67"/>
      <c r="B37" s="67" t="s">
        <v>126</v>
      </c>
      <c r="C37" s="9"/>
      <c r="D37" s="9"/>
      <c r="F37" s="9"/>
      <c r="G37" s="16"/>
      <c r="H37" s="9"/>
      <c r="I37" s="104" t="s">
        <v>127</v>
      </c>
      <c r="J37" s="104"/>
      <c r="K37" s="104"/>
      <c r="L37" s="68"/>
      <c r="M37" s="67"/>
      <c r="N37" s="67"/>
      <c r="O37" s="67"/>
      <c r="P37" s="67"/>
      <c r="Q37" s="67"/>
    </row>
    <row r="38" spans="1:17">
      <c r="F38" s="19"/>
    </row>
    <row r="39" spans="1:17">
      <c r="A39" s="2" t="s">
        <v>94</v>
      </c>
      <c r="F39" s="19"/>
    </row>
    <row r="40" spans="1:17">
      <c r="A40" s="17" t="s">
        <v>105</v>
      </c>
      <c r="F40" s="19"/>
    </row>
    <row r="41" spans="1:17">
      <c r="A41" s="17" t="s">
        <v>104</v>
      </c>
      <c r="B41" s="18"/>
      <c r="F41" s="19"/>
    </row>
    <row r="42" spans="1:17">
      <c r="A42" s="17"/>
      <c r="B42" s="18"/>
      <c r="F42" s="19"/>
    </row>
    <row r="43" spans="1:17">
      <c r="B43" s="21" t="s">
        <v>143</v>
      </c>
      <c r="F43" s="19"/>
    </row>
    <row r="44" spans="1:17">
      <c r="F44" s="19"/>
    </row>
  </sheetData>
  <mergeCells count="33">
    <mergeCell ref="C30:C31"/>
    <mergeCell ref="A9:A13"/>
    <mergeCell ref="B9:B13"/>
    <mergeCell ref="K7:K8"/>
    <mergeCell ref="B27:B34"/>
    <mergeCell ref="C5:C8"/>
    <mergeCell ref="B5:B8"/>
    <mergeCell ref="C32:C34"/>
    <mergeCell ref="A27:A34"/>
    <mergeCell ref="A14:A20"/>
    <mergeCell ref="C18:C20"/>
    <mergeCell ref="C28:C29"/>
    <mergeCell ref="B14:B20"/>
    <mergeCell ref="A21:A26"/>
    <mergeCell ref="B21:B26"/>
    <mergeCell ref="C15:C17"/>
    <mergeCell ref="C22:C25"/>
    <mergeCell ref="I37:K37"/>
    <mergeCell ref="K1:M1"/>
    <mergeCell ref="A3:M3"/>
    <mergeCell ref="G5:L5"/>
    <mergeCell ref="D5:F5"/>
    <mergeCell ref="M5:M8"/>
    <mergeCell ref="F6:F8"/>
    <mergeCell ref="D6:D8"/>
    <mergeCell ref="E6:E8"/>
    <mergeCell ref="A5:A8"/>
    <mergeCell ref="G6:H6"/>
    <mergeCell ref="I6:J6"/>
    <mergeCell ref="K6:L6"/>
    <mergeCell ref="L7:L8"/>
    <mergeCell ref="G7:H7"/>
    <mergeCell ref="I7:J7"/>
  </mergeCells>
  <phoneticPr fontId="1" type="noConversion"/>
  <pageMargins left="0.59055118110236227" right="0" top="0.47" bottom="0.35433070866141736" header="0.31496062992125984" footer="0.31496062992125984"/>
  <pageSetup paperSize="9" scale="62" orientation="landscape" r:id="rId1"/>
  <rowBreaks count="2" manualBreakCount="2">
    <brk id="20" max="19" man="1"/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Q59"/>
  <sheetViews>
    <sheetView view="pageBreakPreview" topLeftCell="A19" zoomScaleNormal="110" zoomScaleSheetLayoutView="100" workbookViewId="0">
      <selection activeCell="C56" sqref="C56"/>
    </sheetView>
  </sheetViews>
  <sheetFormatPr defaultRowHeight="15"/>
  <cols>
    <col min="1" max="1" width="16.140625" style="23" customWidth="1"/>
    <col min="2" max="2" width="29.42578125" style="23" customWidth="1"/>
    <col min="3" max="3" width="28.140625" style="23" customWidth="1"/>
    <col min="4" max="10" width="21.140625" style="23" customWidth="1"/>
    <col min="11" max="16384" width="9.140625" style="23"/>
  </cols>
  <sheetData>
    <row r="1" spans="1:10" ht="56.25" customHeight="1">
      <c r="H1" s="111" t="s">
        <v>109</v>
      </c>
      <c r="I1" s="111"/>
      <c r="J1" s="111"/>
    </row>
    <row r="2" spans="1:10" ht="35.25" customHeight="1">
      <c r="A2" s="112" t="s">
        <v>70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>
      <c r="H3" s="24"/>
      <c r="I3" s="24"/>
      <c r="J3" s="25" t="s">
        <v>111</v>
      </c>
    </row>
    <row r="4" spans="1:10" ht="19.5" customHeight="1">
      <c r="A4" s="125" t="s">
        <v>9</v>
      </c>
      <c r="B4" s="125" t="s">
        <v>19</v>
      </c>
      <c r="C4" s="125" t="s">
        <v>24</v>
      </c>
      <c r="D4" s="125" t="s">
        <v>110</v>
      </c>
      <c r="E4" s="125"/>
      <c r="F4" s="125" t="s">
        <v>103</v>
      </c>
      <c r="G4" s="125"/>
      <c r="H4" s="125" t="s">
        <v>1</v>
      </c>
      <c r="I4" s="125"/>
      <c r="J4" s="125" t="s">
        <v>23</v>
      </c>
    </row>
    <row r="5" spans="1:10" ht="15.75" customHeight="1">
      <c r="A5" s="125"/>
      <c r="B5" s="125"/>
      <c r="C5" s="125"/>
      <c r="D5" s="125">
        <v>2020</v>
      </c>
      <c r="E5" s="125"/>
      <c r="F5" s="125">
        <v>2021</v>
      </c>
      <c r="G5" s="125"/>
      <c r="H5" s="125"/>
      <c r="I5" s="125"/>
      <c r="J5" s="125"/>
    </row>
    <row r="6" spans="1:10">
      <c r="A6" s="125"/>
      <c r="B6" s="125"/>
      <c r="C6" s="125"/>
      <c r="D6" s="26" t="s">
        <v>2</v>
      </c>
      <c r="E6" s="26" t="s">
        <v>3</v>
      </c>
      <c r="F6" s="26" t="s">
        <v>2</v>
      </c>
      <c r="G6" s="26" t="s">
        <v>3</v>
      </c>
      <c r="H6" s="26" t="s">
        <v>4</v>
      </c>
      <c r="I6" s="26" t="s">
        <v>5</v>
      </c>
      <c r="J6" s="125"/>
    </row>
    <row r="7" spans="1:10" ht="17.25" customHeight="1">
      <c r="A7" s="125" t="s">
        <v>30</v>
      </c>
      <c r="B7" s="127" t="s">
        <v>57</v>
      </c>
      <c r="C7" s="70" t="s">
        <v>10</v>
      </c>
      <c r="D7" s="55">
        <f>SUM(D9:D14)</f>
        <v>95599714.620000005</v>
      </c>
      <c r="E7" s="55">
        <f t="shared" ref="E7:I7" si="0">SUM(E9:E14)</f>
        <v>91745496</v>
      </c>
      <c r="F7" s="55">
        <f t="shared" si="0"/>
        <v>96531945.659999996</v>
      </c>
      <c r="G7" s="55">
        <f t="shared" si="0"/>
        <v>92505683.299999997</v>
      </c>
      <c r="H7" s="55">
        <f t="shared" si="0"/>
        <v>111232250</v>
      </c>
      <c r="I7" s="55">
        <f t="shared" si="0"/>
        <v>86129550</v>
      </c>
      <c r="J7" s="27"/>
    </row>
    <row r="8" spans="1:10" s="31" customFormat="1" ht="11.25" customHeight="1">
      <c r="A8" s="125"/>
      <c r="B8" s="128"/>
      <c r="C8" s="71" t="s">
        <v>11</v>
      </c>
      <c r="D8" s="56"/>
      <c r="E8" s="56"/>
      <c r="F8" s="56"/>
      <c r="G8" s="56"/>
      <c r="H8" s="56"/>
      <c r="I8" s="56"/>
      <c r="J8" s="29"/>
    </row>
    <row r="9" spans="1:10" ht="17.25" customHeight="1">
      <c r="A9" s="125"/>
      <c r="B9" s="128"/>
      <c r="C9" s="70" t="s">
        <v>7</v>
      </c>
      <c r="D9" s="55">
        <f t="shared" ref="D9:I14" si="1">D17+D25+D33</f>
        <v>0</v>
      </c>
      <c r="E9" s="55">
        <f t="shared" ref="E9:I9" si="2">E17+E25+E33</f>
        <v>0</v>
      </c>
      <c r="F9" s="55">
        <f t="shared" si="2"/>
        <v>0</v>
      </c>
      <c r="G9" s="55">
        <f t="shared" si="2"/>
        <v>0</v>
      </c>
      <c r="H9" s="55">
        <f t="shared" si="2"/>
        <v>0</v>
      </c>
      <c r="I9" s="55">
        <f t="shared" si="2"/>
        <v>0</v>
      </c>
      <c r="J9" s="32"/>
    </row>
    <row r="10" spans="1:10" ht="17.25" customHeight="1">
      <c r="A10" s="125"/>
      <c r="B10" s="128"/>
      <c r="C10" s="70" t="s">
        <v>12</v>
      </c>
      <c r="D10" s="55">
        <f t="shared" si="1"/>
        <v>37839236.130000003</v>
      </c>
      <c r="E10" s="55">
        <f t="shared" ref="E10:I10" si="3">E18+E26+E34</f>
        <v>34058226.980000004</v>
      </c>
      <c r="F10" s="55">
        <f t="shared" si="3"/>
        <v>35293000</v>
      </c>
      <c r="G10" s="55">
        <f t="shared" si="3"/>
        <v>31304181.219999999</v>
      </c>
      <c r="H10" s="55">
        <f t="shared" si="3"/>
        <v>26589100</v>
      </c>
      <c r="I10" s="55">
        <f t="shared" si="3"/>
        <v>26589100</v>
      </c>
      <c r="J10" s="33"/>
    </row>
    <row r="11" spans="1:10" ht="17.25" customHeight="1">
      <c r="A11" s="125"/>
      <c r="B11" s="128"/>
      <c r="C11" s="70" t="s">
        <v>31</v>
      </c>
      <c r="D11" s="55">
        <f t="shared" si="1"/>
        <v>57760478.490000002</v>
      </c>
      <c r="E11" s="55">
        <f t="shared" ref="E11:I11" si="4">E19+E27+E35</f>
        <v>57687269.020000003</v>
      </c>
      <c r="F11" s="55">
        <f t="shared" si="4"/>
        <v>61238945.659999996</v>
      </c>
      <c r="G11" s="55">
        <f t="shared" si="4"/>
        <v>61201502.079999998</v>
      </c>
      <c r="H11" s="55">
        <f t="shared" si="4"/>
        <v>84643150</v>
      </c>
      <c r="I11" s="55">
        <f t="shared" si="4"/>
        <v>59540450</v>
      </c>
      <c r="J11" s="33"/>
    </row>
    <row r="12" spans="1:10" ht="17.25" customHeight="1">
      <c r="A12" s="125"/>
      <c r="B12" s="128"/>
      <c r="C12" s="70" t="s">
        <v>112</v>
      </c>
      <c r="D12" s="55">
        <f t="shared" si="1"/>
        <v>0</v>
      </c>
      <c r="E12" s="55">
        <f t="shared" ref="E12:I12" si="5">E20+E28+E36</f>
        <v>0</v>
      </c>
      <c r="F12" s="55">
        <f t="shared" si="5"/>
        <v>0</v>
      </c>
      <c r="G12" s="55">
        <f t="shared" si="5"/>
        <v>0</v>
      </c>
      <c r="H12" s="55">
        <f t="shared" si="5"/>
        <v>0</v>
      </c>
      <c r="I12" s="55">
        <f t="shared" si="5"/>
        <v>0</v>
      </c>
      <c r="J12" s="33"/>
    </row>
    <row r="13" spans="1:10" ht="17.25" customHeight="1">
      <c r="A13" s="125"/>
      <c r="B13" s="128"/>
      <c r="C13" s="70" t="s">
        <v>113</v>
      </c>
      <c r="D13" s="55">
        <f t="shared" si="1"/>
        <v>0</v>
      </c>
      <c r="E13" s="55">
        <f t="shared" si="1"/>
        <v>0</v>
      </c>
      <c r="F13" s="55">
        <f t="shared" si="1"/>
        <v>0</v>
      </c>
      <c r="G13" s="55">
        <f t="shared" si="1"/>
        <v>0</v>
      </c>
      <c r="H13" s="55">
        <f t="shared" si="1"/>
        <v>0</v>
      </c>
      <c r="I13" s="55">
        <f t="shared" si="1"/>
        <v>0</v>
      </c>
      <c r="J13" s="33"/>
    </row>
    <row r="14" spans="1:10" ht="17.25" customHeight="1">
      <c r="A14" s="125"/>
      <c r="B14" s="129"/>
      <c r="C14" s="70" t="s">
        <v>13</v>
      </c>
      <c r="D14" s="55">
        <f t="shared" si="1"/>
        <v>0</v>
      </c>
      <c r="E14" s="55">
        <f t="shared" ref="E14:I14" si="6">E22+E30+E38</f>
        <v>0</v>
      </c>
      <c r="F14" s="55">
        <f t="shared" si="6"/>
        <v>0</v>
      </c>
      <c r="G14" s="55">
        <f t="shared" si="6"/>
        <v>0</v>
      </c>
      <c r="H14" s="55">
        <f t="shared" si="6"/>
        <v>0</v>
      </c>
      <c r="I14" s="55">
        <f t="shared" si="6"/>
        <v>0</v>
      </c>
      <c r="J14" s="33"/>
    </row>
    <row r="15" spans="1:10" ht="17.25" customHeight="1">
      <c r="A15" s="126" t="s">
        <v>18</v>
      </c>
      <c r="B15" s="126" t="s">
        <v>58</v>
      </c>
      <c r="C15" s="70" t="s">
        <v>10</v>
      </c>
      <c r="D15" s="55">
        <f t="shared" ref="D15:E15" si="7">D17+D18+D19+D20</f>
        <v>33044734</v>
      </c>
      <c r="E15" s="55">
        <f t="shared" si="7"/>
        <v>29263724.850000001</v>
      </c>
      <c r="F15" s="55">
        <f>SUM(F17:F22)</f>
        <v>35194100</v>
      </c>
      <c r="G15" s="55">
        <f t="shared" ref="G15" si="8">G17+G18+G19+G20</f>
        <v>31167881.219999999</v>
      </c>
      <c r="H15" s="55">
        <f>H17+H18+H19+H20</f>
        <v>31282350</v>
      </c>
      <c r="I15" s="55">
        <f>I17+I18+I19+I20</f>
        <v>31284250</v>
      </c>
      <c r="J15" s="33"/>
    </row>
    <row r="16" spans="1:10" s="31" customFormat="1" ht="11.25" customHeight="1">
      <c r="A16" s="126"/>
      <c r="B16" s="126"/>
      <c r="C16" s="71" t="s">
        <v>11</v>
      </c>
      <c r="D16" s="34"/>
      <c r="E16" s="34"/>
      <c r="F16" s="30"/>
      <c r="G16" s="30"/>
      <c r="H16" s="34"/>
      <c r="I16" s="34"/>
      <c r="J16" s="35"/>
    </row>
    <row r="17" spans="1:10" ht="17.25" customHeight="1">
      <c r="A17" s="126"/>
      <c r="B17" s="126"/>
      <c r="C17" s="70" t="s">
        <v>20</v>
      </c>
      <c r="D17" s="28">
        <v>0</v>
      </c>
      <c r="E17" s="28">
        <v>0</v>
      </c>
      <c r="F17" s="28">
        <v>0</v>
      </c>
      <c r="G17" s="28">
        <v>0</v>
      </c>
      <c r="H17" s="36">
        <v>0</v>
      </c>
      <c r="I17" s="36">
        <v>0</v>
      </c>
      <c r="J17" s="33"/>
    </row>
    <row r="18" spans="1:10" ht="17.25" customHeight="1">
      <c r="A18" s="126"/>
      <c r="B18" s="126"/>
      <c r="C18" s="70" t="s">
        <v>12</v>
      </c>
      <c r="D18" s="28">
        <v>33002600</v>
      </c>
      <c r="E18" s="28">
        <v>29221590.850000001</v>
      </c>
      <c r="F18" s="28">
        <v>34769700</v>
      </c>
      <c r="G18" s="28">
        <v>30780881.219999999</v>
      </c>
      <c r="H18" s="36">
        <v>26230200</v>
      </c>
      <c r="I18" s="36">
        <v>26230200</v>
      </c>
      <c r="J18" s="37"/>
    </row>
    <row r="19" spans="1:10" ht="17.25" customHeight="1">
      <c r="A19" s="126"/>
      <c r="B19" s="126"/>
      <c r="C19" s="72" t="s">
        <v>31</v>
      </c>
      <c r="D19" s="28">
        <v>42134</v>
      </c>
      <c r="E19" s="28">
        <v>42134</v>
      </c>
      <c r="F19" s="28">
        <v>424400</v>
      </c>
      <c r="G19" s="28">
        <v>387000</v>
      </c>
      <c r="H19" s="36">
        <v>5052150</v>
      </c>
      <c r="I19" s="36">
        <v>5054050</v>
      </c>
      <c r="J19" s="33"/>
    </row>
    <row r="20" spans="1:10" ht="17.25" customHeight="1">
      <c r="A20" s="126"/>
      <c r="B20" s="126"/>
      <c r="C20" s="70" t="s">
        <v>112</v>
      </c>
      <c r="D20" s="28">
        <v>0</v>
      </c>
      <c r="E20" s="28">
        <v>0</v>
      </c>
      <c r="F20" s="28">
        <v>0</v>
      </c>
      <c r="G20" s="28">
        <v>0</v>
      </c>
      <c r="H20" s="36">
        <v>0</v>
      </c>
      <c r="I20" s="36">
        <v>0</v>
      </c>
      <c r="J20" s="33"/>
    </row>
    <row r="21" spans="1:10" ht="17.25" customHeight="1">
      <c r="A21" s="126"/>
      <c r="B21" s="126"/>
      <c r="C21" s="70" t="s">
        <v>113</v>
      </c>
      <c r="D21" s="28">
        <v>0</v>
      </c>
      <c r="E21" s="28">
        <v>0</v>
      </c>
      <c r="F21" s="28">
        <v>0</v>
      </c>
      <c r="G21" s="28">
        <v>0</v>
      </c>
      <c r="H21" s="36">
        <v>0</v>
      </c>
      <c r="I21" s="36">
        <v>0</v>
      </c>
      <c r="J21" s="33"/>
    </row>
    <row r="22" spans="1:10" ht="17.25" customHeight="1">
      <c r="A22" s="126"/>
      <c r="B22" s="126"/>
      <c r="C22" s="70" t="s">
        <v>13</v>
      </c>
      <c r="D22" s="28">
        <v>0</v>
      </c>
      <c r="E22" s="28">
        <v>0</v>
      </c>
      <c r="F22" s="28">
        <v>0</v>
      </c>
      <c r="G22" s="28">
        <v>0</v>
      </c>
      <c r="H22" s="36">
        <v>0</v>
      </c>
      <c r="I22" s="36">
        <v>0</v>
      </c>
      <c r="J22" s="33"/>
    </row>
    <row r="23" spans="1:10" ht="17.25" customHeight="1">
      <c r="A23" s="126" t="s">
        <v>37</v>
      </c>
      <c r="B23" s="126" t="s">
        <v>62</v>
      </c>
      <c r="C23" s="70" t="s">
        <v>10</v>
      </c>
      <c r="D23" s="55">
        <f t="shared" ref="D23:E23" si="9">SUM(D25:D30)</f>
        <v>59457110.120000005</v>
      </c>
      <c r="E23" s="55">
        <f t="shared" si="9"/>
        <v>59383900.650000006</v>
      </c>
      <c r="F23" s="55">
        <f>SUM(F25:F30)</f>
        <v>60734545.659999996</v>
      </c>
      <c r="G23" s="55">
        <f t="shared" ref="G23:I23" si="10">SUM(G25:G30)</f>
        <v>60734502.079999998</v>
      </c>
      <c r="H23" s="55">
        <f t="shared" si="10"/>
        <v>79511000</v>
      </c>
      <c r="I23" s="55">
        <f t="shared" si="10"/>
        <v>54406400</v>
      </c>
      <c r="J23" s="33"/>
    </row>
    <row r="24" spans="1:10" s="31" customFormat="1" ht="11.25" customHeight="1">
      <c r="A24" s="126"/>
      <c r="B24" s="126"/>
      <c r="C24" s="71" t="s">
        <v>11</v>
      </c>
      <c r="D24" s="34"/>
      <c r="E24" s="34"/>
      <c r="F24" s="38"/>
      <c r="G24" s="38"/>
      <c r="H24" s="34"/>
      <c r="I24" s="34"/>
      <c r="J24" s="35"/>
    </row>
    <row r="25" spans="1:10" ht="17.25" customHeight="1">
      <c r="A25" s="126"/>
      <c r="B25" s="126"/>
      <c r="C25" s="70" t="s">
        <v>21</v>
      </c>
      <c r="D25" s="28">
        <v>0</v>
      </c>
      <c r="E25" s="28">
        <v>0</v>
      </c>
      <c r="F25" s="28">
        <v>0</v>
      </c>
      <c r="G25" s="28">
        <v>0</v>
      </c>
      <c r="H25" s="36">
        <v>0</v>
      </c>
      <c r="I25" s="36">
        <v>0</v>
      </c>
      <c r="J25" s="33"/>
    </row>
    <row r="26" spans="1:10" ht="17.25" customHeight="1">
      <c r="A26" s="126"/>
      <c r="B26" s="126"/>
      <c r="C26" s="70" t="s">
        <v>12</v>
      </c>
      <c r="D26" s="28">
        <v>1794856.13</v>
      </c>
      <c r="E26" s="28">
        <v>1794856.13</v>
      </c>
      <c r="F26" s="28">
        <v>0</v>
      </c>
      <c r="G26" s="28">
        <v>0</v>
      </c>
      <c r="H26" s="36">
        <v>0</v>
      </c>
      <c r="I26" s="36">
        <v>0</v>
      </c>
      <c r="J26" s="33"/>
    </row>
    <row r="27" spans="1:10" ht="17.25" customHeight="1">
      <c r="A27" s="126"/>
      <c r="B27" s="126"/>
      <c r="C27" s="72" t="s">
        <v>31</v>
      </c>
      <c r="D27" s="28">
        <v>57662253.990000002</v>
      </c>
      <c r="E27" s="28">
        <v>57589044.520000003</v>
      </c>
      <c r="F27" s="28">
        <v>60734545.659999996</v>
      </c>
      <c r="G27" s="28">
        <v>60734502.079999998</v>
      </c>
      <c r="H27" s="28">
        <v>79511000</v>
      </c>
      <c r="I27" s="28">
        <v>54406400</v>
      </c>
      <c r="J27" s="33"/>
    </row>
    <row r="28" spans="1:10" ht="17.25" customHeight="1">
      <c r="A28" s="126"/>
      <c r="B28" s="126"/>
      <c r="C28" s="70" t="s">
        <v>112</v>
      </c>
      <c r="D28" s="28">
        <v>0</v>
      </c>
      <c r="E28" s="28">
        <v>0</v>
      </c>
      <c r="F28" s="28">
        <v>0</v>
      </c>
      <c r="G28" s="28">
        <v>0</v>
      </c>
      <c r="H28" s="36">
        <v>0</v>
      </c>
      <c r="I28" s="36">
        <v>0</v>
      </c>
      <c r="J28" s="33"/>
    </row>
    <row r="29" spans="1:10" ht="17.25" customHeight="1">
      <c r="A29" s="126"/>
      <c r="B29" s="126"/>
      <c r="C29" s="70" t="s">
        <v>113</v>
      </c>
      <c r="D29" s="28">
        <v>0</v>
      </c>
      <c r="E29" s="28">
        <v>0</v>
      </c>
      <c r="F29" s="28">
        <v>0</v>
      </c>
      <c r="G29" s="28">
        <v>0</v>
      </c>
      <c r="H29" s="36">
        <v>0</v>
      </c>
      <c r="I29" s="36">
        <v>0</v>
      </c>
      <c r="J29" s="33"/>
    </row>
    <row r="30" spans="1:10" ht="17.25" customHeight="1">
      <c r="A30" s="126"/>
      <c r="B30" s="126"/>
      <c r="C30" s="70" t="s">
        <v>13</v>
      </c>
      <c r="D30" s="28">
        <v>0</v>
      </c>
      <c r="E30" s="28">
        <v>0</v>
      </c>
      <c r="F30" s="28">
        <v>0</v>
      </c>
      <c r="G30" s="28">
        <v>0</v>
      </c>
      <c r="H30" s="36">
        <v>0</v>
      </c>
      <c r="I30" s="36">
        <v>0</v>
      </c>
      <c r="J30" s="33"/>
    </row>
    <row r="31" spans="1:10" ht="17.25" customHeight="1">
      <c r="A31" s="126" t="s">
        <v>38</v>
      </c>
      <c r="B31" s="126" t="s">
        <v>65</v>
      </c>
      <c r="C31" s="70" t="s">
        <v>10</v>
      </c>
      <c r="D31" s="55">
        <f>SUM(D33:D38)</f>
        <v>3097870.5</v>
      </c>
      <c r="E31" s="55">
        <f t="shared" ref="E31" si="11">SUM(E33:E38)</f>
        <v>3097870.5</v>
      </c>
      <c r="F31" s="55">
        <f t="shared" ref="F31:G31" si="12">SUM(F33:F38)</f>
        <v>603300</v>
      </c>
      <c r="G31" s="55">
        <f t="shared" si="12"/>
        <v>603300</v>
      </c>
      <c r="H31" s="55">
        <f>SUM(H33:H38)</f>
        <v>438900</v>
      </c>
      <c r="I31" s="55">
        <f>SUM(I33:I38)</f>
        <v>438900</v>
      </c>
      <c r="J31" s="39"/>
    </row>
    <row r="32" spans="1:10" s="31" customFormat="1" ht="11.25" customHeight="1">
      <c r="A32" s="126"/>
      <c r="B32" s="126"/>
      <c r="C32" s="71" t="s">
        <v>11</v>
      </c>
      <c r="D32" s="34"/>
      <c r="E32" s="34"/>
      <c r="F32" s="30"/>
      <c r="G32" s="30"/>
      <c r="H32" s="34"/>
      <c r="I32" s="34"/>
      <c r="J32" s="40"/>
    </row>
    <row r="33" spans="1:17" ht="17.25" customHeight="1">
      <c r="A33" s="126"/>
      <c r="B33" s="126"/>
      <c r="C33" s="70" t="s">
        <v>21</v>
      </c>
      <c r="D33" s="28">
        <v>0</v>
      </c>
      <c r="E33" s="28">
        <v>0</v>
      </c>
      <c r="F33" s="28">
        <v>0</v>
      </c>
      <c r="G33" s="28">
        <v>0</v>
      </c>
      <c r="H33" s="36">
        <v>0</v>
      </c>
      <c r="I33" s="36">
        <v>0</v>
      </c>
      <c r="J33" s="39"/>
    </row>
    <row r="34" spans="1:17" ht="17.25" customHeight="1">
      <c r="A34" s="126"/>
      <c r="B34" s="126"/>
      <c r="C34" s="70" t="s">
        <v>12</v>
      </c>
      <c r="D34" s="28">
        <v>3041780</v>
      </c>
      <c r="E34" s="28">
        <v>3041780</v>
      </c>
      <c r="F34" s="28">
        <v>523300</v>
      </c>
      <c r="G34" s="28">
        <v>523300</v>
      </c>
      <c r="H34" s="36">
        <v>358900</v>
      </c>
      <c r="I34" s="36">
        <v>358900</v>
      </c>
      <c r="J34" s="39"/>
    </row>
    <row r="35" spans="1:17" ht="17.25" customHeight="1">
      <c r="A35" s="126"/>
      <c r="B35" s="126"/>
      <c r="C35" s="72" t="s">
        <v>31</v>
      </c>
      <c r="D35" s="28">
        <v>56090.5</v>
      </c>
      <c r="E35" s="28">
        <v>56090.5</v>
      </c>
      <c r="F35" s="28">
        <v>80000</v>
      </c>
      <c r="G35" s="28">
        <v>80000</v>
      </c>
      <c r="H35" s="36">
        <v>80000</v>
      </c>
      <c r="I35" s="36">
        <v>80000</v>
      </c>
      <c r="J35" s="39"/>
    </row>
    <row r="36" spans="1:17" ht="17.25" customHeight="1">
      <c r="A36" s="126"/>
      <c r="B36" s="126"/>
      <c r="C36" s="70" t="s">
        <v>112</v>
      </c>
      <c r="D36" s="28">
        <v>0</v>
      </c>
      <c r="E36" s="28">
        <v>0</v>
      </c>
      <c r="F36" s="28">
        <v>0</v>
      </c>
      <c r="G36" s="28">
        <v>0</v>
      </c>
      <c r="H36" s="36">
        <v>0</v>
      </c>
      <c r="I36" s="36">
        <v>0</v>
      </c>
      <c r="J36" s="39"/>
    </row>
    <row r="37" spans="1:17" ht="17.25" customHeight="1">
      <c r="A37" s="126"/>
      <c r="B37" s="126"/>
      <c r="C37" s="70" t="s">
        <v>113</v>
      </c>
      <c r="D37" s="28">
        <v>0</v>
      </c>
      <c r="E37" s="28">
        <v>0</v>
      </c>
      <c r="F37" s="28">
        <v>0</v>
      </c>
      <c r="G37" s="28">
        <v>0</v>
      </c>
      <c r="H37" s="36">
        <v>0</v>
      </c>
      <c r="I37" s="36">
        <v>0</v>
      </c>
      <c r="J37" s="39"/>
    </row>
    <row r="38" spans="1:17" ht="17.25" customHeight="1">
      <c r="A38" s="126"/>
      <c r="B38" s="126"/>
      <c r="C38" s="70" t="s">
        <v>13</v>
      </c>
      <c r="D38" s="28">
        <v>0</v>
      </c>
      <c r="E38" s="28">
        <v>0</v>
      </c>
      <c r="F38" s="28">
        <v>0</v>
      </c>
      <c r="G38" s="28">
        <v>0</v>
      </c>
      <c r="H38" s="36">
        <v>0</v>
      </c>
      <c r="I38" s="36">
        <v>0</v>
      </c>
      <c r="J38" s="39"/>
    </row>
    <row r="39" spans="1:17">
      <c r="D39" s="41"/>
      <c r="E39" s="41"/>
      <c r="F39" s="42"/>
      <c r="G39" s="42"/>
      <c r="H39" s="41"/>
      <c r="I39" s="41"/>
      <c r="J39" s="41"/>
    </row>
    <row r="40" spans="1:17">
      <c r="D40" s="41"/>
      <c r="E40" s="41"/>
      <c r="F40" s="42"/>
      <c r="G40" s="42"/>
      <c r="H40" s="41"/>
      <c r="I40" s="41"/>
      <c r="J40" s="41"/>
    </row>
    <row r="41" spans="1:17" s="2" customFormat="1" ht="15.75">
      <c r="A41" s="67"/>
      <c r="B41" s="67" t="s">
        <v>126</v>
      </c>
      <c r="C41" s="9"/>
      <c r="D41" s="9"/>
      <c r="F41" s="104" t="s">
        <v>127</v>
      </c>
      <c r="G41" s="104"/>
      <c r="H41" s="104"/>
      <c r="L41" s="68"/>
      <c r="M41" s="67"/>
      <c r="N41" s="67"/>
      <c r="O41" s="67"/>
      <c r="P41" s="67"/>
      <c r="Q41" s="67"/>
    </row>
    <row r="42" spans="1:17" s="19" customFormat="1" ht="12.75">
      <c r="E42" s="20"/>
    </row>
    <row r="43" spans="1:17" s="19" customFormat="1" ht="12.75">
      <c r="A43" s="2" t="s">
        <v>94</v>
      </c>
      <c r="E43" s="20"/>
    </row>
    <row r="44" spans="1:17" s="19" customFormat="1" ht="12.75">
      <c r="A44" s="17" t="s">
        <v>105</v>
      </c>
      <c r="E44" s="20"/>
    </row>
    <row r="45" spans="1:17" s="19" customFormat="1" ht="12.75">
      <c r="A45" s="17" t="s">
        <v>104</v>
      </c>
      <c r="B45" s="18"/>
      <c r="E45" s="20"/>
    </row>
    <row r="46" spans="1:17" s="19" customFormat="1" ht="12.75">
      <c r="A46" s="17"/>
      <c r="B46" s="18"/>
      <c r="E46" s="20"/>
    </row>
    <row r="47" spans="1:17" s="19" customFormat="1" ht="12.75">
      <c r="B47" s="21" t="s">
        <v>143</v>
      </c>
      <c r="E47" s="20"/>
    </row>
    <row r="48" spans="1:17" s="19" customFormat="1" ht="12.75">
      <c r="E48" s="20"/>
    </row>
    <row r="49" spans="1:10" s="49" customFormat="1" ht="11.25">
      <c r="A49" s="48"/>
      <c r="B49" s="17"/>
      <c r="E49" s="50"/>
      <c r="F49" s="50"/>
    </row>
    <row r="50" spans="1:10" s="49" customFormat="1" ht="11.25">
      <c r="B50" s="17"/>
      <c r="E50" s="50"/>
      <c r="F50" s="50"/>
    </row>
    <row r="51" spans="1:10" s="43" customFormat="1">
      <c r="B51" s="45"/>
      <c r="E51" s="44"/>
      <c r="F51" s="44"/>
    </row>
    <row r="52" spans="1:10" s="43" customFormat="1">
      <c r="B52" s="46"/>
      <c r="E52" s="44"/>
      <c r="F52" s="44"/>
    </row>
    <row r="53" spans="1:10">
      <c r="D53" s="41"/>
      <c r="E53" s="41"/>
      <c r="F53" s="41"/>
      <c r="G53" s="41"/>
      <c r="H53" s="41"/>
      <c r="I53" s="41"/>
      <c r="J53" s="41"/>
    </row>
    <row r="54" spans="1:10">
      <c r="D54" s="41"/>
      <c r="E54" s="41"/>
      <c r="F54" s="41"/>
      <c r="G54" s="41"/>
      <c r="H54" s="41"/>
      <c r="I54" s="41"/>
      <c r="J54" s="41"/>
    </row>
    <row r="55" spans="1:10">
      <c r="D55" s="41"/>
      <c r="E55" s="41"/>
      <c r="F55" s="41"/>
      <c r="G55" s="41"/>
      <c r="H55" s="41"/>
      <c r="I55" s="41"/>
      <c r="J55" s="41"/>
    </row>
    <row r="56" spans="1:10">
      <c r="D56" s="41"/>
      <c r="E56" s="41"/>
      <c r="F56" s="41"/>
      <c r="G56" s="41"/>
      <c r="H56" s="41"/>
      <c r="I56" s="41"/>
      <c r="J56" s="41"/>
    </row>
    <row r="57" spans="1:10">
      <c r="F57" s="41"/>
      <c r="G57" s="41"/>
    </row>
    <row r="59" spans="1:10" ht="10.5" customHeight="1">
      <c r="D59" s="47"/>
      <c r="E59" s="47"/>
      <c r="F59" s="47"/>
      <c r="G59" s="47"/>
      <c r="H59" s="47"/>
      <c r="I59" s="47"/>
      <c r="J59" s="47"/>
    </row>
  </sheetData>
  <mergeCells count="20">
    <mergeCell ref="B15:B22"/>
    <mergeCell ref="B23:B30"/>
    <mergeCell ref="A7:A14"/>
    <mergeCell ref="A15:A22"/>
    <mergeCell ref="F41:H41"/>
    <mergeCell ref="A31:A38"/>
    <mergeCell ref="B31:B38"/>
    <mergeCell ref="B7:B14"/>
    <mergeCell ref="A23:A30"/>
    <mergeCell ref="H1:J1"/>
    <mergeCell ref="A2:J2"/>
    <mergeCell ref="J4:J6"/>
    <mergeCell ref="H4:I5"/>
    <mergeCell ref="C4:C6"/>
    <mergeCell ref="A4:A6"/>
    <mergeCell ref="D4:E4"/>
    <mergeCell ref="D5:E5"/>
    <mergeCell ref="F4:G4"/>
    <mergeCell ref="F5:G5"/>
    <mergeCell ref="B4:B6"/>
  </mergeCells>
  <phoneticPr fontId="1" type="noConversion"/>
  <pageMargins left="0.35433070866141736" right="0.19685039370078741" top="0.42" bottom="0.35433070866141736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Q29"/>
  <sheetViews>
    <sheetView view="pageBreakPreview" topLeftCell="A10" zoomScaleSheetLayoutView="100" workbookViewId="0">
      <selection activeCell="B29" sqref="B29"/>
    </sheetView>
  </sheetViews>
  <sheetFormatPr defaultRowHeight="12.75"/>
  <cols>
    <col min="1" max="1" width="5.85546875" style="1" customWidth="1"/>
    <col min="2" max="2" width="18.85546875" style="1" customWidth="1"/>
    <col min="3" max="3" width="30" style="1" customWidth="1"/>
    <col min="4" max="4" width="16.5703125" style="1" customWidth="1"/>
    <col min="5" max="5" width="23.28515625" style="1" customWidth="1"/>
    <col min="6" max="6" width="20.85546875" style="1" customWidth="1"/>
    <col min="7" max="8" width="18.28515625" style="1" customWidth="1"/>
    <col min="9" max="9" width="22" style="1" customWidth="1"/>
    <col min="10" max="16384" width="9.140625" style="1"/>
  </cols>
  <sheetData>
    <row r="1" spans="1:9" ht="15">
      <c r="F1" s="130" t="s">
        <v>121</v>
      </c>
      <c r="G1" s="131"/>
      <c r="H1" s="131"/>
      <c r="I1" s="131"/>
    </row>
    <row r="2" spans="1:9" ht="36" customHeight="1">
      <c r="F2" s="133" t="s">
        <v>122</v>
      </c>
      <c r="G2" s="133"/>
      <c r="H2" s="133"/>
      <c r="I2" s="134"/>
    </row>
    <row r="3" spans="1:9" ht="27.75" customHeight="1"/>
    <row r="4" spans="1:9" ht="21.75" customHeight="1">
      <c r="A4" s="135" t="s">
        <v>123</v>
      </c>
      <c r="B4" s="135"/>
      <c r="C4" s="135"/>
      <c r="D4" s="135"/>
      <c r="E4" s="135"/>
      <c r="F4" s="135"/>
      <c r="G4" s="135"/>
      <c r="H4" s="135"/>
      <c r="I4" s="135"/>
    </row>
    <row r="5" spans="1:9" ht="32.25" customHeight="1">
      <c r="A5" s="132" t="s">
        <v>138</v>
      </c>
      <c r="B5" s="132"/>
      <c r="C5" s="132"/>
      <c r="D5" s="132"/>
      <c r="E5" s="132"/>
      <c r="F5" s="132"/>
      <c r="G5" s="132"/>
      <c r="H5" s="132"/>
      <c r="I5" s="132"/>
    </row>
    <row r="6" spans="1:9" ht="17.25" customHeight="1">
      <c r="A6" s="132" t="s">
        <v>125</v>
      </c>
      <c r="B6" s="132"/>
      <c r="C6" s="132"/>
      <c r="D6" s="132"/>
      <c r="E6" s="132"/>
      <c r="F6" s="132"/>
      <c r="G6" s="132"/>
      <c r="H6" s="132"/>
      <c r="I6" s="132"/>
    </row>
    <row r="7" spans="1:9" ht="12.75" customHeight="1"/>
    <row r="8" spans="1:9" customFormat="1" ht="26.25" customHeight="1">
      <c r="A8" s="136" t="s">
        <v>26</v>
      </c>
      <c r="B8" s="136" t="s">
        <v>15</v>
      </c>
      <c r="C8" s="136" t="s">
        <v>114</v>
      </c>
      <c r="D8" s="136" t="s">
        <v>124</v>
      </c>
      <c r="E8" s="136" t="s">
        <v>115</v>
      </c>
      <c r="F8" s="136" t="s">
        <v>116</v>
      </c>
      <c r="G8" s="136" t="s">
        <v>117</v>
      </c>
      <c r="H8" s="136"/>
      <c r="I8" s="139" t="s">
        <v>118</v>
      </c>
    </row>
    <row r="9" spans="1:9" customFormat="1">
      <c r="A9" s="136"/>
      <c r="B9" s="136"/>
      <c r="C9" s="136"/>
      <c r="D9" s="136"/>
      <c r="E9" s="136"/>
      <c r="F9" s="138"/>
      <c r="G9" s="136"/>
      <c r="H9" s="136"/>
      <c r="I9" s="139"/>
    </row>
    <row r="10" spans="1:9" customFormat="1" ht="54" customHeight="1">
      <c r="A10" s="137"/>
      <c r="B10" s="137"/>
      <c r="C10" s="137"/>
      <c r="D10" s="137"/>
      <c r="E10" s="137"/>
      <c r="F10" s="138"/>
      <c r="G10" s="73" t="s">
        <v>119</v>
      </c>
      <c r="H10" s="73" t="s">
        <v>27</v>
      </c>
      <c r="I10" s="138"/>
    </row>
    <row r="11" spans="1:9" ht="18.75">
      <c r="A11" s="74">
        <v>1</v>
      </c>
      <c r="B11" s="74">
        <v>2</v>
      </c>
      <c r="C11" s="74">
        <v>3</v>
      </c>
      <c r="D11" s="74">
        <v>4</v>
      </c>
      <c r="E11" s="74">
        <v>5</v>
      </c>
      <c r="F11" s="74">
        <v>6</v>
      </c>
      <c r="G11" s="74">
        <v>7</v>
      </c>
      <c r="H11" s="74">
        <v>8</v>
      </c>
      <c r="I11" s="74">
        <v>9</v>
      </c>
    </row>
    <row r="12" spans="1:9" ht="18.75" customHeight="1">
      <c r="A12" s="79" t="s">
        <v>39</v>
      </c>
      <c r="B12" s="79" t="s">
        <v>39</v>
      </c>
      <c r="C12" s="79" t="s">
        <v>39</v>
      </c>
      <c r="D12" s="79" t="s">
        <v>39</v>
      </c>
      <c r="E12" s="79" t="s">
        <v>39</v>
      </c>
      <c r="F12" s="79" t="s">
        <v>39</v>
      </c>
      <c r="G12" s="79" t="s">
        <v>39</v>
      </c>
      <c r="H12" s="79" t="s">
        <v>39</v>
      </c>
      <c r="I12" s="79" t="s">
        <v>39</v>
      </c>
    </row>
    <row r="13" spans="1:9" ht="18.75" customHeight="1">
      <c r="A13" s="79" t="s">
        <v>39</v>
      </c>
      <c r="B13" s="79" t="s">
        <v>39</v>
      </c>
      <c r="C13" s="79" t="s">
        <v>39</v>
      </c>
      <c r="D13" s="79" t="s">
        <v>39</v>
      </c>
      <c r="E13" s="79" t="s">
        <v>39</v>
      </c>
      <c r="F13" s="79" t="s">
        <v>39</v>
      </c>
      <c r="G13" s="79" t="s">
        <v>39</v>
      </c>
      <c r="H13" s="79" t="s">
        <v>39</v>
      </c>
      <c r="I13" s="79" t="s">
        <v>39</v>
      </c>
    </row>
    <row r="14" spans="1:9" ht="19.5" customHeight="1">
      <c r="A14" s="79" t="s">
        <v>39</v>
      </c>
      <c r="B14" s="79" t="s">
        <v>39</v>
      </c>
      <c r="C14" s="79" t="s">
        <v>39</v>
      </c>
      <c r="D14" s="79" t="s">
        <v>39</v>
      </c>
      <c r="E14" s="79" t="s">
        <v>39</v>
      </c>
      <c r="F14" s="79" t="s">
        <v>39</v>
      </c>
      <c r="G14" s="79" t="s">
        <v>39</v>
      </c>
      <c r="H14" s="79" t="s">
        <v>39</v>
      </c>
      <c r="I14" s="79" t="s">
        <v>39</v>
      </c>
    </row>
    <row r="15" spans="1:9" ht="18.75" customHeight="1">
      <c r="A15" s="79" t="s">
        <v>39</v>
      </c>
      <c r="B15" s="79" t="s">
        <v>39</v>
      </c>
      <c r="C15" s="79" t="s">
        <v>39</v>
      </c>
      <c r="D15" s="79" t="s">
        <v>39</v>
      </c>
      <c r="E15" s="79" t="s">
        <v>39</v>
      </c>
      <c r="F15" s="79" t="s">
        <v>39</v>
      </c>
      <c r="G15" s="79" t="s">
        <v>39</v>
      </c>
      <c r="H15" s="79" t="s">
        <v>39</v>
      </c>
      <c r="I15" s="79" t="s">
        <v>39</v>
      </c>
    </row>
    <row r="16" spans="1:9" ht="19.5" customHeight="1">
      <c r="A16" s="79" t="s">
        <v>39</v>
      </c>
      <c r="B16" s="79" t="s">
        <v>39</v>
      </c>
      <c r="C16" s="79" t="s">
        <v>39</v>
      </c>
      <c r="D16" s="79" t="s">
        <v>39</v>
      </c>
      <c r="E16" s="79" t="s">
        <v>39</v>
      </c>
      <c r="F16" s="79" t="s">
        <v>39</v>
      </c>
      <c r="G16" s="79" t="s">
        <v>39</v>
      </c>
      <c r="H16" s="79" t="s">
        <v>39</v>
      </c>
      <c r="I16" s="79" t="s">
        <v>39</v>
      </c>
    </row>
    <row r="17" spans="1:17" ht="20.25" customHeight="1">
      <c r="A17" s="79" t="s">
        <v>39</v>
      </c>
      <c r="B17" s="79" t="s">
        <v>39</v>
      </c>
      <c r="C17" s="79" t="s">
        <v>39</v>
      </c>
      <c r="D17" s="79" t="s">
        <v>39</v>
      </c>
      <c r="E17" s="79" t="s">
        <v>39</v>
      </c>
      <c r="F17" s="79" t="s">
        <v>39</v>
      </c>
      <c r="G17" s="79" t="s">
        <v>39</v>
      </c>
      <c r="H17" s="79" t="s">
        <v>39</v>
      </c>
      <c r="I17" s="79" t="s">
        <v>39</v>
      </c>
    </row>
    <row r="18" spans="1:17" ht="19.5" customHeight="1">
      <c r="A18" s="79" t="s">
        <v>39</v>
      </c>
      <c r="B18" s="79" t="s">
        <v>39</v>
      </c>
      <c r="C18" s="79" t="s">
        <v>39</v>
      </c>
      <c r="D18" s="79" t="s">
        <v>39</v>
      </c>
      <c r="E18" s="79" t="s">
        <v>39</v>
      </c>
      <c r="F18" s="79" t="s">
        <v>39</v>
      </c>
      <c r="G18" s="79" t="s">
        <v>39</v>
      </c>
      <c r="H18" s="79" t="s">
        <v>39</v>
      </c>
      <c r="I18" s="79" t="s">
        <v>39</v>
      </c>
    </row>
    <row r="19" spans="1:17" ht="39.75" customHeight="1">
      <c r="A19" s="79" t="s">
        <v>39</v>
      </c>
      <c r="B19" s="79" t="s">
        <v>39</v>
      </c>
      <c r="C19" s="79" t="s">
        <v>39</v>
      </c>
      <c r="D19" s="79" t="s">
        <v>39</v>
      </c>
      <c r="E19" s="79" t="s">
        <v>39</v>
      </c>
      <c r="F19" s="79" t="s">
        <v>39</v>
      </c>
      <c r="G19" s="79" t="s">
        <v>39</v>
      </c>
      <c r="H19" s="79" t="s">
        <v>39</v>
      </c>
      <c r="I19" s="79" t="s">
        <v>39</v>
      </c>
    </row>
    <row r="20" spans="1:17" ht="24.75" customHeight="1">
      <c r="A20" s="75"/>
      <c r="B20" s="76" t="s">
        <v>120</v>
      </c>
      <c r="C20" s="79" t="s">
        <v>39</v>
      </c>
      <c r="D20" s="79" t="s">
        <v>39</v>
      </c>
      <c r="E20" s="79" t="s">
        <v>39</v>
      </c>
      <c r="F20" s="79" t="s">
        <v>39</v>
      </c>
      <c r="G20" s="79" t="s">
        <v>39</v>
      </c>
      <c r="H20" s="79" t="s">
        <v>39</v>
      </c>
      <c r="I20" s="79" t="s">
        <v>39</v>
      </c>
    </row>
    <row r="21" spans="1:17" ht="18.75">
      <c r="A21" s="77"/>
      <c r="B21" s="78"/>
      <c r="C21" s="77"/>
      <c r="D21" s="77"/>
      <c r="E21" s="77"/>
      <c r="F21" s="77"/>
      <c r="G21" s="77"/>
      <c r="H21" s="77"/>
      <c r="I21" s="77"/>
    </row>
    <row r="22" spans="1:17" s="2" customFormat="1" ht="15.75">
      <c r="A22" s="67"/>
      <c r="B22" s="67" t="s">
        <v>126</v>
      </c>
      <c r="C22" s="9"/>
      <c r="D22" s="9"/>
      <c r="F22" s="9"/>
      <c r="G22" s="16"/>
      <c r="H22" s="9"/>
      <c r="I22" s="104" t="s">
        <v>127</v>
      </c>
      <c r="J22" s="104"/>
      <c r="K22" s="104"/>
      <c r="L22" s="68"/>
      <c r="M22" s="67"/>
      <c r="N22" s="67"/>
      <c r="O22" s="67"/>
      <c r="P22" s="67"/>
      <c r="Q22" s="67"/>
    </row>
    <row r="23" spans="1:17" s="19" customFormat="1">
      <c r="E23" s="20"/>
    </row>
    <row r="24" spans="1:17" s="19" customFormat="1">
      <c r="A24" s="2" t="s">
        <v>94</v>
      </c>
      <c r="E24" s="20"/>
    </row>
    <row r="25" spans="1:17" s="19" customFormat="1">
      <c r="A25" s="17" t="s">
        <v>105</v>
      </c>
      <c r="E25" s="20"/>
    </row>
    <row r="26" spans="1:17" s="19" customFormat="1">
      <c r="A26" s="17" t="s">
        <v>104</v>
      </c>
      <c r="B26" s="18"/>
      <c r="E26" s="20"/>
    </row>
    <row r="27" spans="1:17" s="19" customFormat="1">
      <c r="A27" s="17"/>
      <c r="B27" s="18"/>
      <c r="E27" s="20"/>
    </row>
    <row r="28" spans="1:17" s="19" customFormat="1">
      <c r="B28" s="21" t="s">
        <v>143</v>
      </c>
      <c r="E28" s="20"/>
    </row>
    <row r="29" spans="1:17" s="23" customFormat="1" ht="15">
      <c r="D29" s="41"/>
      <c r="E29" s="41"/>
      <c r="F29" s="41"/>
      <c r="G29" s="41"/>
      <c r="H29" s="41"/>
      <c r="I29" s="41"/>
      <c r="J29" s="41"/>
    </row>
  </sheetData>
  <mergeCells count="14">
    <mergeCell ref="F1:I1"/>
    <mergeCell ref="I22:K22"/>
    <mergeCell ref="A5:I5"/>
    <mergeCell ref="A6:I6"/>
    <mergeCell ref="F2:I2"/>
    <mergeCell ref="A4:I4"/>
    <mergeCell ref="A8:A10"/>
    <mergeCell ref="B8:B10"/>
    <mergeCell ref="C8:C10"/>
    <mergeCell ref="D8:D10"/>
    <mergeCell ref="E8:E10"/>
    <mergeCell ref="F8:F10"/>
    <mergeCell ref="G8:H9"/>
    <mergeCell ref="I8:I10"/>
  </mergeCells>
  <phoneticPr fontId="1" type="noConversion"/>
  <pageMargins left="0.78740157480314965" right="0.78740157480314965" top="1.1811023622047245" bottom="0.59055118110236227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8 показатели </vt:lpstr>
      <vt:lpstr>9 средства по кодам</vt:lpstr>
      <vt:lpstr>10 средства бюджет</vt:lpstr>
      <vt:lpstr>11 КАИП</vt:lpstr>
      <vt:lpstr>'11 КАИП'!Область_печати</vt:lpstr>
      <vt:lpstr>'8 показатели 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</cp:lastModifiedBy>
  <cp:lastPrinted>2022-02-25T04:11:50Z</cp:lastPrinted>
  <dcterms:created xsi:type="dcterms:W3CDTF">2007-07-17T01:27:34Z</dcterms:created>
  <dcterms:modified xsi:type="dcterms:W3CDTF">2022-03-02T03:22:15Z</dcterms:modified>
</cp:coreProperties>
</file>