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defaultThemeVersion="124226"/>
  <bookViews>
    <workbookView xWindow="-120" yWindow="-120" windowWidth="24240" windowHeight="13140" activeTab="1"/>
  </bookViews>
  <sheets>
    <sheet name="8 показатели " sheetId="1" r:id="rId1"/>
    <sheet name="9 средства по кодам" sheetId="13" r:id="rId2"/>
    <sheet name="10 средства бюджет" sheetId="12" r:id="rId3"/>
    <sheet name="11 КАИП" sheetId="6" r:id="rId4"/>
  </sheets>
  <definedNames>
    <definedName name="_xlnm.Print_Titles" localSheetId="0">'8 показатели '!$6:$8</definedName>
    <definedName name="_xlnm.Print_Area" localSheetId="2">'10 средства бюджет'!$A$1:$R$47</definedName>
    <definedName name="_xlnm.Print_Area" localSheetId="3">'11 КАИП'!$A$1:$R$15</definedName>
    <definedName name="_xlnm.Print_Area" localSheetId="0">'8 показатели '!$A$1:$AE$30</definedName>
    <definedName name="_xlnm.Print_Area" localSheetId="1">'9 средства по кодам'!$A$1:$AD$30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Q24" i="13"/>
  <c r="R26"/>
  <c r="U13"/>
  <c r="T13"/>
  <c r="S13"/>
  <c r="O13"/>
  <c r="N13"/>
  <c r="K13"/>
  <c r="J13"/>
  <c r="U26"/>
  <c r="T26"/>
  <c r="S26"/>
  <c r="N26"/>
  <c r="J11"/>
  <c r="K11"/>
  <c r="N11"/>
  <c r="O11"/>
  <c r="R11"/>
  <c r="S11"/>
  <c r="T11"/>
  <c r="U11"/>
  <c r="U15" l="1"/>
  <c r="T15"/>
  <c r="S15"/>
  <c r="R15"/>
  <c r="O15"/>
  <c r="N15"/>
  <c r="K15"/>
  <c r="J15"/>
  <c r="K14" l="1"/>
  <c r="J14"/>
  <c r="U12"/>
  <c r="T12"/>
  <c r="S12"/>
  <c r="R12"/>
  <c r="O12"/>
  <c r="N12"/>
  <c r="K12"/>
  <c r="J12"/>
  <c r="K10"/>
  <c r="J10" l="1"/>
  <c r="K26"/>
  <c r="J26"/>
  <c r="G21" i="12"/>
  <c r="O21"/>
  <c r="N21"/>
  <c r="K20" i="13"/>
  <c r="J20"/>
  <c r="P28" i="12" l="1"/>
  <c r="G40" l="1"/>
  <c r="F40"/>
  <c r="G35"/>
  <c r="F35"/>
  <c r="G28"/>
  <c r="F28"/>
  <c r="F21"/>
  <c r="G15"/>
  <c r="F15"/>
  <c r="G13"/>
  <c r="F13"/>
  <c r="G12"/>
  <c r="F12"/>
  <c r="G11"/>
  <c r="F11"/>
  <c r="G14" l="1"/>
  <c r="G9" s="1"/>
  <c r="F14"/>
  <c r="F9" s="1"/>
  <c r="U14" i="13" l="1"/>
  <c r="T14"/>
  <c r="U20"/>
  <c r="T20"/>
  <c r="S14"/>
  <c r="R14"/>
  <c r="S20"/>
  <c r="R20"/>
  <c r="S23"/>
  <c r="T10" l="1"/>
  <c r="U10"/>
  <c r="O14" l="1"/>
  <c r="O10" s="1"/>
  <c r="N14"/>
  <c r="O20"/>
  <c r="N20"/>
  <c r="O23"/>
  <c r="N23"/>
  <c r="O26"/>
  <c r="J23"/>
  <c r="K23"/>
  <c r="O12" i="12"/>
  <c r="N12"/>
  <c r="O13"/>
  <c r="N13"/>
  <c r="I14"/>
  <c r="I13"/>
  <c r="H13"/>
  <c r="I12"/>
  <c r="H12"/>
  <c r="I11"/>
  <c r="H11"/>
  <c r="K14"/>
  <c r="K13"/>
  <c r="J13"/>
  <c r="K12"/>
  <c r="J12"/>
  <c r="K11"/>
  <c r="J11"/>
  <c r="M13"/>
  <c r="L13"/>
  <c r="M12"/>
  <c r="L12"/>
  <c r="M11"/>
  <c r="L11"/>
  <c r="O11"/>
  <c r="N11"/>
  <c r="O14"/>
  <c r="N14"/>
  <c r="L39"/>
  <c r="L14" s="1"/>
  <c r="J14"/>
  <c r="M39"/>
  <c r="M14" s="1"/>
  <c r="H39"/>
  <c r="H14" s="1"/>
  <c r="R23" i="13" l="1"/>
  <c r="N10"/>
  <c r="U23"/>
  <c r="T23"/>
  <c r="Q26"/>
  <c r="M26"/>
  <c r="L26"/>
  <c r="M23"/>
  <c r="L23"/>
  <c r="P26"/>
  <c r="M13"/>
  <c r="L13"/>
  <c r="M11"/>
  <c r="L11"/>
  <c r="Q11"/>
  <c r="L15"/>
  <c r="M15"/>
  <c r="Q11" i="12"/>
  <c r="Q12"/>
  <c r="Q13"/>
  <c r="Q14"/>
  <c r="P11"/>
  <c r="P13"/>
  <c r="P14"/>
  <c r="Q28"/>
  <c r="O28"/>
  <c r="N28"/>
  <c r="P35"/>
  <c r="Q35"/>
  <c r="P40"/>
  <c r="Q40"/>
  <c r="Q27"/>
  <c r="Q21" s="1"/>
  <c r="P27"/>
  <c r="P23"/>
  <c r="P12" s="1"/>
  <c r="Q15"/>
  <c r="P15"/>
  <c r="I9"/>
  <c r="J9"/>
  <c r="I15"/>
  <c r="I21"/>
  <c r="J21"/>
  <c r="K21"/>
  <c r="I28"/>
  <c r="J28"/>
  <c r="K28"/>
  <c r="I35"/>
  <c r="J35"/>
  <c r="K35"/>
  <c r="I40"/>
  <c r="J40"/>
  <c r="K40"/>
  <c r="E40"/>
  <c r="D40"/>
  <c r="E35"/>
  <c r="D35"/>
  <c r="E28"/>
  <c r="D28"/>
  <c r="E21"/>
  <c r="D21"/>
  <c r="E15"/>
  <c r="D15"/>
  <c r="E14"/>
  <c r="D14"/>
  <c r="E12"/>
  <c r="D12"/>
  <c r="I15" i="13"/>
  <c r="H15"/>
  <c r="I13"/>
  <c r="H13"/>
  <c r="I12"/>
  <c r="H12"/>
  <c r="I11"/>
  <c r="H11"/>
  <c r="O9" i="12"/>
  <c r="N9"/>
  <c r="N15"/>
  <c r="L9"/>
  <c r="M9"/>
  <c r="L15"/>
  <c r="M15"/>
  <c r="O15"/>
  <c r="L21"/>
  <c r="M21"/>
  <c r="L28"/>
  <c r="M28"/>
  <c r="O35"/>
  <c r="N35"/>
  <c r="L35"/>
  <c r="M35"/>
  <c r="L40"/>
  <c r="M40"/>
  <c r="N40"/>
  <c r="O40"/>
  <c r="H15"/>
  <c r="H40"/>
  <c r="H35"/>
  <c r="H28"/>
  <c r="H21"/>
  <c r="H9"/>
  <c r="K15"/>
  <c r="K9"/>
  <c r="J15"/>
  <c r="Q9" l="1"/>
  <c r="P9"/>
  <c r="D9"/>
  <c r="P21"/>
  <c r="E9"/>
  <c r="Q13" i="13"/>
  <c r="Q10" s="1"/>
  <c r="L10"/>
  <c r="P23"/>
  <c r="M10"/>
  <c r="P13"/>
  <c r="Q23"/>
  <c r="I10"/>
  <c r="H10"/>
  <c r="Q15"/>
  <c r="S10"/>
  <c r="P11"/>
  <c r="P10" l="1"/>
  <c r="P15"/>
  <c r="R13"/>
  <c r="R10" s="1"/>
</calcChain>
</file>

<file path=xl/sharedStrings.xml><?xml version="1.0" encoding="utf-8"?>
<sst xmlns="http://schemas.openxmlformats.org/spreadsheetml/2006/main" count="388" uniqueCount="161">
  <si>
    <t>№ п/п</t>
  </si>
  <si>
    <t>Цель, задачи, показатели результативности</t>
  </si>
  <si>
    <t>Плановый период</t>
  </si>
  <si>
    <t>план</t>
  </si>
  <si>
    <t>факт</t>
  </si>
  <si>
    <t>январь - март</t>
  </si>
  <si>
    <t>Примечание (оценка рисков невыполнения показателей по программе, причины не выполнения, выбор действий по преодолению)</t>
  </si>
  <si>
    <t>федеральный бюджет</t>
  </si>
  <si>
    <t>Ед. измере-ния</t>
  </si>
  <si>
    <t>январь - июнь</t>
  </si>
  <si>
    <t>январь-сентябрь</t>
  </si>
  <si>
    <t>Весовой критерий</t>
  </si>
  <si>
    <t>Отчетный период (два предшествующих года)</t>
  </si>
  <si>
    <t>значение на конец года</t>
  </si>
  <si>
    <t xml:space="preserve">Итого </t>
  </si>
  <si>
    <t>Статус</t>
  </si>
  <si>
    <t xml:space="preserve">Всего                    </t>
  </si>
  <si>
    <t xml:space="preserve">в том числе:             </t>
  </si>
  <si>
    <t xml:space="preserve">краевой бюджет           </t>
  </si>
  <si>
    <t>юридические лица</t>
  </si>
  <si>
    <t xml:space="preserve">Код бюджетной классификации </t>
  </si>
  <si>
    <t>ГРБС</t>
  </si>
  <si>
    <t xml:space="preserve">всего расходные обязательства </t>
  </si>
  <si>
    <t>Расходы по годам</t>
  </si>
  <si>
    <t>Рз Пр</t>
  </si>
  <si>
    <t>Приложение № 8</t>
  </si>
  <si>
    <t>Подпрограмма 1</t>
  </si>
  <si>
    <t>Наименование государственной программы, подпрограммы государственной программы</t>
  </si>
  <si>
    <t xml:space="preserve">федеральный бюджет    </t>
  </si>
  <si>
    <t xml:space="preserve">федеральный бюджет </t>
  </si>
  <si>
    <t>Приложение № 10</t>
  </si>
  <si>
    <t>Примечание</t>
  </si>
  <si>
    <t xml:space="preserve">Примечание </t>
  </si>
  <si>
    <t>Источники финансирования</t>
  </si>
  <si>
    <t>Наименование  программы, подпрограммы</t>
  </si>
  <si>
    <t>Приложение № 11</t>
  </si>
  <si>
    <t>Наименование объекта</t>
  </si>
  <si>
    <t>в ценах контракта</t>
  </si>
  <si>
    <t>в ценах контракта, всего в том числе</t>
  </si>
  <si>
    <t>кревой бюджет</t>
  </si>
  <si>
    <t>аванс</t>
  </si>
  <si>
    <t>ввод в действие (квартал)</t>
  </si>
  <si>
    <t>всего, в том числе</t>
  </si>
  <si>
    <t>Наименовние ГРБС</t>
  </si>
  <si>
    <t>к Порядку принятия решений о разработке муниципальных программ Богучанского района, их формировании и реализации</t>
  </si>
  <si>
    <t>Статус (муниципальная программа, подпрограмма)</t>
  </si>
  <si>
    <t>Муниципальная программа</t>
  </si>
  <si>
    <t>районный бюджет</t>
  </si>
  <si>
    <t>1.</t>
  </si>
  <si>
    <t>1.1.</t>
  </si>
  <si>
    <t>1.2.</t>
  </si>
  <si>
    <t>%</t>
  </si>
  <si>
    <t>х</t>
  </si>
  <si>
    <t>1.3.</t>
  </si>
  <si>
    <t>1.1.1.</t>
  </si>
  <si>
    <t>Подпрограмма 2</t>
  </si>
  <si>
    <t>Подпрограмма 3</t>
  </si>
  <si>
    <t xml:space="preserve">бюджет поселений </t>
  </si>
  <si>
    <t>1.4.</t>
  </si>
  <si>
    <t>1.5.</t>
  </si>
  <si>
    <t>Подпрограмма 4</t>
  </si>
  <si>
    <t>Подпрограмма 5</t>
  </si>
  <si>
    <t>КЦСР</t>
  </si>
  <si>
    <t>КВР</t>
  </si>
  <si>
    <t xml:space="preserve">в том числе по ГРБС - Управление муниципальной собственностью Богучанского района </t>
  </si>
  <si>
    <t>в том числе по ГРБС - МКУ "Муниципальная служба Заказчика"</t>
  </si>
  <si>
    <t>Целевой показатель: удельный вес введенной площади жилых домов по отношению к общей площади жилищного фонда</t>
  </si>
  <si>
    <t>Доля ветхого и аварийного жилищного фонда в общем объеме жилфонда, в том числе:</t>
  </si>
  <si>
    <t>Доля аварийного жилищного фонда в общем объеме жилищного фонда</t>
  </si>
  <si>
    <t xml:space="preserve">Ввод общей площади жилья за счет всех источников финансирования </t>
  </si>
  <si>
    <t>тыс.кв. метров</t>
  </si>
  <si>
    <t>Доля обеспеченности документами территориального планирования (генеральными планами, проектами планировки), отвечающим современным требованиям и планированию развития района</t>
  </si>
  <si>
    <t>Доля работников бюджетной сферы, обеспеченных жильем, в общем колличестве работников бюджетной сферы, нуждающихся в служебных жилых помещениях в муниципальном образовании Богучанский район</t>
  </si>
  <si>
    <t xml:space="preserve">Цель программы: Повышение доступности жилья  и улучшения жилищных условий граждан,проживающих на террритории Богучанского района </t>
  </si>
  <si>
    <t>0501</t>
  </si>
  <si>
    <t>0502</t>
  </si>
  <si>
    <t>1028211</t>
  </si>
  <si>
    <t>0412</t>
  </si>
  <si>
    <t>Задача 2 Формирование земельных участков для жилищного строительства с обеспечением их коммунальной и транспортной инфраструктурой</t>
  </si>
  <si>
    <t xml:space="preserve">                         </t>
  </si>
  <si>
    <t xml:space="preserve">Использование бюджетных ассигнований районного бюджета и иных средств на муниципальной программы "Обеспечение доступным и комфортным жильем граждан Богучанского района"                                                </t>
  </si>
  <si>
    <t xml:space="preserve">Целевые показатели и показатели результативности (показатели развития отрасли, вида экономической деятельности) муниципальной программы "Обеспечение доступным и комфортным жильем граждан Богучанского района" </t>
  </si>
  <si>
    <t>-</t>
  </si>
  <si>
    <t>кв.м</t>
  </si>
  <si>
    <t>Объем восстановления специализированного жилищного фонда) служебные жилые помещения)</t>
  </si>
  <si>
    <t>Задача 1  Строительство (приобретение) жилья для переселения граждан, проживающих в жилых домах, признаных в установленном порядке аварийными и полежащими сносу или реконструкции</t>
  </si>
  <si>
    <t>Задача 3. Улучшение жилищных условий работников отраслей бюджетной сферы и закрепление квалифицированных специалистов в муниципальных учреждениях Богучанского района.</t>
  </si>
  <si>
    <t>1.4.1.</t>
  </si>
  <si>
    <t>Задача 4.Создание условий для застройки и благоустройства населенных пуктов Богучанского района с целью повышения качества и условий проживания населения</t>
  </si>
  <si>
    <t>1.5.1.</t>
  </si>
  <si>
    <t>Задача 5. Приобретение жилых помещений работникам бюджетной сферы богучанского района.</t>
  </si>
  <si>
    <t>1.2.1.</t>
  </si>
  <si>
    <t>1.3.1.</t>
  </si>
  <si>
    <t>244</t>
  </si>
  <si>
    <t>360</t>
  </si>
  <si>
    <t>Приложение № 9</t>
  </si>
  <si>
    <t>январь-июнь</t>
  </si>
  <si>
    <t>январь-март</t>
  </si>
  <si>
    <t>в том числе по ГРБС - Финансовое управление администрации Богучанского района</t>
  </si>
  <si>
    <t>средства Фонда содействия реформированию жилищно-коммунального хозяйства</t>
  </si>
  <si>
    <t>"Обеспечение доступным и комфортным жильем граждан Богучанского района"</t>
  </si>
  <si>
    <t>1030080000</t>
  </si>
  <si>
    <t>Финансирование объектов капитального строительства, включенных в муниципальную программу (федеральный и краевой бюджет)</t>
  </si>
  <si>
    <t>Ед. измерения</t>
  </si>
  <si>
    <t>Мощность</t>
  </si>
  <si>
    <t>2016 (отчетный год)</t>
  </si>
  <si>
    <t>2018 (текущий год)</t>
  </si>
  <si>
    <t>В.П. Каликайтис</t>
  </si>
  <si>
    <t>1040080000</t>
  </si>
  <si>
    <t xml:space="preserve">в том числе по ГРБС - Администрация Богучанского района </t>
  </si>
  <si>
    <t xml:space="preserve">по ПСД (в ценах 2018 г.) </t>
  </si>
  <si>
    <t>по ПСД (в ценах 2017 г.)</t>
  </si>
  <si>
    <r>
      <t xml:space="preserve">по: </t>
    </r>
    <r>
      <rPr>
        <u/>
        <sz val="14"/>
        <rFont val="Times New Roman"/>
        <family val="1"/>
        <charset val="204"/>
      </rPr>
      <t>муниципальному образованию "Богучанский район"</t>
    </r>
  </si>
  <si>
    <t>Отчетный период</t>
  </si>
  <si>
    <t>Год, предшествующий отчетному</t>
  </si>
  <si>
    <t xml:space="preserve">Январь -июнь </t>
  </si>
  <si>
    <t xml:space="preserve">план </t>
  </si>
  <si>
    <t xml:space="preserve">Подпрограмма 1. "Переселение граждан из аварийного жилищного фонда  в Богучанском районе" </t>
  </si>
  <si>
    <t xml:space="preserve">Подпрограмма 3 "Обеспечение жильем работников отраслей бюджетной сферы на территории Богучанского района" </t>
  </si>
  <si>
    <t>Подпрограмма 4 "Осуществление градостроительной деятельности в Богучанском районе"</t>
  </si>
  <si>
    <t>Подпрограмма 5 "Приобретение жилых помещений работникам бюджетной сферы Богучанского района"</t>
  </si>
  <si>
    <t>Подпрограмма 2 "Строительство объектов коммунальной и транспортной инфраструктуры в муниципальных образованиях Богучанского района с целью развития жилищного строительства"</t>
  </si>
  <si>
    <r>
      <t xml:space="preserve">Использование бюджетных ассигнований районного бюджета и иных средств на реализацию мероприятий муниципальной программы "Обеспечение доступным и комфортным жильем граждан Богучанского района" </t>
    </r>
    <r>
      <rPr>
        <sz val="14"/>
        <color indexed="8"/>
        <rFont val="Times New Roman"/>
        <family val="1"/>
        <charset val="204"/>
      </rPr>
      <t xml:space="preserve"> </t>
    </r>
    <r>
      <rPr>
        <sz val="14"/>
        <rFont val="Times New Roman"/>
        <family val="1"/>
        <charset val="204"/>
      </rPr>
      <t>(с расшифровкой по главным распорядителям средств районного бюджета, ведомственным целевым программам, основным мероприятиям, а также по годам реализации муниципальной программы)</t>
    </r>
  </si>
  <si>
    <t>863</t>
  </si>
  <si>
    <t>806</t>
  </si>
  <si>
    <t>Сметная стоимость по утвержденной ПСД (в ценах 2018 г.)</t>
  </si>
  <si>
    <t>1050080000</t>
  </si>
  <si>
    <t>Остаток сметной стоимости на 01.01.2019(текущего года)</t>
  </si>
  <si>
    <t>План на 2020 год</t>
  </si>
  <si>
    <t>Финансирование за 2020 г.</t>
  </si>
  <si>
    <t xml:space="preserve">"Переселение граждан из аварийного жилищного фонда  в Богучанском районе" </t>
  </si>
  <si>
    <t>101F367483</t>
  </si>
  <si>
    <t>101F367484</t>
  </si>
  <si>
    <t xml:space="preserve">"Строительство объектов коммунальной и транспортной
инфраструктуры в муниципальных образованиях Богучанского района с целью развития жилищного строительства" </t>
  </si>
  <si>
    <t xml:space="preserve">"Обеспечение жильем работников отраслей бюджетной сферы на территории Богучанского района" </t>
  </si>
  <si>
    <t>"Осуществление градостроительной деятельности в Богучанском районе"</t>
  </si>
  <si>
    <t>"Приобретение жилых помещений работникам бюджетной сферы Богучанского района"</t>
  </si>
  <si>
    <t>"Строительство объектов коммунальной и транспортной инфраструктуры в муниципальных образованиях Богучанского района с целью развития жилищного строительства"</t>
  </si>
  <si>
    <t>"Обеспечение жильем работников отраслей бюджетной сферы на территории Богучанского района"</t>
  </si>
  <si>
    <t xml:space="preserve">"Приобретение жилых помещений работникам бюджетной сферы Богучанского района" </t>
  </si>
  <si>
    <t>1.4.1.1.</t>
  </si>
  <si>
    <t>1.1.1.1</t>
  </si>
  <si>
    <t>1.1.1.2</t>
  </si>
  <si>
    <t>1.2.1.1</t>
  </si>
  <si>
    <t>1.5.1.1</t>
  </si>
  <si>
    <t>2020 (отчетный год)</t>
  </si>
  <si>
    <t>2021 (текущий год)</t>
  </si>
  <si>
    <t xml:space="preserve">И.о. начальника Управления муниципальной собственностью Богучанского района </t>
  </si>
  <si>
    <t>О.В. Витюк</t>
  </si>
  <si>
    <t xml:space="preserve">И.о. начальника Управления муниципальной собственностью Богучанского района    </t>
  </si>
  <si>
    <t>за 2021 г. (нарастающим итогом)</t>
  </si>
  <si>
    <t>Отчетный финансовый год 2021</t>
  </si>
  <si>
    <t>1</t>
  </si>
  <si>
    <t xml:space="preserve">Целевой показатель :    Уровень доступности жилья для граждан Богучанского района, заявивших о необходимости улучшения жилищных условий            </t>
  </si>
  <si>
    <t>Х</t>
  </si>
  <si>
    <t>* целевые показатели будут установлены после предоставления субсидии по подпрограмме</t>
  </si>
  <si>
    <t>0*</t>
  </si>
  <si>
    <t>1.3.1.1</t>
  </si>
  <si>
    <t>1.5.1.2.</t>
  </si>
  <si>
    <t xml:space="preserve">Количество работников бюджетной сферы, получивших поддержку в виде возмещения расходов на оплату стоимости найма (поднайма) жилых помещений       </t>
  </si>
  <si>
    <t>чел.</t>
  </si>
</sst>
</file>

<file path=xl/styles.xml><?xml version="1.0" encoding="utf-8"?>
<styleSheet xmlns="http://schemas.openxmlformats.org/spreadsheetml/2006/main">
  <numFmts count="4">
    <numFmt numFmtId="164" formatCode="#,##0.0"/>
    <numFmt numFmtId="165" formatCode="0.000"/>
    <numFmt numFmtId="166" formatCode="0.00;[Red]0.00"/>
    <numFmt numFmtId="167" formatCode="0;[Red]0"/>
  </numFmts>
  <fonts count="18">
    <font>
      <sz val="10"/>
      <name val="Arial Cyr"/>
      <charset val="204"/>
    </font>
    <font>
      <sz val="8"/>
      <name val="Arial Cyr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0"/>
      <name val="Arial Cyr"/>
      <charset val="204"/>
    </font>
    <font>
      <sz val="12"/>
      <name val="Times New Roman"/>
      <family val="1"/>
      <charset val="204"/>
    </font>
    <font>
      <sz val="10"/>
      <name val="Times New Roman"/>
      <family val="1"/>
    </font>
    <font>
      <sz val="12"/>
      <name val="Times New Roman"/>
      <family val="1"/>
    </font>
    <font>
      <b/>
      <sz val="14"/>
      <name val="Times New Roman"/>
      <family val="1"/>
    </font>
    <font>
      <sz val="11"/>
      <name val="Times New Roman"/>
      <family val="1"/>
    </font>
    <font>
      <sz val="10"/>
      <name val="Times New Roman"/>
      <family val="1"/>
      <charset val="204"/>
    </font>
    <font>
      <sz val="9"/>
      <name val="Arial Cyr"/>
      <charset val="204"/>
    </font>
    <font>
      <sz val="9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name val="Times New Roman"/>
      <family val="1"/>
    </font>
    <font>
      <u/>
      <sz val="14"/>
      <name val="Times New Roman"/>
      <family val="1"/>
      <charset val="204"/>
    </font>
    <font>
      <sz val="8"/>
      <color indexed="8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6" tint="0.79998168889431442"/>
        <bgColor indexed="64"/>
      </patternFill>
    </fill>
  </fills>
  <borders count="4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05">
    <xf numFmtId="0" fontId="0" fillId="0" borderId="0" xfId="0"/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wrapText="1"/>
    </xf>
    <xf numFmtId="0" fontId="2" fillId="0" borderId="2" xfId="0" applyFont="1" applyBorder="1" applyAlignment="1">
      <alignment horizontal="center" vertical="center" wrapText="1"/>
    </xf>
    <xf numFmtId="0" fontId="0" fillId="0" borderId="4" xfId="0" applyBorder="1"/>
    <xf numFmtId="0" fontId="5" fillId="0" borderId="0" xfId="0" applyFont="1" applyAlignment="1">
      <alignment wrapText="1"/>
    </xf>
    <xf numFmtId="0" fontId="0" fillId="0" borderId="0" xfId="0" applyBorder="1"/>
    <xf numFmtId="0" fontId="4" fillId="0" borderId="4" xfId="0" applyFont="1" applyBorder="1"/>
    <xf numFmtId="0" fontId="6" fillId="0" borderId="0" xfId="0" applyFont="1"/>
    <xf numFmtId="0" fontId="9" fillId="0" borderId="0" xfId="0" applyFont="1" applyAlignment="1">
      <alignment horizontal="center" vertical="center"/>
    </xf>
    <xf numFmtId="0" fontId="6" fillId="0" borderId="4" xfId="0" applyFont="1" applyBorder="1"/>
    <xf numFmtId="0" fontId="6" fillId="0" borderId="0" xfId="0" applyFont="1" applyBorder="1"/>
    <xf numFmtId="0" fontId="6" fillId="0" borderId="0" xfId="0" applyFont="1" applyBorder="1" applyAlignment="1">
      <alignment horizontal="center" vertical="center" wrapText="1"/>
    </xf>
    <xf numFmtId="0" fontId="7" fillId="0" borderId="0" xfId="0" applyFont="1"/>
    <xf numFmtId="0" fontId="2" fillId="0" borderId="0" xfId="0" applyFont="1" applyFill="1" applyBorder="1" applyAlignment="1">
      <alignment horizontal="left" wrapText="1"/>
    </xf>
    <xf numFmtId="0" fontId="5" fillId="0" borderId="0" xfId="0" applyFont="1" applyAlignment="1">
      <alignment horizontal="left" wrapText="1"/>
    </xf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5" fillId="0" borderId="0" xfId="0" applyFont="1" applyAlignment="1">
      <alignment horizontal="right" wrapText="1"/>
    </xf>
    <xf numFmtId="0" fontId="4" fillId="0" borderId="0" xfId="0" applyFont="1" applyBorder="1"/>
    <xf numFmtId="0" fontId="2" fillId="0" borderId="4" xfId="0" applyFont="1" applyBorder="1" applyAlignment="1">
      <alignment vertical="center" wrapText="1"/>
    </xf>
    <xf numFmtId="0" fontId="6" fillId="0" borderId="4" xfId="0" applyFont="1" applyBorder="1" applyAlignment="1">
      <alignment horizontal="center" vertical="center" wrapText="1"/>
    </xf>
    <xf numFmtId="164" fontId="12" fillId="0" borderId="4" xfId="0" applyNumberFormat="1" applyFont="1" applyFill="1" applyBorder="1" applyAlignment="1">
      <alignment horizontal="center" vertical="center" wrapText="1"/>
    </xf>
    <xf numFmtId="164" fontId="2" fillId="0" borderId="4" xfId="0" applyNumberFormat="1" applyFont="1" applyFill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/>
    </xf>
    <xf numFmtId="0" fontId="0" fillId="0" borderId="4" xfId="0" applyFill="1" applyBorder="1"/>
    <xf numFmtId="0" fontId="10" fillId="0" borderId="4" xfId="0" applyFont="1" applyFill="1" applyBorder="1"/>
    <xf numFmtId="0" fontId="10" fillId="0" borderId="4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vertical="top" wrapText="1"/>
    </xf>
    <xf numFmtId="4" fontId="10" fillId="0" borderId="4" xfId="0" applyNumberFormat="1" applyFont="1" applyFill="1" applyBorder="1" applyAlignment="1">
      <alignment horizontal="center" vertical="center" wrapText="1"/>
    </xf>
    <xf numFmtId="0" fontId="0" fillId="0" borderId="0" xfId="0" applyFill="1"/>
    <xf numFmtId="0" fontId="10" fillId="0" borderId="0" xfId="0" applyFont="1" applyBorder="1" applyAlignment="1">
      <alignment vertical="top" wrapText="1"/>
    </xf>
    <xf numFmtId="0" fontId="0" fillId="0" borderId="0" xfId="0" applyAlignment="1">
      <alignment horizontal="left" vertical="center" wrapText="1"/>
    </xf>
    <xf numFmtId="0" fontId="0" fillId="0" borderId="0" xfId="0" applyBorder="1" applyAlignment="1">
      <alignment horizontal="left" vertical="center" wrapText="1"/>
    </xf>
    <xf numFmtId="0" fontId="2" fillId="0" borderId="0" xfId="0" applyFont="1" applyFill="1" applyAlignment="1">
      <alignment wrapText="1"/>
    </xf>
    <xf numFmtId="0" fontId="2" fillId="0" borderId="4" xfId="0" applyFont="1" applyFill="1" applyBorder="1" applyAlignment="1">
      <alignment wrapText="1"/>
    </xf>
    <xf numFmtId="0" fontId="2" fillId="0" borderId="6" xfId="0" applyFont="1" applyFill="1" applyBorder="1" applyAlignment="1">
      <alignment wrapText="1"/>
    </xf>
    <xf numFmtId="0" fontId="2" fillId="0" borderId="8" xfId="0" applyFont="1" applyFill="1" applyBorder="1" applyAlignment="1">
      <alignment wrapText="1"/>
    </xf>
    <xf numFmtId="2" fontId="2" fillId="0" borderId="9" xfId="0" applyNumberFormat="1" applyFont="1" applyFill="1" applyBorder="1" applyAlignment="1">
      <alignment wrapText="1"/>
    </xf>
    <xf numFmtId="0" fontId="2" fillId="0" borderId="4" xfId="0" applyFont="1" applyFill="1" applyBorder="1" applyAlignment="1">
      <alignment horizontal="center" vertical="center" wrapText="1"/>
    </xf>
    <xf numFmtId="0" fontId="7" fillId="0" borderId="0" xfId="0" applyFont="1" applyFill="1"/>
    <xf numFmtId="0" fontId="10" fillId="0" borderId="0" xfId="0" applyFont="1" applyFill="1" applyAlignment="1">
      <alignment horizontal="left"/>
    </xf>
    <xf numFmtId="0" fontId="10" fillId="0" borderId="4" xfId="0" applyFont="1" applyFill="1" applyBorder="1" applyAlignment="1">
      <alignment horizontal="left"/>
    </xf>
    <xf numFmtId="49" fontId="10" fillId="0" borderId="4" xfId="0" applyNumberFormat="1" applyFont="1" applyFill="1" applyBorder="1" applyAlignment="1">
      <alignment horizontal="center" vertical="center" wrapText="1"/>
    </xf>
    <xf numFmtId="2" fontId="2" fillId="0" borderId="4" xfId="0" applyNumberFormat="1" applyFont="1" applyFill="1" applyBorder="1" applyAlignment="1">
      <alignment horizontal="center" vertical="center" wrapText="1"/>
    </xf>
    <xf numFmtId="2" fontId="2" fillId="0" borderId="8" xfId="0" applyNumberFormat="1" applyFont="1" applyFill="1" applyBorder="1" applyAlignment="1">
      <alignment horizontal="center" vertical="center" wrapText="1"/>
    </xf>
    <xf numFmtId="4" fontId="10" fillId="0" borderId="8" xfId="0" applyNumberFormat="1" applyFont="1" applyFill="1" applyBorder="1" applyAlignment="1">
      <alignment horizontal="center" vertical="center" wrapText="1"/>
    </xf>
    <xf numFmtId="0" fontId="10" fillId="0" borderId="11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/>
    <xf numFmtId="0" fontId="10" fillId="0" borderId="12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/>
    </xf>
    <xf numFmtId="2" fontId="10" fillId="0" borderId="8" xfId="0" applyNumberFormat="1" applyFont="1" applyFill="1" applyBorder="1" applyAlignment="1">
      <alignment horizontal="center" vertical="center" wrapText="1"/>
    </xf>
    <xf numFmtId="0" fontId="10" fillId="0" borderId="10" xfId="0" applyFont="1" applyFill="1" applyBorder="1" applyAlignment="1"/>
    <xf numFmtId="49" fontId="10" fillId="0" borderId="8" xfId="0" applyNumberFormat="1" applyFont="1" applyFill="1" applyBorder="1" applyAlignment="1">
      <alignment horizontal="center" vertical="center" wrapText="1"/>
    </xf>
    <xf numFmtId="49" fontId="0" fillId="0" borderId="0" xfId="0" applyNumberFormat="1" applyFill="1"/>
    <xf numFmtId="0" fontId="10" fillId="0" borderId="0" xfId="0" applyFont="1" applyFill="1"/>
    <xf numFmtId="49" fontId="10" fillId="0" borderId="12" xfId="0" applyNumberFormat="1" applyFont="1" applyFill="1" applyBorder="1" applyAlignment="1">
      <alignment horizontal="center" vertical="center" wrapText="1"/>
    </xf>
    <xf numFmtId="0" fontId="7" fillId="0" borderId="0" xfId="0" applyFont="1" applyAlignment="1"/>
    <xf numFmtId="0" fontId="7" fillId="0" borderId="0" xfId="0" applyFont="1" applyAlignment="1">
      <alignment vertical="center"/>
    </xf>
    <xf numFmtId="2" fontId="2" fillId="0" borderId="15" xfId="0" applyNumberFormat="1" applyFont="1" applyFill="1" applyBorder="1" applyAlignment="1">
      <alignment horizontal="center" vertical="center" wrapText="1"/>
    </xf>
    <xf numFmtId="2" fontId="2" fillId="0" borderId="11" xfId="0" applyNumberFormat="1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/>
    <xf numFmtId="49" fontId="10" fillId="0" borderId="8" xfId="0" applyNumberFormat="1" applyFont="1" applyFill="1" applyBorder="1" applyAlignment="1">
      <alignment horizontal="center" vertical="center"/>
    </xf>
    <xf numFmtId="0" fontId="10" fillId="0" borderId="8" xfId="0" applyFont="1" applyFill="1" applyBorder="1" applyAlignment="1">
      <alignment horizontal="center" vertical="center"/>
    </xf>
    <xf numFmtId="0" fontId="10" fillId="0" borderId="8" xfId="0" applyFont="1" applyFill="1" applyBorder="1" applyAlignment="1">
      <alignment horizontal="center"/>
    </xf>
    <xf numFmtId="4" fontId="2" fillId="0" borderId="4" xfId="0" applyNumberFormat="1" applyFont="1" applyFill="1" applyBorder="1" applyAlignment="1">
      <alignment horizontal="center" vertical="center" wrapText="1"/>
    </xf>
    <xf numFmtId="4" fontId="2" fillId="0" borderId="8" xfId="0" applyNumberFormat="1" applyFont="1" applyFill="1" applyBorder="1" applyAlignment="1">
      <alignment horizontal="center" vertical="center" wrapText="1"/>
    </xf>
    <xf numFmtId="4" fontId="2" fillId="0" borderId="4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6" fillId="0" borderId="0" xfId="0" applyFont="1" applyFill="1" applyAlignment="1">
      <alignment vertical="center" wrapText="1"/>
    </xf>
    <xf numFmtId="0" fontId="13" fillId="0" borderId="0" xfId="0" applyFont="1" applyFill="1" applyAlignment="1">
      <alignment vertical="center" wrapText="1"/>
    </xf>
    <xf numFmtId="0" fontId="10" fillId="0" borderId="16" xfId="0" applyFont="1" applyFill="1" applyBorder="1" applyAlignment="1">
      <alignment horizontal="center" vertical="center" wrapText="1"/>
    </xf>
    <xf numFmtId="4" fontId="11" fillId="0" borderId="4" xfId="0" applyNumberFormat="1" applyFont="1" applyFill="1" applyBorder="1" applyAlignment="1">
      <alignment horizontal="center" vertical="center"/>
    </xf>
    <xf numFmtId="0" fontId="10" fillId="0" borderId="8" xfId="0" applyFont="1" applyFill="1" applyBorder="1"/>
    <xf numFmtId="0" fontId="10" fillId="0" borderId="4" xfId="0" applyFont="1" applyBorder="1" applyAlignment="1">
      <alignment horizontal="left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wrapText="1"/>
    </xf>
    <xf numFmtId="0" fontId="10" fillId="0" borderId="0" xfId="0" applyFont="1" applyFill="1" applyAlignment="1"/>
    <xf numFmtId="0" fontId="5" fillId="0" borderId="0" xfId="0" applyFont="1" applyAlignment="1">
      <alignment horizontal="right" vertical="center"/>
    </xf>
    <xf numFmtId="0" fontId="6" fillId="0" borderId="0" xfId="0" applyFont="1" applyFill="1" applyAlignment="1">
      <alignment vertical="center"/>
    </xf>
    <xf numFmtId="0" fontId="10" fillId="0" borderId="11" xfId="0" applyFont="1" applyFill="1" applyBorder="1" applyAlignment="1">
      <alignment horizontal="center" vertical="center"/>
    </xf>
    <xf numFmtId="0" fontId="10" fillId="0" borderId="0" xfId="0" applyFont="1" applyFill="1" applyBorder="1" applyAlignment="1"/>
    <xf numFmtId="0" fontId="13" fillId="0" borderId="0" xfId="0" applyFont="1" applyAlignment="1">
      <alignment vertical="center"/>
    </xf>
    <xf numFmtId="4" fontId="10" fillId="0" borderId="4" xfId="0" applyNumberFormat="1" applyFont="1" applyFill="1" applyBorder="1" applyAlignment="1">
      <alignment horizontal="center" vertical="center"/>
    </xf>
    <xf numFmtId="0" fontId="10" fillId="0" borderId="12" xfId="0" applyFont="1" applyFill="1" applyBorder="1" applyAlignment="1">
      <alignment horizontal="center" vertical="center"/>
    </xf>
    <xf numFmtId="49" fontId="10" fillId="0" borderId="12" xfId="0" applyNumberFormat="1" applyFont="1" applyFill="1" applyBorder="1" applyAlignment="1">
      <alignment horizontal="center" vertical="center"/>
    </xf>
    <xf numFmtId="0" fontId="7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10" fillId="2" borderId="4" xfId="0" applyFont="1" applyFill="1" applyBorder="1" applyAlignment="1">
      <alignment vertical="top" wrapText="1"/>
    </xf>
    <xf numFmtId="0" fontId="10" fillId="2" borderId="4" xfId="0" applyFont="1" applyFill="1" applyBorder="1" applyAlignment="1">
      <alignment vertical="top"/>
    </xf>
    <xf numFmtId="49" fontId="10" fillId="2" borderId="4" xfId="0" applyNumberFormat="1" applyFont="1" applyFill="1" applyBorder="1" applyAlignment="1">
      <alignment vertical="top"/>
    </xf>
    <xf numFmtId="4" fontId="10" fillId="2" borderId="4" xfId="0" applyNumberFormat="1" applyFont="1" applyFill="1" applyBorder="1" applyAlignment="1">
      <alignment horizontal="center" vertical="center" wrapText="1"/>
    </xf>
    <xf numFmtId="4" fontId="10" fillId="2" borderId="4" xfId="0" applyNumberFormat="1" applyFont="1" applyFill="1" applyBorder="1" applyAlignment="1">
      <alignment horizontal="center" vertical="center"/>
    </xf>
    <xf numFmtId="0" fontId="10" fillId="2" borderId="4" xfId="0" applyFont="1" applyFill="1" applyBorder="1"/>
    <xf numFmtId="0" fontId="10" fillId="2" borderId="0" xfId="0" applyFont="1" applyFill="1"/>
    <xf numFmtId="0" fontId="10" fillId="2" borderId="4" xfId="0" applyFont="1" applyFill="1" applyBorder="1" applyAlignment="1">
      <alignment horizontal="center" vertical="center"/>
    </xf>
    <xf numFmtId="49" fontId="10" fillId="2" borderId="4" xfId="0" applyNumberFormat="1" applyFont="1" applyFill="1" applyBorder="1" applyAlignment="1">
      <alignment horizontal="center" vertical="center"/>
    </xf>
    <xf numFmtId="4" fontId="10" fillId="2" borderId="8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10" fillId="2" borderId="13" xfId="0" applyFont="1" applyFill="1" applyBorder="1" applyAlignment="1">
      <alignment horizontal="center" vertical="center" wrapText="1"/>
    </xf>
    <xf numFmtId="49" fontId="10" fillId="2" borderId="4" xfId="0" applyNumberFormat="1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center" wrapText="1"/>
    </xf>
    <xf numFmtId="0" fontId="10" fillId="2" borderId="13" xfId="0" applyFont="1" applyFill="1" applyBorder="1" applyAlignment="1">
      <alignment horizontal="center" vertical="center"/>
    </xf>
    <xf numFmtId="0" fontId="10" fillId="2" borderId="4" xfId="0" applyFont="1" applyFill="1" applyBorder="1" applyAlignment="1">
      <alignment wrapText="1"/>
    </xf>
    <xf numFmtId="4" fontId="10" fillId="2" borderId="8" xfId="0" applyNumberFormat="1" applyFont="1" applyFill="1" applyBorder="1" applyAlignment="1">
      <alignment horizontal="center" vertical="center" wrapText="1"/>
    </xf>
    <xf numFmtId="0" fontId="0" fillId="2" borderId="4" xfId="0" applyFill="1" applyBorder="1"/>
    <xf numFmtId="0" fontId="0" fillId="2" borderId="0" xfId="0" applyFill="1"/>
    <xf numFmtId="4" fontId="2" fillId="2" borderId="4" xfId="0" applyNumberFormat="1" applyFont="1" applyFill="1" applyBorder="1" applyAlignment="1">
      <alignment horizontal="center" vertical="center"/>
    </xf>
    <xf numFmtId="4" fontId="2" fillId="2" borderId="8" xfId="0" applyNumberFormat="1" applyFont="1" applyFill="1" applyBorder="1" applyAlignment="1">
      <alignment horizontal="center" vertical="center" wrapText="1"/>
    </xf>
    <xf numFmtId="4" fontId="2" fillId="2" borderId="4" xfId="0" applyNumberFormat="1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vertical="center" wrapText="1"/>
    </xf>
    <xf numFmtId="0" fontId="2" fillId="0" borderId="21" xfId="0" applyFont="1" applyBorder="1" applyAlignment="1">
      <alignment vertical="center" wrapText="1"/>
    </xf>
    <xf numFmtId="165" fontId="2" fillId="0" borderId="4" xfId="0" applyNumberFormat="1" applyFont="1" applyFill="1" applyBorder="1" applyAlignment="1">
      <alignment horizontal="center" vertical="center" wrapText="1"/>
    </xf>
    <xf numFmtId="165" fontId="2" fillId="0" borderId="8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wrapText="1"/>
    </xf>
    <xf numFmtId="0" fontId="2" fillId="0" borderId="27" xfId="0" applyFont="1" applyBorder="1" applyAlignment="1">
      <alignment horizontal="center" vertical="center" wrapText="1"/>
    </xf>
    <xf numFmtId="0" fontId="5" fillId="0" borderId="0" xfId="0" applyFont="1" applyAlignment="1">
      <alignment horizontal="center" wrapText="1"/>
    </xf>
    <xf numFmtId="0" fontId="2" fillId="0" borderId="2" xfId="0" applyFont="1" applyBorder="1" applyAlignment="1">
      <alignment horizontal="center" vertical="center" wrapText="1"/>
    </xf>
    <xf numFmtId="49" fontId="10" fillId="0" borderId="4" xfId="0" applyNumberFormat="1" applyFont="1" applyFill="1" applyBorder="1" applyAlignment="1">
      <alignment horizontal="center" vertical="center" wrapText="1"/>
    </xf>
    <xf numFmtId="0" fontId="0" fillId="0" borderId="20" xfId="0" applyBorder="1" applyAlignment="1">
      <alignment wrapText="1"/>
    </xf>
    <xf numFmtId="0" fontId="2" fillId="0" borderId="6" xfId="0" applyFont="1" applyBorder="1" applyAlignment="1">
      <alignment wrapText="1"/>
    </xf>
    <xf numFmtId="166" fontId="2" fillId="3" borderId="4" xfId="0" applyNumberFormat="1" applyFont="1" applyFill="1" applyBorder="1" applyAlignment="1">
      <alignment horizontal="center" vertical="center"/>
    </xf>
    <xf numFmtId="166" fontId="2" fillId="4" borderId="4" xfId="0" applyNumberFormat="1" applyFont="1" applyFill="1" applyBorder="1" applyAlignment="1">
      <alignment horizontal="center" vertical="center"/>
    </xf>
    <xf numFmtId="0" fontId="2" fillId="3" borderId="0" xfId="0" applyFont="1" applyFill="1" applyAlignment="1">
      <alignment wrapText="1"/>
    </xf>
    <xf numFmtId="0" fontId="5" fillId="3" borderId="0" xfId="0" applyFont="1" applyFill="1" applyAlignment="1">
      <alignment horizontal="center" wrapText="1"/>
    </xf>
    <xf numFmtId="0" fontId="2" fillId="3" borderId="27" xfId="0" applyFont="1" applyFill="1" applyBorder="1" applyAlignment="1">
      <alignment horizontal="center" vertical="center" wrapText="1"/>
    </xf>
    <xf numFmtId="2" fontId="2" fillId="3" borderId="4" xfId="0" applyNumberFormat="1" applyFont="1" applyFill="1" applyBorder="1" applyAlignment="1">
      <alignment horizontal="center" vertical="center" wrapText="1"/>
    </xf>
    <xf numFmtId="2" fontId="2" fillId="3" borderId="8" xfId="0" applyNumberFormat="1" applyFont="1" applyFill="1" applyBorder="1" applyAlignment="1">
      <alignment horizontal="center" vertical="center" wrapText="1"/>
    </xf>
    <xf numFmtId="0" fontId="5" fillId="3" borderId="0" xfId="0" applyFont="1" applyFill="1" applyAlignment="1">
      <alignment wrapText="1"/>
    </xf>
    <xf numFmtId="0" fontId="0" fillId="3" borderId="0" xfId="0" applyFill="1"/>
    <xf numFmtId="0" fontId="10" fillId="3" borderId="4" xfId="0" applyFont="1" applyFill="1" applyBorder="1" applyAlignment="1">
      <alignment horizontal="center" vertical="center" wrapText="1"/>
    </xf>
    <xf numFmtId="4" fontId="10" fillId="3" borderId="4" xfId="0" applyNumberFormat="1" applyFont="1" applyFill="1" applyBorder="1" applyAlignment="1">
      <alignment horizontal="center" vertical="center" wrapText="1"/>
    </xf>
    <xf numFmtId="4" fontId="10" fillId="3" borderId="8" xfId="0" applyNumberFormat="1" applyFont="1" applyFill="1" applyBorder="1" applyAlignment="1">
      <alignment horizontal="center" vertical="center" wrapText="1"/>
    </xf>
    <xf numFmtId="2" fontId="10" fillId="3" borderId="8" xfId="0" applyNumberFormat="1" applyFont="1" applyFill="1" applyBorder="1" applyAlignment="1">
      <alignment horizontal="center" vertical="center" wrapText="1"/>
    </xf>
    <xf numFmtId="4" fontId="10" fillId="3" borderId="4" xfId="0" applyNumberFormat="1" applyFont="1" applyFill="1" applyBorder="1" applyAlignment="1">
      <alignment horizontal="center" vertical="center"/>
    </xf>
    <xf numFmtId="0" fontId="6" fillId="3" borderId="0" xfId="0" applyFont="1" applyFill="1" applyAlignment="1">
      <alignment vertical="center" wrapText="1"/>
    </xf>
    <xf numFmtId="0" fontId="13" fillId="3" borderId="0" xfId="0" applyFont="1" applyFill="1" applyAlignment="1">
      <alignment vertical="center"/>
    </xf>
    <xf numFmtId="0" fontId="2" fillId="5" borderId="4" xfId="0" applyFont="1" applyFill="1" applyBorder="1" applyAlignment="1">
      <alignment horizontal="center" vertical="center"/>
    </xf>
    <xf numFmtId="4" fontId="2" fillId="5" borderId="4" xfId="0" applyNumberFormat="1" applyFont="1" applyFill="1" applyBorder="1" applyAlignment="1">
      <alignment horizontal="center" vertical="center" wrapText="1"/>
    </xf>
    <xf numFmtId="4" fontId="2" fillId="5" borderId="4" xfId="0" applyNumberFormat="1" applyFont="1" applyFill="1" applyBorder="1" applyAlignment="1">
      <alignment horizontal="center" vertical="center"/>
    </xf>
    <xf numFmtId="0" fontId="0" fillId="3" borderId="0" xfId="0" applyFill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4" fontId="2" fillId="3" borderId="4" xfId="0" applyNumberFormat="1" applyFont="1" applyFill="1" applyBorder="1" applyAlignment="1">
      <alignment horizontal="center" vertical="center" wrapText="1"/>
    </xf>
    <xf numFmtId="4" fontId="2" fillId="3" borderId="4" xfId="0" applyNumberFormat="1" applyFont="1" applyFill="1" applyBorder="1" applyAlignment="1">
      <alignment horizontal="center" vertical="center"/>
    </xf>
    <xf numFmtId="4" fontId="2" fillId="3" borderId="8" xfId="0" applyNumberFormat="1" applyFont="1" applyFill="1" applyBorder="1" applyAlignment="1">
      <alignment horizontal="center" vertical="center" wrapText="1"/>
    </xf>
    <xf numFmtId="4" fontId="11" fillId="3" borderId="4" xfId="0" applyNumberFormat="1" applyFont="1" applyFill="1" applyBorder="1" applyAlignment="1">
      <alignment horizontal="center" vertical="center"/>
    </xf>
    <xf numFmtId="0" fontId="2" fillId="3" borderId="0" xfId="0" applyFont="1" applyFill="1" applyBorder="1" applyAlignment="1">
      <alignment horizontal="center" vertical="center"/>
    </xf>
    <xf numFmtId="0" fontId="7" fillId="3" borderId="0" xfId="0" applyFont="1" applyFill="1" applyAlignment="1">
      <alignment horizontal="center" vertical="center"/>
    </xf>
    <xf numFmtId="0" fontId="3" fillId="3" borderId="0" xfId="0" applyFont="1" applyFill="1" applyBorder="1" applyAlignment="1">
      <alignment horizontal="center" vertical="center"/>
    </xf>
    <xf numFmtId="0" fontId="0" fillId="3" borderId="0" xfId="0" applyFill="1" applyBorder="1" applyAlignment="1">
      <alignment horizontal="center" vertical="center"/>
    </xf>
    <xf numFmtId="0" fontId="2" fillId="3" borderId="0" xfId="0" applyFont="1" applyFill="1" applyBorder="1" applyAlignment="1">
      <alignment horizontal="center" vertical="center" wrapText="1"/>
    </xf>
    <xf numFmtId="49" fontId="10" fillId="0" borderId="4" xfId="0" applyNumberFormat="1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left" vertical="top" wrapText="1"/>
    </xf>
    <xf numFmtId="0" fontId="10" fillId="0" borderId="8" xfId="0" applyFont="1" applyFill="1" applyBorder="1" applyAlignment="1">
      <alignment horizontal="left" vertical="center" wrapText="1"/>
    </xf>
    <xf numFmtId="0" fontId="10" fillId="0" borderId="10" xfId="0" applyFont="1" applyFill="1" applyBorder="1" applyAlignment="1">
      <alignment horizontal="left" vertical="center" wrapText="1"/>
    </xf>
    <xf numFmtId="0" fontId="10" fillId="0" borderId="8" xfId="0" applyFont="1" applyFill="1" applyBorder="1" applyAlignment="1">
      <alignment horizontal="left" vertical="top" wrapText="1"/>
    </xf>
    <xf numFmtId="0" fontId="10" fillId="0" borderId="4" xfId="0" applyFont="1" applyFill="1" applyBorder="1" applyAlignment="1">
      <alignment horizontal="left" vertical="center" wrapText="1"/>
    </xf>
    <xf numFmtId="0" fontId="10" fillId="2" borderId="4" xfId="0" applyFont="1" applyFill="1" applyBorder="1" applyAlignment="1">
      <alignment horizontal="left" vertical="top" wrapText="1"/>
    </xf>
    <xf numFmtId="0" fontId="10" fillId="2" borderId="13" xfId="0" applyFont="1" applyFill="1" applyBorder="1" applyAlignment="1">
      <alignment horizontal="left" vertical="top" wrapText="1"/>
    </xf>
    <xf numFmtId="0" fontId="10" fillId="2" borderId="10" xfId="0" applyFont="1" applyFill="1" applyBorder="1" applyAlignment="1">
      <alignment horizontal="left" vertical="top" wrapText="1"/>
    </xf>
    <xf numFmtId="0" fontId="0" fillId="0" borderId="0" xfId="0" applyFill="1" applyBorder="1" applyAlignment="1">
      <alignment horizontal="left" vertical="center" wrapText="1"/>
    </xf>
    <xf numFmtId="0" fontId="10" fillId="0" borderId="0" xfId="0" applyFont="1" applyFill="1" applyBorder="1" applyAlignment="1">
      <alignment horizontal="left"/>
    </xf>
    <xf numFmtId="4" fontId="2" fillId="0" borderId="0" xfId="0" applyNumberFormat="1" applyFont="1" applyFill="1" applyBorder="1" applyAlignment="1">
      <alignment horizontal="center" vertical="center"/>
    </xf>
    <xf numFmtId="4" fontId="2" fillId="3" borderId="0" xfId="0" applyNumberFormat="1" applyFont="1" applyFill="1" applyBorder="1" applyAlignment="1">
      <alignment horizontal="center" vertical="center"/>
    </xf>
    <xf numFmtId="4" fontId="2" fillId="0" borderId="0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wrapText="1"/>
    </xf>
    <xf numFmtId="0" fontId="2" fillId="0" borderId="0" xfId="0" applyFont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49" fontId="2" fillId="0" borderId="5" xfId="0" applyNumberFormat="1" applyFont="1" applyFill="1" applyBorder="1" applyAlignment="1">
      <alignment horizontal="center" wrapText="1"/>
    </xf>
    <xf numFmtId="49" fontId="2" fillId="0" borderId="17" xfId="0" applyNumberFormat="1" applyFont="1" applyFill="1" applyBorder="1" applyAlignment="1">
      <alignment horizontal="center" wrapText="1"/>
    </xf>
    <xf numFmtId="0" fontId="2" fillId="0" borderId="18" xfId="0" applyFont="1" applyFill="1" applyBorder="1" applyAlignment="1">
      <alignment horizontal="center" wrapText="1"/>
    </xf>
    <xf numFmtId="0" fontId="2" fillId="0" borderId="7" xfId="0" applyFont="1" applyFill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34" xfId="0" applyFont="1" applyFill="1" applyBorder="1" applyAlignment="1">
      <alignment horizontal="center" vertical="center" wrapText="1"/>
    </xf>
    <xf numFmtId="0" fontId="2" fillId="0" borderId="38" xfId="0" applyFont="1" applyFill="1" applyBorder="1" applyAlignment="1">
      <alignment horizontal="center" vertical="center" wrapText="1"/>
    </xf>
    <xf numFmtId="0" fontId="2" fillId="0" borderId="23" xfId="0" applyFont="1" applyFill="1" applyBorder="1" applyAlignment="1">
      <alignment wrapText="1"/>
    </xf>
    <xf numFmtId="0" fontId="2" fillId="3" borderId="8" xfId="0" applyFont="1" applyFill="1" applyBorder="1" applyAlignment="1">
      <alignment horizontal="center" vertical="center" wrapText="1"/>
    </xf>
    <xf numFmtId="166" fontId="2" fillId="3" borderId="8" xfId="0" applyNumberFormat="1" applyFont="1" applyFill="1" applyBorder="1" applyAlignment="1">
      <alignment horizontal="center" vertical="center"/>
    </xf>
    <xf numFmtId="0" fontId="0" fillId="3" borderId="39" xfId="0" applyFill="1" applyBorder="1" applyAlignment="1">
      <alignment wrapText="1"/>
    </xf>
    <xf numFmtId="0" fontId="0" fillId="3" borderId="4" xfId="0" applyFill="1" applyBorder="1" applyAlignment="1">
      <alignment wrapText="1"/>
    </xf>
    <xf numFmtId="167" fontId="2" fillId="3" borderId="4" xfId="0" applyNumberFormat="1" applyFont="1" applyFill="1" applyBorder="1" applyAlignment="1">
      <alignment horizontal="center" vertical="center"/>
    </xf>
    <xf numFmtId="0" fontId="17" fillId="0" borderId="0" xfId="0" applyFont="1" applyAlignment="1">
      <alignment vertical="top" wrapText="1"/>
    </xf>
    <xf numFmtId="0" fontId="2" fillId="0" borderId="0" xfId="0" applyFont="1" applyBorder="1" applyAlignment="1">
      <alignment horizontal="center" wrapText="1"/>
    </xf>
    <xf numFmtId="0" fontId="2" fillId="0" borderId="8" xfId="0" applyFont="1" applyBorder="1" applyAlignment="1">
      <alignment wrapText="1"/>
    </xf>
    <xf numFmtId="2" fontId="2" fillId="0" borderId="8" xfId="0" applyNumberFormat="1" applyFont="1" applyBorder="1" applyAlignment="1">
      <alignment horizontal="center" vertical="center" wrapText="1"/>
    </xf>
    <xf numFmtId="2" fontId="2" fillId="0" borderId="11" xfId="0" applyNumberFormat="1" applyFont="1" applyBorder="1" applyAlignment="1">
      <alignment horizontal="center" vertical="center" wrapText="1"/>
    </xf>
    <xf numFmtId="0" fontId="2" fillId="0" borderId="9" xfId="0" applyFont="1" applyBorder="1" applyAlignment="1">
      <alignment wrapText="1"/>
    </xf>
    <xf numFmtId="0" fontId="2" fillId="0" borderId="4" xfId="0" applyFont="1" applyBorder="1" applyAlignment="1">
      <alignment wrapText="1"/>
    </xf>
    <xf numFmtId="2" fontId="2" fillId="0" borderId="4" xfId="0" applyNumberFormat="1" applyFont="1" applyBorder="1" applyAlignment="1">
      <alignment horizontal="center" vertical="center" wrapText="1"/>
    </xf>
    <xf numFmtId="1" fontId="2" fillId="0" borderId="4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2" fillId="0" borderId="15" xfId="0" applyFont="1" applyFill="1" applyBorder="1" applyAlignment="1">
      <alignment horizontal="center" wrapText="1"/>
    </xf>
    <xf numFmtId="0" fontId="2" fillId="0" borderId="19" xfId="0" applyFont="1" applyFill="1" applyBorder="1" applyAlignment="1">
      <alignment horizontal="center" wrapText="1"/>
    </xf>
    <xf numFmtId="0" fontId="2" fillId="0" borderId="20" xfId="0" applyFont="1" applyFill="1" applyBorder="1" applyAlignment="1">
      <alignment horizont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28" xfId="0" applyFont="1" applyBorder="1" applyAlignment="1">
      <alignment horizontal="left" wrapText="1"/>
    </xf>
    <xf numFmtId="0" fontId="2" fillId="0" borderId="29" xfId="0" applyFont="1" applyBorder="1" applyAlignment="1">
      <alignment horizontal="left" wrapText="1"/>
    </xf>
    <xf numFmtId="0" fontId="0" fillId="0" borderId="29" xfId="0" applyBorder="1" applyAlignment="1">
      <alignment wrapText="1"/>
    </xf>
    <xf numFmtId="0" fontId="0" fillId="0" borderId="31" xfId="0" applyBorder="1" applyAlignment="1">
      <alignment wrapText="1"/>
    </xf>
    <xf numFmtId="0" fontId="5" fillId="0" borderId="0" xfId="0" applyFont="1" applyAlignment="1">
      <alignment horizontal="left" wrapText="1"/>
    </xf>
    <xf numFmtId="0" fontId="2" fillId="0" borderId="33" xfId="0" applyFont="1" applyBorder="1" applyAlignment="1">
      <alignment horizontal="center" vertical="center" wrapText="1"/>
    </xf>
    <xf numFmtId="0" fontId="2" fillId="0" borderId="34" xfId="0" applyFont="1" applyBorder="1" applyAlignment="1">
      <alignment horizontal="center" vertical="center" wrapText="1"/>
    </xf>
    <xf numFmtId="0" fontId="2" fillId="0" borderId="27" xfId="0" applyFont="1" applyBorder="1" applyAlignment="1">
      <alignment horizontal="center" vertical="center" wrapText="1"/>
    </xf>
    <xf numFmtId="0" fontId="2" fillId="0" borderId="28" xfId="0" applyFont="1" applyBorder="1" applyAlignment="1">
      <alignment horizontal="center" vertical="center" wrapText="1"/>
    </xf>
    <xf numFmtId="0" fontId="2" fillId="0" borderId="36" xfId="0" applyFont="1" applyBorder="1" applyAlignment="1">
      <alignment horizontal="center" vertical="center" wrapText="1"/>
    </xf>
    <xf numFmtId="0" fontId="2" fillId="0" borderId="29" xfId="0" applyFont="1" applyBorder="1" applyAlignment="1">
      <alignment horizontal="center" vertical="center" wrapText="1"/>
    </xf>
    <xf numFmtId="0" fontId="0" fillId="0" borderId="29" xfId="0" applyBorder="1" applyAlignment="1">
      <alignment horizontal="center" vertical="center" wrapText="1"/>
    </xf>
    <xf numFmtId="0" fontId="0" fillId="0" borderId="36" xfId="0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left" wrapText="1"/>
    </xf>
    <xf numFmtId="0" fontId="2" fillId="0" borderId="19" xfId="0" applyFont="1" applyFill="1" applyBorder="1" applyAlignment="1">
      <alignment horizontal="left" wrapText="1"/>
    </xf>
    <xf numFmtId="0" fontId="0" fillId="0" borderId="19" xfId="0" applyBorder="1" applyAlignment="1">
      <alignment wrapText="1"/>
    </xf>
    <xf numFmtId="0" fontId="0" fillId="0" borderId="20" xfId="0" applyBorder="1" applyAlignment="1">
      <alignment wrapText="1"/>
    </xf>
    <xf numFmtId="0" fontId="5" fillId="0" borderId="0" xfId="0" applyFont="1" applyAlignment="1">
      <alignment horizont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left" wrapText="1"/>
    </xf>
    <xf numFmtId="0" fontId="2" fillId="0" borderId="30" xfId="0" applyFont="1" applyFill="1" applyBorder="1" applyAlignment="1">
      <alignment horizontal="left" wrapText="1"/>
    </xf>
    <xf numFmtId="0" fontId="0" fillId="0" borderId="30" xfId="0" applyBorder="1" applyAlignment="1">
      <alignment wrapText="1"/>
    </xf>
    <xf numFmtId="0" fontId="0" fillId="0" borderId="37" xfId="0" applyBorder="1" applyAlignment="1">
      <alignment wrapText="1"/>
    </xf>
    <xf numFmtId="0" fontId="2" fillId="0" borderId="3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10" fillId="0" borderId="34" xfId="0" applyFont="1" applyFill="1" applyBorder="1" applyAlignment="1">
      <alignment horizontal="center" vertical="center" wrapText="1"/>
    </xf>
    <xf numFmtId="0" fontId="10" fillId="0" borderId="10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left" vertical="center" wrapText="1"/>
    </xf>
    <xf numFmtId="0" fontId="10" fillId="0" borderId="34" xfId="0" applyFont="1" applyFill="1" applyBorder="1" applyAlignment="1">
      <alignment horizontal="left" vertical="center" wrapText="1"/>
    </xf>
    <xf numFmtId="0" fontId="10" fillId="0" borderId="10" xfId="0" applyFont="1" applyFill="1" applyBorder="1" applyAlignment="1">
      <alignment horizontal="left" vertical="center" wrapText="1"/>
    </xf>
    <xf numFmtId="0" fontId="10" fillId="0" borderId="8" xfId="0" applyFont="1" applyFill="1" applyBorder="1" applyAlignment="1">
      <alignment horizontal="left" vertical="top" wrapText="1"/>
    </xf>
    <xf numFmtId="0" fontId="10" fillId="0" borderId="34" xfId="0" applyFont="1" applyFill="1" applyBorder="1" applyAlignment="1">
      <alignment horizontal="left" vertical="top" wrapText="1"/>
    </xf>
    <xf numFmtId="0" fontId="10" fillId="0" borderId="10" xfId="0" applyFont="1" applyFill="1" applyBorder="1" applyAlignment="1">
      <alignment horizontal="left" vertical="top" wrapText="1"/>
    </xf>
    <xf numFmtId="0" fontId="10" fillId="0" borderId="4" xfId="0" applyFont="1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/>
    </xf>
    <xf numFmtId="0" fontId="0" fillId="0" borderId="34" xfId="0" applyBorder="1"/>
    <xf numFmtId="0" fontId="0" fillId="0" borderId="10" xfId="0" applyBorder="1"/>
    <xf numFmtId="0" fontId="10" fillId="0" borderId="8" xfId="0" applyFont="1" applyFill="1" applyBorder="1" applyAlignment="1">
      <alignment vertical="top" wrapText="1"/>
    </xf>
    <xf numFmtId="0" fontId="10" fillId="0" borderId="10" xfId="0" applyFont="1" applyFill="1" applyBorder="1" applyAlignment="1">
      <alignment vertical="top" wrapText="1"/>
    </xf>
    <xf numFmtId="0" fontId="5" fillId="0" borderId="0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left" wrapText="1"/>
    </xf>
    <xf numFmtId="0" fontId="10" fillId="3" borderId="4" xfId="0" applyFont="1" applyFill="1" applyBorder="1" applyAlignment="1">
      <alignment horizontal="center" vertical="center" wrapText="1"/>
    </xf>
    <xf numFmtId="0" fontId="13" fillId="0" borderId="0" xfId="0" applyFont="1" applyFill="1" applyAlignment="1">
      <alignment horizontal="center" wrapText="1"/>
    </xf>
    <xf numFmtId="49" fontId="10" fillId="0" borderId="4" xfId="0" applyNumberFormat="1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left" vertical="center" wrapText="1"/>
    </xf>
    <xf numFmtId="0" fontId="0" fillId="0" borderId="4" xfId="0" applyFill="1" applyBorder="1" applyAlignment="1">
      <alignment horizontal="left" vertical="center" wrapText="1"/>
    </xf>
    <xf numFmtId="0" fontId="10" fillId="0" borderId="8" xfId="0" applyFont="1" applyBorder="1" applyAlignment="1">
      <alignment horizontal="center" vertical="center"/>
    </xf>
    <xf numFmtId="0" fontId="10" fillId="0" borderId="34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13" fillId="0" borderId="0" xfId="0" applyFont="1" applyFill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30" xfId="0" applyFont="1" applyBorder="1" applyAlignment="1">
      <alignment horizontal="center" vertical="center" wrapText="1"/>
    </xf>
    <xf numFmtId="0" fontId="2" fillId="0" borderId="35" xfId="0" applyFont="1" applyBorder="1" applyAlignment="1">
      <alignment horizontal="center" vertical="center" wrapText="1"/>
    </xf>
    <xf numFmtId="0" fontId="7" fillId="0" borderId="0" xfId="0" applyFont="1" applyAlignment="1">
      <alignment horizontal="left"/>
    </xf>
    <xf numFmtId="0" fontId="7" fillId="0" borderId="0" xfId="0" applyFont="1" applyAlignment="1">
      <alignment horizontal="left" vertical="center" wrapText="1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15" fillId="0" borderId="0" xfId="0" applyFont="1" applyAlignment="1">
      <alignment wrapText="1"/>
    </xf>
    <xf numFmtId="0" fontId="15" fillId="0" borderId="0" xfId="0" applyFont="1" applyAlignment="1">
      <alignment horizontal="left" vertical="center" wrapText="1"/>
    </xf>
    <xf numFmtId="0" fontId="15" fillId="0" borderId="0" xfId="0" applyFont="1" applyAlignment="1">
      <alignment horizontal="left" wrapText="1"/>
    </xf>
    <xf numFmtId="164" fontId="2" fillId="0" borderId="11" xfId="0" applyNumberFormat="1" applyFont="1" applyFill="1" applyBorder="1" applyAlignment="1">
      <alignment horizontal="center" vertical="center"/>
    </xf>
    <xf numFmtId="164" fontId="2" fillId="0" borderId="16" xfId="0" applyNumberFormat="1" applyFont="1" applyFill="1" applyBorder="1" applyAlignment="1">
      <alignment horizontal="center" vertical="center"/>
    </xf>
    <xf numFmtId="164" fontId="2" fillId="0" borderId="12" xfId="0" applyNumberFormat="1" applyFont="1" applyFill="1" applyBorder="1" applyAlignment="1">
      <alignment horizontal="center" vertical="center"/>
    </xf>
    <xf numFmtId="164" fontId="2" fillId="0" borderId="14" xfId="0" applyNumberFormat="1" applyFont="1" applyFill="1" applyBorder="1" applyAlignment="1">
      <alignment horizontal="center" vertical="center"/>
    </xf>
    <xf numFmtId="164" fontId="2" fillId="0" borderId="30" xfId="0" applyNumberFormat="1" applyFont="1" applyFill="1" applyBorder="1" applyAlignment="1">
      <alignment horizontal="center" vertical="center"/>
    </xf>
    <xf numFmtId="164" fontId="2" fillId="0" borderId="35" xfId="0" applyNumberFormat="1" applyFont="1" applyFill="1" applyBorder="1" applyAlignment="1">
      <alignment horizontal="center" vertical="center"/>
    </xf>
    <xf numFmtId="164" fontId="12" fillId="0" borderId="11" xfId="0" applyNumberFormat="1" applyFont="1" applyFill="1" applyBorder="1" applyAlignment="1">
      <alignment horizontal="center" vertical="center"/>
    </xf>
    <xf numFmtId="164" fontId="12" fillId="0" borderId="16" xfId="0" applyNumberFormat="1" applyFont="1" applyFill="1" applyBorder="1" applyAlignment="1">
      <alignment horizontal="center" vertical="center"/>
    </xf>
    <xf numFmtId="164" fontId="12" fillId="0" borderId="12" xfId="0" applyNumberFormat="1" applyFont="1" applyFill="1" applyBorder="1" applyAlignment="1">
      <alignment horizontal="center" vertical="center"/>
    </xf>
    <xf numFmtId="164" fontId="12" fillId="0" borderId="14" xfId="0" applyNumberFormat="1" applyFont="1" applyFill="1" applyBorder="1" applyAlignment="1">
      <alignment horizontal="center" vertical="center"/>
    </xf>
    <xf numFmtId="164" fontId="12" fillId="0" borderId="30" xfId="0" applyNumberFormat="1" applyFont="1" applyFill="1" applyBorder="1" applyAlignment="1">
      <alignment horizontal="center" vertical="center"/>
    </xf>
    <xf numFmtId="164" fontId="12" fillId="0" borderId="35" xfId="0" applyNumberFormat="1" applyFont="1" applyFill="1" applyBorder="1" applyAlignment="1">
      <alignment horizontal="center" vertical="center"/>
    </xf>
    <xf numFmtId="164" fontId="2" fillId="0" borderId="4" xfId="0" applyNumberFormat="1" applyFont="1" applyFill="1" applyBorder="1" applyAlignment="1">
      <alignment horizontal="center" vertical="center" wrapText="1"/>
    </xf>
    <xf numFmtId="0" fontId="11" fillId="0" borderId="4" xfId="0" applyFont="1" applyBorder="1" applyAlignment="1">
      <alignment wrapText="1"/>
    </xf>
    <xf numFmtId="0" fontId="11" fillId="0" borderId="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E32"/>
  <sheetViews>
    <sheetView view="pageBreakPreview" zoomScaleSheetLayoutView="100" zoomScalePageLayoutView="60" workbookViewId="0">
      <pane xSplit="1" ySplit="8" topLeftCell="B9" activePane="bottomRight" state="frozen"/>
      <selection pane="topRight" activeCell="B1" sqref="B1"/>
      <selection pane="bottomLeft" activeCell="A9" sqref="A9"/>
      <selection pane="bottomRight" activeCell="AB28" sqref="AB28"/>
    </sheetView>
  </sheetViews>
  <sheetFormatPr defaultRowHeight="12"/>
  <cols>
    <col min="1" max="1" width="6.140625" style="182" customWidth="1"/>
    <col min="2" max="2" width="39" style="2" customWidth="1"/>
    <col min="3" max="3" width="6.28515625" style="2" hidden="1" customWidth="1"/>
    <col min="4" max="4" width="8.5703125" style="2" hidden="1" customWidth="1"/>
    <col min="5" max="5" width="7.140625" style="2" hidden="1" customWidth="1"/>
    <col min="6" max="19" width="6.42578125" style="2" hidden="1" customWidth="1"/>
    <col min="20" max="20" width="17.42578125" style="2" hidden="1" customWidth="1"/>
    <col min="21" max="27" width="9.140625" style="2"/>
    <col min="28" max="28" width="9.140625" style="137"/>
    <col min="29" max="30" width="9.140625" style="2"/>
    <col min="31" max="31" width="16.85546875" style="2" customWidth="1"/>
    <col min="32" max="16384" width="9.140625" style="2"/>
  </cols>
  <sheetData>
    <row r="1" spans="1:31" ht="16.899999999999999" customHeight="1">
      <c r="R1" s="206" t="s">
        <v>25</v>
      </c>
      <c r="S1" s="206"/>
      <c r="T1" s="206"/>
      <c r="AC1" s="217" t="s">
        <v>25</v>
      </c>
      <c r="AD1" s="217"/>
      <c r="AE1" s="217"/>
    </row>
    <row r="2" spans="1:31" ht="66" customHeight="1">
      <c r="R2" s="206" t="s">
        <v>44</v>
      </c>
      <c r="S2" s="206"/>
      <c r="T2" s="206"/>
      <c r="AC2" s="217" t="s">
        <v>44</v>
      </c>
      <c r="AD2" s="217"/>
      <c r="AE2" s="217"/>
    </row>
    <row r="3" spans="1:31" ht="12" customHeight="1">
      <c r="R3" s="15"/>
      <c r="S3" s="15"/>
      <c r="T3" s="15"/>
      <c r="AC3" s="128"/>
      <c r="AD3" s="128"/>
      <c r="AE3" s="128"/>
    </row>
    <row r="4" spans="1:31" ht="30" customHeight="1">
      <c r="B4" s="235" t="s">
        <v>81</v>
      </c>
      <c r="C4" s="235"/>
      <c r="D4" s="235"/>
      <c r="E4" s="235"/>
      <c r="F4" s="235"/>
      <c r="G4" s="235"/>
      <c r="H4" s="235"/>
      <c r="I4" s="235"/>
      <c r="J4" s="235"/>
      <c r="K4" s="235"/>
      <c r="L4" s="235"/>
      <c r="M4" s="235"/>
      <c r="N4" s="235"/>
      <c r="O4" s="235"/>
      <c r="P4" s="235"/>
      <c r="Q4" s="235"/>
      <c r="R4" s="235"/>
      <c r="S4" s="235"/>
      <c r="T4" s="235"/>
      <c r="U4" s="235"/>
      <c r="V4" s="235"/>
      <c r="W4" s="235"/>
      <c r="X4" s="130"/>
      <c r="Y4" s="130"/>
      <c r="Z4" s="130"/>
      <c r="AA4" s="130"/>
      <c r="AB4" s="138"/>
      <c r="AC4" s="130"/>
      <c r="AD4" s="130"/>
      <c r="AE4" s="130"/>
    </row>
    <row r="5" spans="1:31" ht="12" customHeight="1" thickBot="1"/>
    <row r="6" spans="1:31" s="1" customFormat="1" ht="31.9" customHeight="1">
      <c r="A6" s="242" t="s">
        <v>0</v>
      </c>
      <c r="B6" s="245" t="s">
        <v>1</v>
      </c>
      <c r="C6" s="245" t="s">
        <v>8</v>
      </c>
      <c r="D6" s="218" t="s">
        <v>11</v>
      </c>
      <c r="E6" s="125" t="s">
        <v>113</v>
      </c>
      <c r="F6" s="221" t="s">
        <v>12</v>
      </c>
      <c r="G6" s="223"/>
      <c r="H6" s="223"/>
      <c r="I6" s="222"/>
      <c r="J6" s="245" t="s">
        <v>106</v>
      </c>
      <c r="K6" s="245"/>
      <c r="L6" s="245"/>
      <c r="M6" s="245"/>
      <c r="N6" s="245"/>
      <c r="O6" s="245"/>
      <c r="P6" s="245"/>
      <c r="Q6" s="245"/>
      <c r="R6" s="246" t="s">
        <v>2</v>
      </c>
      <c r="S6" s="247"/>
      <c r="T6" s="226" t="s">
        <v>6</v>
      </c>
      <c r="U6" s="218" t="s">
        <v>103</v>
      </c>
      <c r="V6" s="218" t="s">
        <v>11</v>
      </c>
      <c r="W6" s="221" t="s">
        <v>114</v>
      </c>
      <c r="X6" s="222"/>
      <c r="Y6" s="221" t="s">
        <v>151</v>
      </c>
      <c r="Z6" s="223"/>
      <c r="AA6" s="224"/>
      <c r="AB6" s="225"/>
      <c r="AC6" s="221" t="s">
        <v>2</v>
      </c>
      <c r="AD6" s="222"/>
      <c r="AE6" s="226" t="s">
        <v>6</v>
      </c>
    </row>
    <row r="7" spans="1:31" s="1" customFormat="1" ht="31.9" customHeight="1">
      <c r="A7" s="243"/>
      <c r="B7" s="236"/>
      <c r="C7" s="236"/>
      <c r="D7" s="219"/>
      <c r="E7" s="18">
        <v>2015</v>
      </c>
      <c r="F7" s="236">
        <v>2016</v>
      </c>
      <c r="G7" s="236"/>
      <c r="H7" s="236">
        <v>2017</v>
      </c>
      <c r="I7" s="236"/>
      <c r="J7" s="236" t="s">
        <v>5</v>
      </c>
      <c r="K7" s="236"/>
      <c r="L7" s="210" t="s">
        <v>9</v>
      </c>
      <c r="M7" s="229"/>
      <c r="N7" s="210" t="s">
        <v>10</v>
      </c>
      <c r="O7" s="229"/>
      <c r="P7" s="236" t="s">
        <v>13</v>
      </c>
      <c r="Q7" s="236"/>
      <c r="R7" s="236">
        <v>2019</v>
      </c>
      <c r="S7" s="230">
        <v>2020</v>
      </c>
      <c r="T7" s="227"/>
      <c r="U7" s="219"/>
      <c r="V7" s="219"/>
      <c r="W7" s="210">
        <v>2020</v>
      </c>
      <c r="X7" s="229"/>
      <c r="Y7" s="210" t="s">
        <v>115</v>
      </c>
      <c r="Z7" s="229"/>
      <c r="AA7" s="210" t="s">
        <v>13</v>
      </c>
      <c r="AB7" s="229"/>
      <c r="AC7" s="230">
        <v>2022</v>
      </c>
      <c r="AD7" s="230">
        <v>2023</v>
      </c>
      <c r="AE7" s="227"/>
    </row>
    <row r="8" spans="1:31" s="1" customFormat="1" ht="31.9" customHeight="1" thickBot="1">
      <c r="A8" s="244"/>
      <c r="B8" s="237"/>
      <c r="C8" s="237"/>
      <c r="D8" s="220"/>
      <c r="E8" s="3" t="s">
        <v>4</v>
      </c>
      <c r="F8" s="3" t="s">
        <v>3</v>
      </c>
      <c r="G8" s="3" t="s">
        <v>4</v>
      </c>
      <c r="H8" s="3" t="s">
        <v>3</v>
      </c>
      <c r="I8" s="3" t="s">
        <v>4</v>
      </c>
      <c r="J8" s="3" t="s">
        <v>3</v>
      </c>
      <c r="K8" s="3" t="s">
        <v>4</v>
      </c>
      <c r="L8" s="3" t="s">
        <v>3</v>
      </c>
      <c r="M8" s="3" t="s">
        <v>4</v>
      </c>
      <c r="N8" s="3" t="s">
        <v>3</v>
      </c>
      <c r="O8" s="3" t="s">
        <v>4</v>
      </c>
      <c r="P8" s="3" t="s">
        <v>3</v>
      </c>
      <c r="Q8" s="3" t="s">
        <v>4</v>
      </c>
      <c r="R8" s="237"/>
      <c r="S8" s="220"/>
      <c r="T8" s="228"/>
      <c r="U8" s="220"/>
      <c r="V8" s="220"/>
      <c r="W8" s="131" t="s">
        <v>3</v>
      </c>
      <c r="X8" s="131" t="s">
        <v>4</v>
      </c>
      <c r="Y8" s="131" t="s">
        <v>3</v>
      </c>
      <c r="Z8" s="131" t="s">
        <v>4</v>
      </c>
      <c r="AA8" s="129" t="s">
        <v>116</v>
      </c>
      <c r="AB8" s="139" t="s">
        <v>4</v>
      </c>
      <c r="AC8" s="220"/>
      <c r="AD8" s="220"/>
      <c r="AE8" s="228"/>
    </row>
    <row r="9" spans="1:31" ht="12.75">
      <c r="A9" s="183" t="s">
        <v>48</v>
      </c>
      <c r="B9" s="213" t="s">
        <v>73</v>
      </c>
      <c r="C9" s="214"/>
      <c r="D9" s="214"/>
      <c r="E9" s="214"/>
      <c r="F9" s="214"/>
      <c r="G9" s="214"/>
      <c r="H9" s="214"/>
      <c r="I9" s="214"/>
      <c r="J9" s="214"/>
      <c r="K9" s="214"/>
      <c r="L9" s="214"/>
      <c r="M9" s="214"/>
      <c r="N9" s="214"/>
      <c r="O9" s="214"/>
      <c r="P9" s="214"/>
      <c r="Q9" s="214"/>
      <c r="R9" s="214"/>
      <c r="S9" s="214"/>
      <c r="T9" s="214"/>
      <c r="U9" s="215"/>
      <c r="V9" s="215"/>
      <c r="W9" s="215"/>
      <c r="X9" s="215"/>
      <c r="Y9" s="215"/>
      <c r="Z9" s="215"/>
      <c r="AA9" s="215"/>
      <c r="AB9" s="215"/>
      <c r="AC9" s="215"/>
      <c r="AD9" s="215"/>
      <c r="AE9" s="216"/>
    </row>
    <row r="10" spans="1:31" s="35" customFormat="1" ht="36">
      <c r="A10" s="184" t="s">
        <v>152</v>
      </c>
      <c r="B10" s="38" t="s">
        <v>66</v>
      </c>
      <c r="C10" s="189" t="s">
        <v>51</v>
      </c>
      <c r="D10" s="189" t="s">
        <v>52</v>
      </c>
      <c r="E10" s="46">
        <v>1.03</v>
      </c>
      <c r="F10" s="74">
        <v>1.43</v>
      </c>
      <c r="G10" s="189">
        <v>3.66</v>
      </c>
      <c r="H10" s="189">
        <v>1.45</v>
      </c>
      <c r="I10" s="189">
        <v>0.46</v>
      </c>
      <c r="J10" s="74">
        <v>1.45</v>
      </c>
      <c r="K10" s="46" t="s">
        <v>82</v>
      </c>
      <c r="L10" s="74">
        <v>1.45</v>
      </c>
      <c r="M10" s="46" t="s">
        <v>82</v>
      </c>
      <c r="N10" s="74">
        <v>1.45</v>
      </c>
      <c r="O10" s="46" t="s">
        <v>82</v>
      </c>
      <c r="P10" s="74">
        <v>1.45</v>
      </c>
      <c r="Q10" s="189">
        <v>0.11</v>
      </c>
      <c r="R10" s="190">
        <v>1.45</v>
      </c>
      <c r="S10" s="190">
        <v>1.5</v>
      </c>
      <c r="T10" s="191"/>
      <c r="U10" s="189" t="s">
        <v>51</v>
      </c>
      <c r="V10" s="189" t="s">
        <v>154</v>
      </c>
      <c r="W10" s="89">
        <v>1.5</v>
      </c>
      <c r="X10" s="89">
        <v>1.5</v>
      </c>
      <c r="Y10" s="89">
        <v>1.5</v>
      </c>
      <c r="Z10" s="192">
        <v>0</v>
      </c>
      <c r="AA10" s="89">
        <v>1.5</v>
      </c>
      <c r="AB10" s="192">
        <v>1.5</v>
      </c>
      <c r="AC10" s="193" t="s">
        <v>154</v>
      </c>
      <c r="AD10" s="193" t="s">
        <v>154</v>
      </c>
      <c r="AE10" s="194"/>
    </row>
    <row r="11" spans="1:31" s="35" customFormat="1" ht="45" customHeight="1">
      <c r="A11" s="181">
        <v>2</v>
      </c>
      <c r="B11" s="36" t="s">
        <v>153</v>
      </c>
      <c r="C11" s="40"/>
      <c r="D11" s="40"/>
      <c r="E11" s="45"/>
      <c r="F11" s="40"/>
      <c r="G11" s="40"/>
      <c r="H11" s="40"/>
      <c r="I11" s="40"/>
      <c r="J11" s="40"/>
      <c r="K11" s="45"/>
      <c r="L11" s="40"/>
      <c r="M11" s="45"/>
      <c r="N11" s="40"/>
      <c r="O11" s="45"/>
      <c r="P11" s="40"/>
      <c r="Q11" s="40"/>
      <c r="R11" s="40"/>
      <c r="S11" s="40"/>
      <c r="T11" s="36"/>
      <c r="U11" s="40" t="s">
        <v>51</v>
      </c>
      <c r="V11" s="40" t="s">
        <v>154</v>
      </c>
      <c r="W11" s="40" t="s">
        <v>52</v>
      </c>
      <c r="X11" s="40" t="s">
        <v>52</v>
      </c>
      <c r="Y11" s="40" t="s">
        <v>52</v>
      </c>
      <c r="Z11" s="180" t="s">
        <v>52</v>
      </c>
      <c r="AA11" s="40" t="s">
        <v>52</v>
      </c>
      <c r="AB11" s="180" t="s">
        <v>52</v>
      </c>
      <c r="AC11" s="196">
        <v>80</v>
      </c>
      <c r="AD11" s="196">
        <v>80</v>
      </c>
      <c r="AE11" s="195"/>
    </row>
    <row r="12" spans="1:31" s="35" customFormat="1" ht="12.75">
      <c r="A12" s="181" t="s">
        <v>49</v>
      </c>
      <c r="B12" s="238" t="s">
        <v>85</v>
      </c>
      <c r="C12" s="239"/>
      <c r="D12" s="239"/>
      <c r="E12" s="239"/>
      <c r="F12" s="239"/>
      <c r="G12" s="239"/>
      <c r="H12" s="239"/>
      <c r="I12" s="239"/>
      <c r="J12" s="239"/>
      <c r="K12" s="239"/>
      <c r="L12" s="239"/>
      <c r="M12" s="239"/>
      <c r="N12" s="239"/>
      <c r="O12" s="239"/>
      <c r="P12" s="239"/>
      <c r="Q12" s="239"/>
      <c r="R12" s="239"/>
      <c r="S12" s="239"/>
      <c r="T12" s="239"/>
      <c r="U12" s="240"/>
      <c r="V12" s="240"/>
      <c r="W12" s="240"/>
      <c r="X12" s="240"/>
      <c r="Y12" s="240"/>
      <c r="Z12" s="240"/>
      <c r="AA12" s="240"/>
      <c r="AB12" s="240"/>
      <c r="AC12" s="240"/>
      <c r="AD12" s="240"/>
      <c r="AE12" s="241"/>
    </row>
    <row r="13" spans="1:31" s="35" customFormat="1" ht="12.75">
      <c r="A13" s="181" t="s">
        <v>54</v>
      </c>
      <c r="B13" s="231" t="s">
        <v>117</v>
      </c>
      <c r="C13" s="232"/>
      <c r="D13" s="232"/>
      <c r="E13" s="232"/>
      <c r="F13" s="232"/>
      <c r="G13" s="232"/>
      <c r="H13" s="232"/>
      <c r="I13" s="232"/>
      <c r="J13" s="232"/>
      <c r="K13" s="232"/>
      <c r="L13" s="232"/>
      <c r="M13" s="232"/>
      <c r="N13" s="232"/>
      <c r="O13" s="232"/>
      <c r="P13" s="232"/>
      <c r="Q13" s="232"/>
      <c r="R13" s="232"/>
      <c r="S13" s="232"/>
      <c r="T13" s="232"/>
      <c r="U13" s="233"/>
      <c r="V13" s="233"/>
      <c r="W13" s="233"/>
      <c r="X13" s="233"/>
      <c r="Y13" s="233"/>
      <c r="Z13" s="233"/>
      <c r="AA13" s="233"/>
      <c r="AB13" s="233"/>
      <c r="AC13" s="233"/>
      <c r="AD13" s="233"/>
      <c r="AE13" s="234"/>
    </row>
    <row r="14" spans="1:31" s="35" customFormat="1" ht="24">
      <c r="A14" s="181" t="s">
        <v>141</v>
      </c>
      <c r="B14" s="36" t="s">
        <v>67</v>
      </c>
      <c r="C14" s="45" t="s">
        <v>51</v>
      </c>
      <c r="D14" s="45">
        <v>0.2</v>
      </c>
      <c r="E14" s="45">
        <v>5.0999999999999996</v>
      </c>
      <c r="F14" s="45">
        <v>1</v>
      </c>
      <c r="G14" s="45">
        <v>0.41</v>
      </c>
      <c r="H14" s="45">
        <v>1</v>
      </c>
      <c r="I14" s="45">
        <v>0.24</v>
      </c>
      <c r="J14" s="45">
        <v>1</v>
      </c>
      <c r="K14" s="45" t="s">
        <v>82</v>
      </c>
      <c r="L14" s="45">
        <v>1</v>
      </c>
      <c r="M14" s="45" t="s">
        <v>82</v>
      </c>
      <c r="N14" s="45">
        <v>1</v>
      </c>
      <c r="O14" s="45" t="s">
        <v>82</v>
      </c>
      <c r="P14" s="45">
        <v>1</v>
      </c>
      <c r="Q14" s="126">
        <v>8.0000000000000002E-3</v>
      </c>
      <c r="R14" s="45">
        <v>1</v>
      </c>
      <c r="S14" s="60">
        <v>1</v>
      </c>
      <c r="T14" s="37"/>
      <c r="U14" s="45" t="s">
        <v>51</v>
      </c>
      <c r="V14" s="45">
        <v>0.2</v>
      </c>
      <c r="W14" s="45">
        <v>1</v>
      </c>
      <c r="X14" s="45">
        <v>1</v>
      </c>
      <c r="Y14" s="45">
        <v>0</v>
      </c>
      <c r="Z14" s="140">
        <v>0</v>
      </c>
      <c r="AA14" s="45">
        <v>0</v>
      </c>
      <c r="AB14" s="140">
        <v>0</v>
      </c>
      <c r="AC14" s="45">
        <v>0</v>
      </c>
      <c r="AD14" s="45">
        <v>0</v>
      </c>
      <c r="AE14" s="133"/>
    </row>
    <row r="15" spans="1:31" s="35" customFormat="1" ht="24">
      <c r="A15" s="181" t="s">
        <v>142</v>
      </c>
      <c r="B15" s="36" t="s">
        <v>68</v>
      </c>
      <c r="C15" s="45" t="s">
        <v>51</v>
      </c>
      <c r="D15" s="45">
        <v>0.2</v>
      </c>
      <c r="E15" s="45">
        <v>0.15</v>
      </c>
      <c r="F15" s="45">
        <v>0.1</v>
      </c>
      <c r="G15" s="45">
        <v>0.23</v>
      </c>
      <c r="H15" s="45">
        <v>0.1</v>
      </c>
      <c r="I15" s="45">
        <v>0.05</v>
      </c>
      <c r="J15" s="45">
        <v>0.1</v>
      </c>
      <c r="K15" s="45" t="s">
        <v>82</v>
      </c>
      <c r="L15" s="45">
        <v>0.1</v>
      </c>
      <c r="M15" s="45" t="s">
        <v>82</v>
      </c>
      <c r="N15" s="45">
        <v>0.1</v>
      </c>
      <c r="O15" s="45" t="s">
        <v>82</v>
      </c>
      <c r="P15" s="45">
        <v>0.1</v>
      </c>
      <c r="Q15" s="126">
        <v>4.0000000000000001E-3</v>
      </c>
      <c r="R15" s="45">
        <v>0.1</v>
      </c>
      <c r="S15" s="60">
        <v>0.1</v>
      </c>
      <c r="T15" s="37"/>
      <c r="U15" s="45" t="s">
        <v>51</v>
      </c>
      <c r="V15" s="45">
        <v>0.2</v>
      </c>
      <c r="W15" s="45">
        <v>0.1</v>
      </c>
      <c r="X15" s="45">
        <v>0.1</v>
      </c>
      <c r="Y15" s="45">
        <v>0</v>
      </c>
      <c r="Z15" s="140">
        <v>0</v>
      </c>
      <c r="AA15" s="45">
        <v>0</v>
      </c>
      <c r="AB15" s="140">
        <v>0</v>
      </c>
      <c r="AC15" s="45">
        <v>0</v>
      </c>
      <c r="AD15" s="45">
        <v>0</v>
      </c>
      <c r="AE15" s="134"/>
    </row>
    <row r="16" spans="1:31" s="35" customFormat="1" ht="12.75">
      <c r="A16" s="181" t="s">
        <v>50</v>
      </c>
      <c r="B16" s="231" t="s">
        <v>78</v>
      </c>
      <c r="C16" s="232"/>
      <c r="D16" s="232"/>
      <c r="E16" s="232"/>
      <c r="F16" s="232"/>
      <c r="G16" s="232"/>
      <c r="H16" s="232"/>
      <c r="I16" s="232"/>
      <c r="J16" s="232"/>
      <c r="K16" s="232"/>
      <c r="L16" s="232"/>
      <c r="M16" s="232"/>
      <c r="N16" s="232"/>
      <c r="O16" s="232"/>
      <c r="P16" s="232"/>
      <c r="Q16" s="232"/>
      <c r="R16" s="232"/>
      <c r="S16" s="232"/>
      <c r="T16" s="232"/>
      <c r="U16" s="233"/>
      <c r="V16" s="233"/>
      <c r="W16" s="233"/>
      <c r="X16" s="233"/>
      <c r="Y16" s="233"/>
      <c r="Z16" s="233"/>
      <c r="AA16" s="233"/>
      <c r="AB16" s="233"/>
      <c r="AC16" s="233"/>
      <c r="AD16" s="233"/>
      <c r="AE16" s="234"/>
    </row>
    <row r="17" spans="1:31" s="35" customFormat="1" ht="10.9" customHeight="1">
      <c r="A17" s="181" t="s">
        <v>91</v>
      </c>
      <c r="B17" s="231" t="s">
        <v>121</v>
      </c>
      <c r="C17" s="232"/>
      <c r="D17" s="232"/>
      <c r="E17" s="232"/>
      <c r="F17" s="232"/>
      <c r="G17" s="232"/>
      <c r="H17" s="232"/>
      <c r="I17" s="232"/>
      <c r="J17" s="232"/>
      <c r="K17" s="232"/>
      <c r="L17" s="232"/>
      <c r="M17" s="232"/>
      <c r="N17" s="232"/>
      <c r="O17" s="232"/>
      <c r="P17" s="232"/>
      <c r="Q17" s="232"/>
      <c r="R17" s="232"/>
      <c r="S17" s="232"/>
      <c r="T17" s="232"/>
      <c r="U17" s="233"/>
      <c r="V17" s="233"/>
      <c r="W17" s="233"/>
      <c r="X17" s="233"/>
      <c r="Y17" s="233"/>
      <c r="Z17" s="233"/>
      <c r="AA17" s="233"/>
      <c r="AB17" s="233"/>
      <c r="AC17" s="233"/>
      <c r="AD17" s="233"/>
      <c r="AE17" s="234"/>
    </row>
    <row r="18" spans="1:31" s="35" customFormat="1" ht="24">
      <c r="A18" s="181" t="s">
        <v>143</v>
      </c>
      <c r="B18" s="38" t="s">
        <v>69</v>
      </c>
      <c r="C18" s="89" t="s">
        <v>70</v>
      </c>
      <c r="D18" s="46">
        <v>0.3</v>
      </c>
      <c r="E18" s="46">
        <v>14</v>
      </c>
      <c r="F18" s="46">
        <v>9.8000000000000007</v>
      </c>
      <c r="G18" s="46">
        <v>39.47</v>
      </c>
      <c r="H18" s="46">
        <v>10.4</v>
      </c>
      <c r="I18" s="46">
        <v>4.91</v>
      </c>
      <c r="J18" s="46">
        <v>10.5</v>
      </c>
      <c r="K18" s="46" t="s">
        <v>82</v>
      </c>
      <c r="L18" s="46">
        <v>10.5</v>
      </c>
      <c r="M18" s="46" t="s">
        <v>82</v>
      </c>
      <c r="N18" s="46">
        <v>10.5</v>
      </c>
      <c r="O18" s="46" t="s">
        <v>82</v>
      </c>
      <c r="P18" s="46">
        <v>10.5</v>
      </c>
      <c r="Q18" s="127">
        <v>5.1820000000000004</v>
      </c>
      <c r="R18" s="46">
        <v>11</v>
      </c>
      <c r="S18" s="61">
        <v>11</v>
      </c>
      <c r="T18" s="90"/>
      <c r="U18" s="89" t="s">
        <v>70</v>
      </c>
      <c r="V18" s="46">
        <v>0.3</v>
      </c>
      <c r="W18" s="46">
        <v>0</v>
      </c>
      <c r="X18" s="46">
        <v>0</v>
      </c>
      <c r="Y18" s="46">
        <v>0</v>
      </c>
      <c r="Z18" s="141">
        <v>0</v>
      </c>
      <c r="AA18" s="46">
        <v>0</v>
      </c>
      <c r="AB18" s="141">
        <v>0</v>
      </c>
      <c r="AC18" s="46">
        <v>0</v>
      </c>
      <c r="AD18" s="46">
        <v>0</v>
      </c>
      <c r="AE18" s="134"/>
    </row>
    <row r="19" spans="1:31" s="35" customFormat="1" ht="20.25" customHeight="1">
      <c r="A19" s="185" t="s">
        <v>53</v>
      </c>
      <c r="B19" s="210" t="s">
        <v>86</v>
      </c>
      <c r="C19" s="211"/>
      <c r="D19" s="211"/>
      <c r="E19" s="211"/>
      <c r="F19" s="211"/>
      <c r="G19" s="211"/>
      <c r="H19" s="211"/>
      <c r="I19" s="211"/>
      <c r="J19" s="211"/>
      <c r="K19" s="211"/>
      <c r="L19" s="211"/>
      <c r="M19" s="211"/>
      <c r="N19" s="211"/>
      <c r="O19" s="211"/>
      <c r="P19" s="211"/>
      <c r="Q19" s="211"/>
      <c r="R19" s="211"/>
      <c r="S19" s="211"/>
      <c r="T19" s="211"/>
      <c r="U19" s="211"/>
      <c r="V19" s="211"/>
      <c r="W19" s="211"/>
      <c r="X19" s="211"/>
      <c r="Y19" s="211"/>
      <c r="Z19" s="211"/>
      <c r="AA19" s="211"/>
      <c r="AB19" s="211"/>
      <c r="AC19" s="211"/>
      <c r="AD19" s="211"/>
      <c r="AE19" s="212"/>
    </row>
    <row r="20" spans="1:31" s="35" customFormat="1" ht="15" customHeight="1">
      <c r="A20" s="186" t="s">
        <v>92</v>
      </c>
      <c r="B20" s="207" t="s">
        <v>118</v>
      </c>
      <c r="C20" s="208"/>
      <c r="D20" s="208"/>
      <c r="E20" s="208"/>
      <c r="F20" s="208"/>
      <c r="G20" s="208"/>
      <c r="H20" s="208"/>
      <c r="I20" s="208"/>
      <c r="J20" s="208"/>
      <c r="K20" s="208"/>
      <c r="L20" s="208"/>
      <c r="M20" s="208"/>
      <c r="N20" s="208"/>
      <c r="O20" s="208"/>
      <c r="P20" s="208"/>
      <c r="Q20" s="208"/>
      <c r="R20" s="208"/>
      <c r="S20" s="208"/>
      <c r="T20" s="208"/>
      <c r="U20" s="208"/>
      <c r="V20" s="208"/>
      <c r="W20" s="208"/>
      <c r="X20" s="208"/>
      <c r="Y20" s="208"/>
      <c r="Z20" s="208"/>
      <c r="AA20" s="208"/>
      <c r="AB20" s="208"/>
      <c r="AC20" s="208"/>
      <c r="AD20" s="208"/>
      <c r="AE20" s="209"/>
    </row>
    <row r="21" spans="1:31" s="35" customFormat="1" ht="24">
      <c r="A21" s="181" t="s">
        <v>157</v>
      </c>
      <c r="B21" s="36" t="s">
        <v>84</v>
      </c>
      <c r="C21" s="45" t="s">
        <v>83</v>
      </c>
      <c r="D21" s="45">
        <v>0.01</v>
      </c>
      <c r="E21" s="45">
        <v>123.7</v>
      </c>
      <c r="F21" s="45">
        <v>53.7</v>
      </c>
      <c r="G21" s="45">
        <v>53.7</v>
      </c>
      <c r="H21" s="45">
        <v>40.1</v>
      </c>
      <c r="I21" s="45">
        <v>0</v>
      </c>
      <c r="J21" s="45">
        <v>40.1</v>
      </c>
      <c r="K21" s="40" t="s">
        <v>82</v>
      </c>
      <c r="L21" s="45">
        <v>40.1</v>
      </c>
      <c r="M21" s="40" t="s">
        <v>82</v>
      </c>
      <c r="N21" s="45">
        <v>40.1</v>
      </c>
      <c r="O21" s="40" t="s">
        <v>82</v>
      </c>
      <c r="P21" s="45">
        <v>40.1</v>
      </c>
      <c r="Q21" s="45">
        <v>0</v>
      </c>
      <c r="R21" s="45">
        <v>0</v>
      </c>
      <c r="S21" s="45">
        <v>0</v>
      </c>
      <c r="T21" s="37"/>
      <c r="U21" s="45" t="s">
        <v>83</v>
      </c>
      <c r="V21" s="45">
        <v>0.01</v>
      </c>
      <c r="W21" s="45">
        <v>280</v>
      </c>
      <c r="X21" s="45">
        <v>280</v>
      </c>
      <c r="Y21" s="135">
        <v>774</v>
      </c>
      <c r="Z21" s="45">
        <v>0</v>
      </c>
      <c r="AA21" s="135">
        <v>774</v>
      </c>
      <c r="AB21" s="135">
        <v>774</v>
      </c>
      <c r="AC21" s="136" t="s">
        <v>156</v>
      </c>
      <c r="AD21" s="136" t="s">
        <v>156</v>
      </c>
      <c r="AE21" s="134"/>
    </row>
    <row r="22" spans="1:31" s="35" customFormat="1" ht="13.15" customHeight="1">
      <c r="A22" s="181" t="s">
        <v>58</v>
      </c>
      <c r="B22" s="231" t="s">
        <v>88</v>
      </c>
      <c r="C22" s="232"/>
      <c r="D22" s="232"/>
      <c r="E22" s="232"/>
      <c r="F22" s="232"/>
      <c r="G22" s="232"/>
      <c r="H22" s="232"/>
      <c r="I22" s="232"/>
      <c r="J22" s="232"/>
      <c r="K22" s="232"/>
      <c r="L22" s="232"/>
      <c r="M22" s="232"/>
      <c r="N22" s="232"/>
      <c r="O22" s="232"/>
      <c r="P22" s="232"/>
      <c r="Q22" s="232"/>
      <c r="R22" s="232"/>
      <c r="S22" s="232"/>
      <c r="T22" s="232"/>
      <c r="U22" s="233"/>
      <c r="V22" s="233"/>
      <c r="W22" s="233"/>
      <c r="X22" s="233"/>
      <c r="Y22" s="233"/>
      <c r="Z22" s="233"/>
      <c r="AA22" s="233"/>
      <c r="AB22" s="233"/>
      <c r="AC22" s="233"/>
      <c r="AD22" s="233"/>
      <c r="AE22" s="234"/>
    </row>
    <row r="23" spans="1:31" s="35" customFormat="1" ht="13.5" customHeight="1">
      <c r="A23" s="181" t="s">
        <v>87</v>
      </c>
      <c r="B23" s="231" t="s">
        <v>119</v>
      </c>
      <c r="C23" s="232"/>
      <c r="D23" s="232"/>
      <c r="E23" s="232"/>
      <c r="F23" s="232"/>
      <c r="G23" s="232"/>
      <c r="H23" s="232"/>
      <c r="I23" s="232"/>
      <c r="J23" s="232"/>
      <c r="K23" s="232"/>
      <c r="L23" s="232"/>
      <c r="M23" s="232"/>
      <c r="N23" s="232"/>
      <c r="O23" s="232"/>
      <c r="P23" s="232"/>
      <c r="Q23" s="232"/>
      <c r="R23" s="232"/>
      <c r="S23" s="232"/>
      <c r="T23" s="232"/>
      <c r="U23" s="233"/>
      <c r="V23" s="233"/>
      <c r="W23" s="233"/>
      <c r="X23" s="233"/>
      <c r="Y23" s="233"/>
      <c r="Z23" s="233"/>
      <c r="AA23" s="233"/>
      <c r="AB23" s="233"/>
      <c r="AC23" s="233"/>
      <c r="AD23" s="233"/>
      <c r="AE23" s="234"/>
    </row>
    <row r="24" spans="1:31" s="35" customFormat="1" ht="60">
      <c r="A24" s="187" t="s">
        <v>140</v>
      </c>
      <c r="B24" s="38" t="s">
        <v>71</v>
      </c>
      <c r="C24" s="46" t="s">
        <v>51</v>
      </c>
      <c r="D24" s="46">
        <v>0.1</v>
      </c>
      <c r="E24" s="46">
        <v>0</v>
      </c>
      <c r="F24" s="46">
        <v>20</v>
      </c>
      <c r="G24" s="46">
        <v>20.69</v>
      </c>
      <c r="H24" s="46">
        <v>20</v>
      </c>
      <c r="I24" s="46">
        <v>20.69</v>
      </c>
      <c r="J24" s="46">
        <v>20</v>
      </c>
      <c r="K24" s="46" t="s">
        <v>82</v>
      </c>
      <c r="L24" s="46">
        <v>20</v>
      </c>
      <c r="M24" s="46" t="s">
        <v>82</v>
      </c>
      <c r="N24" s="46">
        <v>20</v>
      </c>
      <c r="O24" s="46" t="s">
        <v>82</v>
      </c>
      <c r="P24" s="46">
        <v>20</v>
      </c>
      <c r="Q24" s="46">
        <v>20</v>
      </c>
      <c r="R24" s="46">
        <v>25</v>
      </c>
      <c r="S24" s="61">
        <v>27</v>
      </c>
      <c r="T24" s="39"/>
      <c r="U24" s="46" t="s">
        <v>51</v>
      </c>
      <c r="V24" s="46">
        <v>0.1</v>
      </c>
      <c r="W24" s="46">
        <v>27</v>
      </c>
      <c r="X24" s="46">
        <v>27</v>
      </c>
      <c r="Y24" s="46">
        <v>0</v>
      </c>
      <c r="Z24" s="46">
        <v>0</v>
      </c>
      <c r="AA24" s="46">
        <v>0</v>
      </c>
      <c r="AB24" s="141">
        <v>0</v>
      </c>
      <c r="AC24" s="61">
        <v>0</v>
      </c>
      <c r="AD24" s="46">
        <v>0</v>
      </c>
      <c r="AE24" s="134"/>
    </row>
    <row r="25" spans="1:31" s="35" customFormat="1" ht="12.75" customHeight="1">
      <c r="A25" s="187" t="s">
        <v>59</v>
      </c>
      <c r="B25" s="207" t="s">
        <v>90</v>
      </c>
      <c r="C25" s="208"/>
      <c r="D25" s="208"/>
      <c r="E25" s="208"/>
      <c r="F25" s="208"/>
      <c r="G25" s="208"/>
      <c r="H25" s="208"/>
      <c r="I25" s="208"/>
      <c r="J25" s="208"/>
      <c r="K25" s="208"/>
      <c r="L25" s="208"/>
      <c r="M25" s="208"/>
      <c r="N25" s="208"/>
      <c r="O25" s="208"/>
      <c r="P25" s="208"/>
      <c r="Q25" s="208"/>
      <c r="R25" s="208"/>
      <c r="S25" s="208"/>
      <c r="T25" s="208"/>
      <c r="U25" s="208"/>
      <c r="V25" s="208"/>
      <c r="W25" s="208"/>
      <c r="X25" s="208"/>
      <c r="Y25" s="208"/>
      <c r="Z25" s="208"/>
      <c r="AA25" s="208"/>
      <c r="AB25" s="208"/>
      <c r="AC25" s="208"/>
      <c r="AD25" s="208"/>
      <c r="AE25" s="209"/>
    </row>
    <row r="26" spans="1:31" s="35" customFormat="1" ht="13.5" customHeight="1">
      <c r="A26" s="181" t="s">
        <v>89</v>
      </c>
      <c r="B26" s="207" t="s">
        <v>120</v>
      </c>
      <c r="C26" s="208"/>
      <c r="D26" s="208"/>
      <c r="E26" s="208"/>
      <c r="F26" s="208"/>
      <c r="G26" s="208"/>
      <c r="H26" s="208"/>
      <c r="I26" s="208"/>
      <c r="J26" s="208"/>
      <c r="K26" s="208"/>
      <c r="L26" s="208"/>
      <c r="M26" s="208"/>
      <c r="N26" s="208"/>
      <c r="O26" s="208"/>
      <c r="P26" s="208"/>
      <c r="Q26" s="208"/>
      <c r="R26" s="208"/>
      <c r="S26" s="208"/>
      <c r="T26" s="208"/>
      <c r="U26" s="208"/>
      <c r="V26" s="208"/>
      <c r="W26" s="208"/>
      <c r="X26" s="208"/>
      <c r="Y26" s="208"/>
      <c r="Z26" s="208"/>
      <c r="AA26" s="208"/>
      <c r="AB26" s="208"/>
      <c r="AC26" s="208"/>
      <c r="AD26" s="208"/>
      <c r="AE26" s="209"/>
    </row>
    <row r="27" spans="1:31" ht="60.75" thickBot="1">
      <c r="A27" s="188" t="s">
        <v>144</v>
      </c>
      <c r="B27" s="199" t="s">
        <v>72</v>
      </c>
      <c r="C27" s="200" t="s">
        <v>51</v>
      </c>
      <c r="D27" s="200">
        <v>0.1</v>
      </c>
      <c r="E27" s="200">
        <v>9.09</v>
      </c>
      <c r="F27" s="200">
        <v>10</v>
      </c>
      <c r="G27" s="200">
        <v>10</v>
      </c>
      <c r="H27" s="200">
        <v>11</v>
      </c>
      <c r="I27" s="200">
        <v>11</v>
      </c>
      <c r="J27" s="200">
        <v>11</v>
      </c>
      <c r="K27" s="46" t="s">
        <v>82</v>
      </c>
      <c r="L27" s="200">
        <v>11</v>
      </c>
      <c r="M27" s="46" t="s">
        <v>82</v>
      </c>
      <c r="N27" s="200">
        <v>11</v>
      </c>
      <c r="O27" s="46" t="s">
        <v>82</v>
      </c>
      <c r="P27" s="200">
        <v>11</v>
      </c>
      <c r="Q27" s="200">
        <v>11</v>
      </c>
      <c r="R27" s="201">
        <v>11</v>
      </c>
      <c r="S27" s="201">
        <v>11</v>
      </c>
      <c r="T27" s="202"/>
      <c r="U27" s="200" t="s">
        <v>51</v>
      </c>
      <c r="V27" s="200">
        <v>0.1</v>
      </c>
      <c r="W27" s="200">
        <v>12</v>
      </c>
      <c r="X27" s="200">
        <v>12</v>
      </c>
      <c r="Y27" s="200">
        <v>12</v>
      </c>
      <c r="Z27" s="200">
        <v>9</v>
      </c>
      <c r="AA27" s="46">
        <v>12</v>
      </c>
      <c r="AB27" s="141">
        <v>12</v>
      </c>
      <c r="AC27" s="46">
        <v>12</v>
      </c>
      <c r="AD27" s="46">
        <v>12</v>
      </c>
      <c r="AE27" s="202"/>
    </row>
    <row r="28" spans="1:31" ht="48">
      <c r="A28" s="198" t="s">
        <v>158</v>
      </c>
      <c r="B28" s="203" t="s">
        <v>159</v>
      </c>
      <c r="C28" s="204"/>
      <c r="D28" s="204"/>
      <c r="E28" s="204"/>
      <c r="F28" s="204"/>
      <c r="G28" s="204"/>
      <c r="H28" s="204"/>
      <c r="I28" s="204"/>
      <c r="J28" s="204"/>
      <c r="K28" s="45"/>
      <c r="L28" s="204"/>
      <c r="M28" s="45"/>
      <c r="N28" s="204"/>
      <c r="O28" s="45"/>
      <c r="P28" s="204"/>
      <c r="Q28" s="204"/>
      <c r="R28" s="204"/>
      <c r="S28" s="204"/>
      <c r="T28" s="203"/>
      <c r="U28" s="204" t="s">
        <v>160</v>
      </c>
      <c r="V28" s="204">
        <v>0.8</v>
      </c>
      <c r="W28" s="204" t="s">
        <v>52</v>
      </c>
      <c r="X28" s="204" t="s">
        <v>52</v>
      </c>
      <c r="Y28" s="204" t="s">
        <v>52</v>
      </c>
      <c r="Z28" s="204" t="s">
        <v>52</v>
      </c>
      <c r="AA28" s="45" t="s">
        <v>52</v>
      </c>
      <c r="AB28" s="140" t="s">
        <v>52</v>
      </c>
      <c r="AC28" s="205">
        <v>8</v>
      </c>
      <c r="AD28" s="205">
        <v>8</v>
      </c>
      <c r="AE28" s="203"/>
    </row>
    <row r="29" spans="1:31" ht="32.25" customHeight="1">
      <c r="B29" s="197" t="s">
        <v>155</v>
      </c>
    </row>
    <row r="30" spans="1:31" s="5" customFormat="1" ht="31.5" customHeight="1">
      <c r="A30" s="217" t="s">
        <v>147</v>
      </c>
      <c r="B30" s="217"/>
      <c r="C30" s="217"/>
      <c r="D30" s="217"/>
      <c r="E30" s="217"/>
      <c r="F30" s="217"/>
      <c r="G30" s="217"/>
      <c r="H30" s="217"/>
      <c r="I30" s="217"/>
      <c r="J30" s="217"/>
      <c r="K30" s="217"/>
      <c r="L30" s="217"/>
      <c r="M30" s="217"/>
      <c r="N30" s="217"/>
      <c r="T30" s="19" t="s">
        <v>107</v>
      </c>
      <c r="Z30" s="235" t="s">
        <v>148</v>
      </c>
      <c r="AA30" s="235"/>
      <c r="AB30" s="235"/>
    </row>
    <row r="31" spans="1:31" s="5" customFormat="1" ht="12" customHeight="1">
      <c r="A31" s="179"/>
      <c r="AB31" s="142"/>
    </row>
    <row r="32" spans="1:31" ht="15.75">
      <c r="A32" s="179"/>
    </row>
  </sheetData>
  <mergeCells count="45">
    <mergeCell ref="B4:W4"/>
    <mergeCell ref="A6:A8"/>
    <mergeCell ref="D6:D8"/>
    <mergeCell ref="C6:C8"/>
    <mergeCell ref="B6:B8"/>
    <mergeCell ref="N7:O7"/>
    <mergeCell ref="H7:I7"/>
    <mergeCell ref="F6:I6"/>
    <mergeCell ref="F7:G7"/>
    <mergeCell ref="J6:Q6"/>
    <mergeCell ref="T6:T8"/>
    <mergeCell ref="P7:Q7"/>
    <mergeCell ref="R6:S6"/>
    <mergeCell ref="L7:M7"/>
    <mergeCell ref="S7:S8"/>
    <mergeCell ref="J7:K7"/>
    <mergeCell ref="AC7:AC8"/>
    <mergeCell ref="AD7:AD8"/>
    <mergeCell ref="A30:N30"/>
    <mergeCell ref="B22:AE22"/>
    <mergeCell ref="B23:AE23"/>
    <mergeCell ref="B25:AE25"/>
    <mergeCell ref="B26:AE26"/>
    <mergeCell ref="Z30:AB30"/>
    <mergeCell ref="R7:R8"/>
    <mergeCell ref="B12:AE12"/>
    <mergeCell ref="B13:AE13"/>
    <mergeCell ref="B16:AE16"/>
    <mergeCell ref="B17:AE17"/>
    <mergeCell ref="R1:T1"/>
    <mergeCell ref="R2:T2"/>
    <mergeCell ref="B20:AE20"/>
    <mergeCell ref="B19:AE19"/>
    <mergeCell ref="B9:AE9"/>
    <mergeCell ref="AC1:AE1"/>
    <mergeCell ref="AC2:AE2"/>
    <mergeCell ref="U6:U8"/>
    <mergeCell ref="V6:V8"/>
    <mergeCell ref="W6:X6"/>
    <mergeCell ref="Y6:AB6"/>
    <mergeCell ref="AC6:AD6"/>
    <mergeCell ref="AE6:AE8"/>
    <mergeCell ref="W7:X7"/>
    <mergeCell ref="Y7:Z7"/>
    <mergeCell ref="AA7:AB7"/>
  </mergeCells>
  <phoneticPr fontId="1" type="noConversion"/>
  <pageMargins left="0.31496062992125984" right="0.31496062992125984" top="1.1811023622047245" bottom="0.59055118110236227" header="0.31496062992125984" footer="0.31496062992125984"/>
  <pageSetup paperSize="9" scale="93" fitToHeight="0" orientation="landscape" r:id="rId1"/>
  <headerFooter alignWithMargins="0"/>
  <rowBreaks count="1" manualBreakCount="1">
    <brk id="20" max="30" man="1"/>
  </rowBreaks>
  <colBreaks count="1" manualBreakCount="1">
    <brk id="20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30"/>
  <sheetViews>
    <sheetView tabSelected="1" view="pageBreakPreview" zoomScale="84" zoomScaleNormal="85" zoomScaleSheetLayoutView="84" workbookViewId="0">
      <pane xSplit="7" ySplit="9" topLeftCell="H16" activePane="bottomRight" state="frozen"/>
      <selection pane="topRight" activeCell="H1" sqref="H1"/>
      <selection pane="bottomLeft" activeCell="A10" sqref="A10"/>
      <selection pane="bottomRight" activeCell="S22" sqref="S22"/>
    </sheetView>
  </sheetViews>
  <sheetFormatPr defaultColWidth="8.85546875" defaultRowHeight="12.75"/>
  <cols>
    <col min="1" max="1" width="15.28515625" style="31" customWidth="1"/>
    <col min="2" max="2" width="37.140625" style="31" customWidth="1"/>
    <col min="3" max="3" width="40.28515625" style="31" customWidth="1"/>
    <col min="4" max="4" width="5.85546875" style="31" customWidth="1"/>
    <col min="5" max="5" width="6.5703125" style="55" customWidth="1"/>
    <col min="6" max="6" width="11.5703125" style="55" customWidth="1"/>
    <col min="7" max="7" width="5.85546875" style="31" hidden="1" customWidth="1"/>
    <col min="8" max="8" width="13.42578125" style="31" hidden="1" customWidth="1"/>
    <col min="9" max="9" width="13.85546875" style="31" hidden="1" customWidth="1"/>
    <col min="10" max="10" width="13.42578125" style="143" customWidth="1"/>
    <col min="11" max="11" width="13.85546875" style="143" customWidth="1"/>
    <col min="12" max="13" width="13" style="31" hidden="1" customWidth="1"/>
    <col min="14" max="15" width="13" style="31" customWidth="1"/>
    <col min="16" max="17" width="13" style="31" hidden="1" customWidth="1"/>
    <col min="18" max="19" width="13" style="31" customWidth="1"/>
    <col min="20" max="20" width="12.7109375" style="31" customWidth="1"/>
    <col min="21" max="21" width="13.7109375" style="31" customWidth="1"/>
    <col min="22" max="22" width="14" style="31" customWidth="1"/>
    <col min="23" max="16384" width="8.85546875" style="31"/>
  </cols>
  <sheetData>
    <row r="1" spans="1:22" ht="16.149999999999999" customHeight="1">
      <c r="T1" s="265" t="s">
        <v>95</v>
      </c>
      <c r="U1" s="265"/>
      <c r="V1" s="265"/>
    </row>
    <row r="2" spans="1:22" ht="39.75" customHeight="1">
      <c r="T2" s="266" t="s">
        <v>44</v>
      </c>
      <c r="U2" s="266"/>
      <c r="V2" s="266"/>
    </row>
    <row r="3" spans="1:22" ht="15.6" customHeight="1">
      <c r="T3" s="15"/>
      <c r="U3" s="15"/>
      <c r="V3" s="15"/>
    </row>
    <row r="4" spans="1:22" ht="35.25" customHeight="1">
      <c r="A4" s="268" t="s">
        <v>122</v>
      </c>
      <c r="B4" s="268"/>
      <c r="C4" s="268"/>
      <c r="D4" s="268"/>
      <c r="E4" s="268"/>
      <c r="F4" s="268"/>
      <c r="G4" s="268"/>
      <c r="H4" s="268"/>
      <c r="I4" s="268"/>
      <c r="J4" s="268"/>
      <c r="K4" s="268"/>
      <c r="L4" s="268"/>
      <c r="M4" s="268"/>
      <c r="N4" s="268"/>
      <c r="O4" s="268"/>
      <c r="P4" s="268"/>
      <c r="Q4" s="268"/>
      <c r="R4" s="268"/>
      <c r="S4" s="268"/>
      <c r="T4" s="268"/>
      <c r="U4" s="268"/>
      <c r="V4" s="268"/>
    </row>
    <row r="5" spans="1:22" ht="14.45" customHeight="1"/>
    <row r="6" spans="1:22" s="56" customFormat="1" ht="30.75" customHeight="1">
      <c r="A6" s="257" t="s">
        <v>45</v>
      </c>
      <c r="B6" s="257" t="s">
        <v>34</v>
      </c>
      <c r="C6" s="257" t="s">
        <v>43</v>
      </c>
      <c r="D6" s="257" t="s">
        <v>20</v>
      </c>
      <c r="E6" s="257"/>
      <c r="F6" s="257"/>
      <c r="G6" s="257"/>
      <c r="H6" s="260" t="s">
        <v>23</v>
      </c>
      <c r="I6" s="260"/>
      <c r="J6" s="260"/>
      <c r="K6" s="260"/>
      <c r="L6" s="260"/>
      <c r="M6" s="260"/>
      <c r="N6" s="260"/>
      <c r="O6" s="260"/>
      <c r="P6" s="260"/>
      <c r="Q6" s="260"/>
      <c r="R6" s="260"/>
      <c r="S6" s="260"/>
      <c r="T6" s="260"/>
      <c r="U6" s="260"/>
      <c r="V6" s="257" t="s">
        <v>31</v>
      </c>
    </row>
    <row r="7" spans="1:22" s="56" customFormat="1" ht="15.6" customHeight="1">
      <c r="A7" s="257"/>
      <c r="B7" s="257"/>
      <c r="C7" s="257"/>
      <c r="D7" s="257" t="s">
        <v>21</v>
      </c>
      <c r="E7" s="269" t="s">
        <v>24</v>
      </c>
      <c r="F7" s="269" t="s">
        <v>62</v>
      </c>
      <c r="G7" s="248" t="s">
        <v>63</v>
      </c>
      <c r="H7" s="257" t="s">
        <v>105</v>
      </c>
      <c r="I7" s="257"/>
      <c r="J7" s="267" t="s">
        <v>145</v>
      </c>
      <c r="K7" s="267"/>
      <c r="L7" s="257" t="s">
        <v>146</v>
      </c>
      <c r="M7" s="257"/>
      <c r="N7" s="257"/>
      <c r="O7" s="257"/>
      <c r="P7" s="257"/>
      <c r="Q7" s="257"/>
      <c r="R7" s="257"/>
      <c r="S7" s="257"/>
      <c r="T7" s="257" t="s">
        <v>2</v>
      </c>
      <c r="U7" s="257"/>
      <c r="V7" s="257"/>
    </row>
    <row r="8" spans="1:22" s="56" customFormat="1" ht="15.6" customHeight="1">
      <c r="A8" s="257"/>
      <c r="B8" s="257"/>
      <c r="C8" s="257"/>
      <c r="D8" s="257"/>
      <c r="E8" s="269"/>
      <c r="F8" s="269"/>
      <c r="G8" s="249"/>
      <c r="H8" s="257"/>
      <c r="I8" s="257"/>
      <c r="J8" s="267"/>
      <c r="K8" s="267"/>
      <c r="L8" s="257" t="s">
        <v>97</v>
      </c>
      <c r="M8" s="257"/>
      <c r="N8" s="257" t="s">
        <v>96</v>
      </c>
      <c r="O8" s="257"/>
      <c r="P8" s="257" t="s">
        <v>10</v>
      </c>
      <c r="Q8" s="257"/>
      <c r="R8" s="257" t="s">
        <v>13</v>
      </c>
      <c r="S8" s="257"/>
      <c r="T8" s="257"/>
      <c r="U8" s="257"/>
      <c r="V8" s="257"/>
    </row>
    <row r="9" spans="1:22" s="56" customFormat="1" ht="15.6" customHeight="1">
      <c r="A9" s="257"/>
      <c r="B9" s="257"/>
      <c r="C9" s="257"/>
      <c r="D9" s="257"/>
      <c r="E9" s="269"/>
      <c r="F9" s="269"/>
      <c r="G9" s="250"/>
      <c r="H9" s="28" t="s">
        <v>3</v>
      </c>
      <c r="I9" s="28" t="s">
        <v>4</v>
      </c>
      <c r="J9" s="144" t="s">
        <v>3</v>
      </c>
      <c r="K9" s="144" t="s">
        <v>4</v>
      </c>
      <c r="L9" s="28" t="s">
        <v>3</v>
      </c>
      <c r="M9" s="28" t="s">
        <v>4</v>
      </c>
      <c r="N9" s="28" t="s">
        <v>3</v>
      </c>
      <c r="O9" s="28" t="s">
        <v>4</v>
      </c>
      <c r="P9" s="28" t="s">
        <v>3</v>
      </c>
      <c r="Q9" s="28" t="s">
        <v>4</v>
      </c>
      <c r="R9" s="28" t="s">
        <v>3</v>
      </c>
      <c r="S9" s="28" t="s">
        <v>4</v>
      </c>
      <c r="T9" s="28">
        <v>2022</v>
      </c>
      <c r="U9" s="28">
        <v>2023</v>
      </c>
      <c r="V9" s="257"/>
    </row>
    <row r="10" spans="1:22" s="108" customFormat="1" ht="28.5" customHeight="1">
      <c r="A10" s="248" t="s">
        <v>46</v>
      </c>
      <c r="B10" s="248" t="s">
        <v>100</v>
      </c>
      <c r="C10" s="171" t="s">
        <v>22</v>
      </c>
      <c r="D10" s="103"/>
      <c r="E10" s="104"/>
      <c r="F10" s="104"/>
      <c r="G10" s="103"/>
      <c r="H10" s="105" t="e">
        <f>H11+H12+H13</f>
        <v>#REF!</v>
      </c>
      <c r="I10" s="105" t="e">
        <f>I11+I12+I13</f>
        <v>#REF!</v>
      </c>
      <c r="J10" s="105">
        <f>SUM(J11:J14)</f>
        <v>1339520.22</v>
      </c>
      <c r="K10" s="105">
        <f>SUM(K11:K14)</f>
        <v>1339520.22</v>
      </c>
      <c r="L10" s="105" t="e">
        <f t="shared" ref="L10:Q10" si="0">L11+L12+L13</f>
        <v>#REF!</v>
      </c>
      <c r="M10" s="105" t="e">
        <f t="shared" si="0"/>
        <v>#REF!</v>
      </c>
      <c r="N10" s="105">
        <f>SUM(N11:N14)</f>
        <v>3855388.4</v>
      </c>
      <c r="O10" s="105">
        <f>SUM(O11:O14)</f>
        <v>605338.4</v>
      </c>
      <c r="P10" s="105" t="e">
        <f t="shared" si="0"/>
        <v>#REF!</v>
      </c>
      <c r="Q10" s="105" t="e">
        <f t="shared" si="0"/>
        <v>#REF!</v>
      </c>
      <c r="R10" s="105">
        <f>SUM(R11:R14)</f>
        <v>6100388.4000000004</v>
      </c>
      <c r="S10" s="105">
        <f>SUM(S11:S14)</f>
        <v>6031422.2400000002</v>
      </c>
      <c r="T10" s="105">
        <f>SUM(T11:T14)</f>
        <v>960000</v>
      </c>
      <c r="U10" s="105">
        <f>SUM(U11:U14)</f>
        <v>960000</v>
      </c>
      <c r="V10" s="107"/>
    </row>
    <row r="11" spans="1:22" s="56" customFormat="1" ht="46.5" customHeight="1">
      <c r="A11" s="249"/>
      <c r="B11" s="249"/>
      <c r="C11" s="166" t="s">
        <v>65</v>
      </c>
      <c r="D11" s="51">
        <v>830</v>
      </c>
      <c r="E11" s="44" t="s">
        <v>52</v>
      </c>
      <c r="F11" s="44" t="s">
        <v>52</v>
      </c>
      <c r="G11" s="44" t="s">
        <v>52</v>
      </c>
      <c r="H11" s="47" t="e">
        <f>#REF!+#REF!+#REF!+H18+H20</f>
        <v>#REF!</v>
      </c>
      <c r="I11" s="47" t="e">
        <f>#REF!+#REF!+#REF!+I18+I20</f>
        <v>#REF!</v>
      </c>
      <c r="J11" s="145">
        <f>SUM(J19,J21:J21)</f>
        <v>528913.80000000005</v>
      </c>
      <c r="K11" s="145">
        <f>SUM(K21:K21)</f>
        <v>528913.80000000005</v>
      </c>
      <c r="L11" s="30" t="e">
        <f>#REF!</f>
        <v>#REF!</v>
      </c>
      <c r="M11" s="30" t="e">
        <f>#REF!</f>
        <v>#REF!</v>
      </c>
      <c r="N11" s="30">
        <f>N19+N21</f>
        <v>655388.4</v>
      </c>
      <c r="O11" s="30">
        <f>O19+O21</f>
        <v>205338.4</v>
      </c>
      <c r="P11" s="30" t="e">
        <f>#REF!</f>
        <v>#REF!</v>
      </c>
      <c r="Q11" s="30" t="e">
        <f>#REF!</f>
        <v>#REF!</v>
      </c>
      <c r="R11" s="30">
        <f>R19+R21</f>
        <v>655388.4</v>
      </c>
      <c r="S11" s="30">
        <f>S19+S21</f>
        <v>587984.4</v>
      </c>
      <c r="T11" s="30">
        <f>+T19+T21</f>
        <v>0</v>
      </c>
      <c r="U11" s="30">
        <f>U19+U21</f>
        <v>0</v>
      </c>
      <c r="V11" s="27"/>
    </row>
    <row r="12" spans="1:22" s="56" customFormat="1" ht="62.25" customHeight="1">
      <c r="A12" s="249"/>
      <c r="B12" s="249"/>
      <c r="C12" s="166" t="s">
        <v>98</v>
      </c>
      <c r="D12" s="85">
        <v>890</v>
      </c>
      <c r="E12" s="44" t="s">
        <v>52</v>
      </c>
      <c r="F12" s="44" t="s">
        <v>52</v>
      </c>
      <c r="G12" s="44" t="s">
        <v>52</v>
      </c>
      <c r="H12" s="47">
        <f>H16+H17</f>
        <v>75740086.109999999</v>
      </c>
      <c r="I12" s="47">
        <f>I16+I17</f>
        <v>72228675.180000007</v>
      </c>
      <c r="J12" s="146">
        <f>SUM(J16:J17)</f>
        <v>0</v>
      </c>
      <c r="K12" s="146">
        <f>SUM(K16:K17)</f>
        <v>0</v>
      </c>
      <c r="L12" s="30">
        <v>0</v>
      </c>
      <c r="M12" s="30">
        <v>0</v>
      </c>
      <c r="N12" s="30">
        <f>SUM(N16:N17)</f>
        <v>0</v>
      </c>
      <c r="O12" s="30">
        <f>SUM(O16:O17)</f>
        <v>0</v>
      </c>
      <c r="P12" s="30">
        <v>0</v>
      </c>
      <c r="Q12" s="30">
        <v>0</v>
      </c>
      <c r="R12" s="30">
        <f>SUM(R16:R17)</f>
        <v>0</v>
      </c>
      <c r="S12" s="30">
        <f>SUM(S16:S17)</f>
        <v>0</v>
      </c>
      <c r="T12" s="30">
        <f>SUM(T16:T17)</f>
        <v>0</v>
      </c>
      <c r="U12" s="30">
        <f>SUM(U16:U17)</f>
        <v>0</v>
      </c>
      <c r="V12" s="87"/>
    </row>
    <row r="13" spans="1:22" s="56" customFormat="1" ht="59.25" customHeight="1">
      <c r="A13" s="249"/>
      <c r="B13" s="249"/>
      <c r="C13" s="169" t="s">
        <v>64</v>
      </c>
      <c r="D13" s="65">
        <v>863</v>
      </c>
      <c r="E13" s="64" t="s">
        <v>52</v>
      </c>
      <c r="F13" s="64" t="s">
        <v>52</v>
      </c>
      <c r="G13" s="65" t="s">
        <v>52</v>
      </c>
      <c r="H13" s="30">
        <f>H26+H23</f>
        <v>9142600</v>
      </c>
      <c r="I13" s="30">
        <f>I26+I23</f>
        <v>9142600</v>
      </c>
      <c r="J13" s="145">
        <f>J27+J22</f>
        <v>520000</v>
      </c>
      <c r="K13" s="145">
        <f>K27+K22</f>
        <v>520000</v>
      </c>
      <c r="L13" s="30" t="e">
        <f>L24+#REF!+#REF!+L27</f>
        <v>#REF!</v>
      </c>
      <c r="M13" s="30" t="e">
        <f>M24+#REF!+#REF!+M27</f>
        <v>#REF!</v>
      </c>
      <c r="N13" s="30">
        <f>N27+N22</f>
        <v>2700000</v>
      </c>
      <c r="O13" s="30">
        <f>O27+O22</f>
        <v>400000</v>
      </c>
      <c r="P13" s="30" t="e">
        <f>P24+#REF!+#REF!+P27</f>
        <v>#REF!</v>
      </c>
      <c r="Q13" s="30" t="e">
        <f>Q24+#REF!+#REF!+Q27</f>
        <v>#REF!</v>
      </c>
      <c r="R13" s="30">
        <f>R27+R22</f>
        <v>5445000</v>
      </c>
      <c r="S13" s="30">
        <f>S27+S22</f>
        <v>5443437.8399999999</v>
      </c>
      <c r="T13" s="30">
        <f>T27+T22</f>
        <v>960000</v>
      </c>
      <c r="U13" s="30">
        <f>U27+U22</f>
        <v>960000</v>
      </c>
      <c r="V13" s="63"/>
    </row>
    <row r="14" spans="1:22" s="56" customFormat="1" ht="49.5" customHeight="1">
      <c r="A14" s="250"/>
      <c r="B14" s="250"/>
      <c r="C14" s="169" t="s">
        <v>109</v>
      </c>
      <c r="D14" s="65">
        <v>806</v>
      </c>
      <c r="E14" s="64" t="s">
        <v>52</v>
      </c>
      <c r="F14" s="64" t="s">
        <v>52</v>
      </c>
      <c r="G14" s="65" t="s">
        <v>52</v>
      </c>
      <c r="H14" s="47">
        <v>0</v>
      </c>
      <c r="I14" s="47">
        <v>0</v>
      </c>
      <c r="J14" s="146">
        <f>J25+J28</f>
        <v>290606.42</v>
      </c>
      <c r="K14" s="146">
        <f>K25+K28</f>
        <v>290606.42</v>
      </c>
      <c r="L14" s="47">
        <v>0</v>
      </c>
      <c r="M14" s="47">
        <v>0</v>
      </c>
      <c r="N14" s="47">
        <f>N25+N28</f>
        <v>500000</v>
      </c>
      <c r="O14" s="47">
        <f>O25+O28</f>
        <v>0</v>
      </c>
      <c r="P14" s="47">
        <v>0</v>
      </c>
      <c r="Q14" s="47">
        <v>0</v>
      </c>
      <c r="R14" s="47">
        <f>R25+R28</f>
        <v>0</v>
      </c>
      <c r="S14" s="47">
        <f>S25+S28</f>
        <v>0</v>
      </c>
      <c r="T14" s="47">
        <f>T25+T28</f>
        <v>0</v>
      </c>
      <c r="U14" s="47">
        <f>U25+U28</f>
        <v>0</v>
      </c>
      <c r="V14" s="63"/>
    </row>
    <row r="15" spans="1:22" s="108" customFormat="1" ht="29.25" customHeight="1">
      <c r="A15" s="248" t="s">
        <v>26</v>
      </c>
      <c r="B15" s="251" t="s">
        <v>130</v>
      </c>
      <c r="C15" s="171" t="s">
        <v>22</v>
      </c>
      <c r="D15" s="109" t="s">
        <v>52</v>
      </c>
      <c r="E15" s="110" t="s">
        <v>52</v>
      </c>
      <c r="F15" s="110" t="s">
        <v>52</v>
      </c>
      <c r="G15" s="109" t="s">
        <v>52</v>
      </c>
      <c r="H15" s="111" t="e">
        <f>H16+H17+#REF!</f>
        <v>#REF!</v>
      </c>
      <c r="I15" s="111" t="e">
        <f>I16+I17+#REF!</f>
        <v>#REF!</v>
      </c>
      <c r="J15" s="111">
        <f>J16+J17</f>
        <v>0</v>
      </c>
      <c r="K15" s="111">
        <f>K16+K17</f>
        <v>0</v>
      </c>
      <c r="L15" s="111" t="e">
        <f>L16+L17+#REF!</f>
        <v>#REF!</v>
      </c>
      <c r="M15" s="111" t="e">
        <f>M16+M17+#REF!</f>
        <v>#REF!</v>
      </c>
      <c r="N15" s="111">
        <f>N16+N17</f>
        <v>0</v>
      </c>
      <c r="O15" s="111">
        <f>O16+O17</f>
        <v>0</v>
      </c>
      <c r="P15" s="111" t="e">
        <f>P16+P17+#REF!</f>
        <v>#REF!</v>
      </c>
      <c r="Q15" s="111" t="e">
        <f>Q16+Q17+#REF!</f>
        <v>#REF!</v>
      </c>
      <c r="R15" s="111">
        <f>R16+R17</f>
        <v>0</v>
      </c>
      <c r="S15" s="111">
        <f>S16+S17</f>
        <v>0</v>
      </c>
      <c r="T15" s="106">
        <f>SUM(T16:T17)</f>
        <v>0</v>
      </c>
      <c r="U15" s="106">
        <f>SUM(U16:U17)</f>
        <v>0</v>
      </c>
      <c r="V15" s="107"/>
    </row>
    <row r="16" spans="1:22" s="56" customFormat="1" ht="28.15" customHeight="1">
      <c r="A16" s="261"/>
      <c r="B16" s="261"/>
      <c r="C16" s="251" t="s">
        <v>98</v>
      </c>
      <c r="D16" s="85">
        <v>890</v>
      </c>
      <c r="E16" s="48" t="s">
        <v>74</v>
      </c>
      <c r="F16" s="94" t="s">
        <v>131</v>
      </c>
      <c r="G16" s="48">
        <v>540</v>
      </c>
      <c r="H16" s="30">
        <v>37284486.799999997</v>
      </c>
      <c r="I16" s="97">
        <v>35560258.770000003</v>
      </c>
      <c r="J16" s="145">
        <v>0</v>
      </c>
      <c r="K16" s="148">
        <v>0</v>
      </c>
      <c r="L16" s="30">
        <v>0</v>
      </c>
      <c r="M16" s="30">
        <v>0</v>
      </c>
      <c r="N16" s="30">
        <v>0</v>
      </c>
      <c r="O16" s="30">
        <v>0</v>
      </c>
      <c r="P16" s="30">
        <v>0</v>
      </c>
      <c r="Q16" s="30">
        <v>0</v>
      </c>
      <c r="R16" s="30">
        <v>0</v>
      </c>
      <c r="S16" s="97">
        <v>0</v>
      </c>
      <c r="T16" s="97">
        <v>0</v>
      </c>
      <c r="U16" s="97">
        <v>0</v>
      </c>
      <c r="V16" s="49"/>
    </row>
    <row r="17" spans="1:22" s="56" customFormat="1" ht="28.15" customHeight="1">
      <c r="A17" s="262"/>
      <c r="B17" s="262"/>
      <c r="C17" s="253"/>
      <c r="D17" s="85">
        <v>890</v>
      </c>
      <c r="E17" s="54" t="s">
        <v>74</v>
      </c>
      <c r="F17" s="94" t="s">
        <v>132</v>
      </c>
      <c r="G17" s="48">
        <v>540</v>
      </c>
      <c r="H17" s="30">
        <v>38455599.310000002</v>
      </c>
      <c r="I17" s="97">
        <v>36668416.409999996</v>
      </c>
      <c r="J17" s="145">
        <v>0</v>
      </c>
      <c r="K17" s="148">
        <v>0</v>
      </c>
      <c r="L17" s="30">
        <v>0</v>
      </c>
      <c r="M17" s="30">
        <v>0</v>
      </c>
      <c r="N17" s="30">
        <v>0</v>
      </c>
      <c r="O17" s="30">
        <v>0</v>
      </c>
      <c r="P17" s="30">
        <v>0</v>
      </c>
      <c r="Q17" s="30">
        <v>0</v>
      </c>
      <c r="R17" s="30">
        <v>0</v>
      </c>
      <c r="S17" s="97">
        <v>0</v>
      </c>
      <c r="T17" s="97">
        <v>0</v>
      </c>
      <c r="U17" s="97">
        <v>0</v>
      </c>
      <c r="V17" s="49"/>
    </row>
    <row r="18" spans="1:22" s="108" customFormat="1" ht="26.25" customHeight="1">
      <c r="A18" s="248" t="s">
        <v>55</v>
      </c>
      <c r="B18" s="263" t="s">
        <v>133</v>
      </c>
      <c r="C18" s="171" t="s">
        <v>22</v>
      </c>
      <c r="D18" s="113" t="s">
        <v>52</v>
      </c>
      <c r="E18" s="114" t="s">
        <v>52</v>
      </c>
      <c r="F18" s="114" t="s">
        <v>52</v>
      </c>
      <c r="G18" s="115" t="s">
        <v>52</v>
      </c>
      <c r="H18" s="105">
        <v>0</v>
      </c>
      <c r="I18" s="105">
        <v>0</v>
      </c>
      <c r="J18" s="105">
        <v>0</v>
      </c>
      <c r="K18" s="105">
        <v>0</v>
      </c>
      <c r="L18" s="105">
        <v>0</v>
      </c>
      <c r="M18" s="105">
        <v>0</v>
      </c>
      <c r="N18" s="105">
        <v>0</v>
      </c>
      <c r="O18" s="105">
        <v>0</v>
      </c>
      <c r="P18" s="105">
        <v>0</v>
      </c>
      <c r="Q18" s="105">
        <v>0</v>
      </c>
      <c r="R18" s="105">
        <v>0</v>
      </c>
      <c r="S18" s="105">
        <v>0</v>
      </c>
      <c r="T18" s="106">
        <v>0</v>
      </c>
      <c r="U18" s="106">
        <v>0</v>
      </c>
      <c r="V18" s="107"/>
    </row>
    <row r="19" spans="1:22" s="56" customFormat="1" ht="109.5" customHeight="1">
      <c r="A19" s="250"/>
      <c r="B19" s="264"/>
      <c r="C19" s="167" t="s">
        <v>65</v>
      </c>
      <c r="D19" s="62">
        <v>830</v>
      </c>
      <c r="E19" s="54" t="s">
        <v>75</v>
      </c>
      <c r="F19" s="54" t="s">
        <v>76</v>
      </c>
      <c r="G19" s="62">
        <v>414</v>
      </c>
      <c r="H19" s="30">
        <v>0</v>
      </c>
      <c r="I19" s="30">
        <v>0</v>
      </c>
      <c r="J19" s="145">
        <v>0</v>
      </c>
      <c r="K19" s="145">
        <v>0</v>
      </c>
      <c r="L19" s="30">
        <v>0</v>
      </c>
      <c r="M19" s="30">
        <v>0</v>
      </c>
      <c r="N19" s="30">
        <v>0</v>
      </c>
      <c r="O19" s="30">
        <v>0</v>
      </c>
      <c r="P19" s="30">
        <v>0</v>
      </c>
      <c r="Q19" s="30">
        <v>0</v>
      </c>
      <c r="R19" s="30">
        <v>0</v>
      </c>
      <c r="S19" s="30">
        <v>0</v>
      </c>
      <c r="T19" s="97">
        <v>0</v>
      </c>
      <c r="U19" s="97">
        <v>0</v>
      </c>
      <c r="V19" s="66"/>
    </row>
    <row r="20" spans="1:22" s="108" customFormat="1" ht="17.45" customHeight="1">
      <c r="A20" s="248" t="s">
        <v>56</v>
      </c>
      <c r="B20" s="251" t="s">
        <v>134</v>
      </c>
      <c r="C20" s="172" t="s">
        <v>22</v>
      </c>
      <c r="D20" s="116" t="s">
        <v>52</v>
      </c>
      <c r="E20" s="110" t="s">
        <v>52</v>
      </c>
      <c r="F20" s="110" t="s">
        <v>52</v>
      </c>
      <c r="G20" s="109" t="s">
        <v>52</v>
      </c>
      <c r="H20" s="105">
        <v>151517.74</v>
      </c>
      <c r="I20" s="106">
        <v>151517.74</v>
      </c>
      <c r="J20" s="105">
        <f>SUM(J21:J22)</f>
        <v>528913.80000000005</v>
      </c>
      <c r="K20" s="106">
        <f>SUM(K21:K22)</f>
        <v>528913.80000000005</v>
      </c>
      <c r="L20" s="105">
        <v>0</v>
      </c>
      <c r="M20" s="105">
        <v>0</v>
      </c>
      <c r="N20" s="105">
        <f>SUM(N21:N22)</f>
        <v>755388.4</v>
      </c>
      <c r="O20" s="105">
        <f>SUM(O21:O22)</f>
        <v>205338.4</v>
      </c>
      <c r="P20" s="105">
        <v>0</v>
      </c>
      <c r="Q20" s="105">
        <v>0</v>
      </c>
      <c r="R20" s="105">
        <f>SUM(R21:R22)</f>
        <v>655388.4</v>
      </c>
      <c r="S20" s="105">
        <f>SUM(S21:S22)</f>
        <v>587984.4</v>
      </c>
      <c r="T20" s="105">
        <f>SUM(T21:T22)</f>
        <v>0</v>
      </c>
      <c r="U20" s="105">
        <f>SUM(U21:U22)</f>
        <v>0</v>
      </c>
      <c r="V20" s="117"/>
    </row>
    <row r="21" spans="1:22" ht="41.25" customHeight="1">
      <c r="A21" s="249"/>
      <c r="B21" s="252"/>
      <c r="C21" s="88" t="s">
        <v>65</v>
      </c>
      <c r="D21" s="57">
        <v>830</v>
      </c>
      <c r="E21" s="54" t="s">
        <v>74</v>
      </c>
      <c r="F21" s="54" t="s">
        <v>101</v>
      </c>
      <c r="G21" s="54" t="s">
        <v>93</v>
      </c>
      <c r="H21" s="30">
        <v>68926</v>
      </c>
      <c r="I21" s="97">
        <v>68926</v>
      </c>
      <c r="J21" s="145">
        <v>528913.80000000005</v>
      </c>
      <c r="K21" s="148">
        <v>528913.80000000005</v>
      </c>
      <c r="L21" s="30">
        <v>0</v>
      </c>
      <c r="M21" s="30">
        <v>0</v>
      </c>
      <c r="N21" s="30">
        <v>655388.4</v>
      </c>
      <c r="O21" s="30">
        <v>205338.4</v>
      </c>
      <c r="P21" s="30">
        <v>0</v>
      </c>
      <c r="Q21" s="30">
        <v>0</v>
      </c>
      <c r="R21" s="30">
        <v>655388.4</v>
      </c>
      <c r="S21" s="97">
        <v>587984.4</v>
      </c>
      <c r="T21" s="97">
        <v>0</v>
      </c>
      <c r="U21" s="97">
        <v>0</v>
      </c>
      <c r="V21" s="53"/>
    </row>
    <row r="22" spans="1:22" ht="63.75" customHeight="1">
      <c r="A22" s="250"/>
      <c r="B22" s="253"/>
      <c r="C22" s="170" t="s">
        <v>64</v>
      </c>
      <c r="D22" s="57" t="s">
        <v>123</v>
      </c>
      <c r="E22" s="54" t="s">
        <v>74</v>
      </c>
      <c r="F22" s="54" t="s">
        <v>101</v>
      </c>
      <c r="G22" s="54" t="s">
        <v>93</v>
      </c>
      <c r="H22" s="30">
        <v>68926</v>
      </c>
      <c r="I22" s="97">
        <v>68926</v>
      </c>
      <c r="J22" s="145">
        <v>0</v>
      </c>
      <c r="K22" s="148">
        <v>0</v>
      </c>
      <c r="L22" s="30">
        <v>0</v>
      </c>
      <c r="M22" s="30">
        <v>0</v>
      </c>
      <c r="N22" s="30">
        <v>100000</v>
      </c>
      <c r="O22" s="30">
        <v>0</v>
      </c>
      <c r="P22" s="30">
        <v>0</v>
      </c>
      <c r="Q22" s="30">
        <v>0</v>
      </c>
      <c r="R22" s="30">
        <v>0</v>
      </c>
      <c r="S22" s="97">
        <v>0</v>
      </c>
      <c r="T22" s="97">
        <v>0</v>
      </c>
      <c r="U22" s="97">
        <v>0</v>
      </c>
      <c r="V22" s="53"/>
    </row>
    <row r="23" spans="1:22" s="120" customFormat="1" ht="32.25" customHeight="1">
      <c r="A23" s="248" t="s">
        <v>60</v>
      </c>
      <c r="B23" s="254" t="s">
        <v>135</v>
      </c>
      <c r="C23" s="173" t="s">
        <v>22</v>
      </c>
      <c r="D23" s="116" t="s">
        <v>52</v>
      </c>
      <c r="E23" s="110" t="s">
        <v>52</v>
      </c>
      <c r="F23" s="110" t="s">
        <v>52</v>
      </c>
      <c r="G23" s="109" t="s">
        <v>52</v>
      </c>
      <c r="H23" s="118">
        <v>492600</v>
      </c>
      <c r="I23" s="106">
        <v>492600</v>
      </c>
      <c r="J23" s="106">
        <f>SUM(J24:J25)</f>
        <v>290606.42</v>
      </c>
      <c r="K23" s="106">
        <f>SUM(K24:K25)</f>
        <v>290606.42</v>
      </c>
      <c r="L23" s="105" t="e">
        <f>L24+#REF!+#REF!</f>
        <v>#REF!</v>
      </c>
      <c r="M23" s="105" t="e">
        <f>M24+#REF!+#REF!</f>
        <v>#REF!</v>
      </c>
      <c r="N23" s="105">
        <f>SUM(N24:N25)</f>
        <v>500000</v>
      </c>
      <c r="O23" s="105">
        <f>SUM(O24:O25)</f>
        <v>0</v>
      </c>
      <c r="P23" s="105" t="e">
        <f>P24+#REF!+#REF!</f>
        <v>#REF!</v>
      </c>
      <c r="Q23" s="105" t="e">
        <f>Q24+#REF!+#REF!</f>
        <v>#REF!</v>
      </c>
      <c r="R23" s="105">
        <f>SUM(R24:R25)</f>
        <v>0</v>
      </c>
      <c r="S23" s="105">
        <f>SUM(S24:S25)</f>
        <v>0</v>
      </c>
      <c r="T23" s="105">
        <f>T25</f>
        <v>0</v>
      </c>
      <c r="U23" s="105">
        <f>U25</f>
        <v>0</v>
      </c>
      <c r="V23" s="119"/>
    </row>
    <row r="24" spans="1:22" ht="38.25">
      <c r="A24" s="249"/>
      <c r="B24" s="255"/>
      <c r="C24" s="170" t="s">
        <v>64</v>
      </c>
      <c r="D24" s="50">
        <v>863</v>
      </c>
      <c r="E24" s="50" t="s">
        <v>77</v>
      </c>
      <c r="F24" s="99" t="s">
        <v>108</v>
      </c>
      <c r="G24" s="98">
        <v>244</v>
      </c>
      <c r="H24" s="47">
        <v>0</v>
      </c>
      <c r="I24" s="47">
        <v>0</v>
      </c>
      <c r="J24" s="146">
        <v>0</v>
      </c>
      <c r="K24" s="146">
        <v>0</v>
      </c>
      <c r="L24" s="30">
        <v>0</v>
      </c>
      <c r="M24" s="30">
        <v>0</v>
      </c>
      <c r="N24" s="30">
        <v>0</v>
      </c>
      <c r="O24" s="30">
        <v>0</v>
      </c>
      <c r="P24" s="30">
        <v>439100</v>
      </c>
      <c r="Q24" s="30">
        <f>O24+268200</f>
        <v>268200</v>
      </c>
      <c r="R24" s="47">
        <v>0</v>
      </c>
      <c r="S24" s="47">
        <v>0</v>
      </c>
      <c r="T24" s="47">
        <v>0</v>
      </c>
      <c r="U24" s="47">
        <v>0</v>
      </c>
      <c r="V24" s="26"/>
    </row>
    <row r="25" spans="1:22" ht="45" customHeight="1">
      <c r="A25" s="250"/>
      <c r="B25" s="256"/>
      <c r="C25" s="168" t="s">
        <v>109</v>
      </c>
      <c r="D25" s="50">
        <v>806</v>
      </c>
      <c r="E25" s="50" t="s">
        <v>77</v>
      </c>
      <c r="F25" s="50" t="s">
        <v>108</v>
      </c>
      <c r="G25" s="50">
        <v>244</v>
      </c>
      <c r="H25" s="52">
        <v>0</v>
      </c>
      <c r="I25" s="52">
        <v>0</v>
      </c>
      <c r="J25" s="147">
        <v>290606.42</v>
      </c>
      <c r="K25" s="147">
        <v>290606.42</v>
      </c>
      <c r="L25" s="30">
        <v>0</v>
      </c>
      <c r="M25" s="30">
        <v>0</v>
      </c>
      <c r="N25" s="30">
        <v>500000</v>
      </c>
      <c r="O25" s="30">
        <v>0</v>
      </c>
      <c r="P25" s="30">
        <v>0</v>
      </c>
      <c r="Q25" s="30">
        <v>0</v>
      </c>
      <c r="R25" s="52">
        <v>0</v>
      </c>
      <c r="S25" s="52">
        <v>0</v>
      </c>
      <c r="T25" s="52">
        <v>0</v>
      </c>
      <c r="U25" s="52">
        <v>0</v>
      </c>
      <c r="V25" s="26"/>
    </row>
    <row r="26" spans="1:22" s="120" customFormat="1" ht="17.45" customHeight="1">
      <c r="A26" s="257" t="s">
        <v>61</v>
      </c>
      <c r="B26" s="257" t="s">
        <v>136</v>
      </c>
      <c r="C26" s="171" t="s">
        <v>22</v>
      </c>
      <c r="D26" s="115" t="s">
        <v>52</v>
      </c>
      <c r="E26" s="114" t="s">
        <v>52</v>
      </c>
      <c r="F26" s="114" t="s">
        <v>52</v>
      </c>
      <c r="G26" s="115" t="s">
        <v>52</v>
      </c>
      <c r="H26" s="105">
        <v>8650000</v>
      </c>
      <c r="I26" s="106">
        <v>8650000</v>
      </c>
      <c r="J26" s="105">
        <f>SUM(J27:J28)</f>
        <v>520000</v>
      </c>
      <c r="K26" s="106">
        <f>SUM(K27:K28)</f>
        <v>520000</v>
      </c>
      <c r="L26" s="105" t="e">
        <f>#REF!+L27</f>
        <v>#REF!</v>
      </c>
      <c r="M26" s="105" t="e">
        <f>#REF!+M27</f>
        <v>#REF!</v>
      </c>
      <c r="N26" s="105">
        <f>N27+N28</f>
        <v>2600000</v>
      </c>
      <c r="O26" s="105">
        <f>SUM(O27:O28)</f>
        <v>400000</v>
      </c>
      <c r="P26" s="105" t="e">
        <f>#REF!+P27</f>
        <v>#REF!</v>
      </c>
      <c r="Q26" s="105" t="e">
        <f>#REF!+Q27</f>
        <v>#REF!</v>
      </c>
      <c r="R26" s="105">
        <f>R27+R28</f>
        <v>5445000</v>
      </c>
      <c r="S26" s="105">
        <f>S27+S28</f>
        <v>5443437.8399999999</v>
      </c>
      <c r="T26" s="105">
        <f>T27+T28</f>
        <v>960000</v>
      </c>
      <c r="U26" s="105">
        <f>U27+U28</f>
        <v>960000</v>
      </c>
      <c r="V26" s="119"/>
    </row>
    <row r="27" spans="1:22" ht="39.75" customHeight="1">
      <c r="A27" s="258"/>
      <c r="B27" s="258"/>
      <c r="C27" s="166" t="s">
        <v>64</v>
      </c>
      <c r="D27" s="132">
        <v>863</v>
      </c>
      <c r="E27" s="132" t="s">
        <v>74</v>
      </c>
      <c r="F27" s="165" t="s">
        <v>126</v>
      </c>
      <c r="G27" s="132" t="s">
        <v>94</v>
      </c>
      <c r="H27" s="30">
        <v>450000</v>
      </c>
      <c r="I27" s="97">
        <v>450000</v>
      </c>
      <c r="J27" s="145">
        <v>520000</v>
      </c>
      <c r="K27" s="148">
        <v>520000</v>
      </c>
      <c r="L27" s="30">
        <v>600000</v>
      </c>
      <c r="M27" s="30">
        <v>0</v>
      </c>
      <c r="N27" s="30">
        <v>2600000</v>
      </c>
      <c r="O27" s="30">
        <v>400000</v>
      </c>
      <c r="P27" s="30">
        <v>600000</v>
      </c>
      <c r="Q27" s="30">
        <v>0</v>
      </c>
      <c r="R27" s="30">
        <v>5445000</v>
      </c>
      <c r="S27" s="97">
        <v>5443437.8399999999</v>
      </c>
      <c r="T27" s="97">
        <v>960000</v>
      </c>
      <c r="U27" s="97">
        <v>960000</v>
      </c>
      <c r="V27" s="26"/>
    </row>
    <row r="28" spans="1:22" ht="54.75" customHeight="1">
      <c r="A28" s="259"/>
      <c r="B28" s="259"/>
      <c r="C28" s="166" t="s">
        <v>109</v>
      </c>
      <c r="D28" s="132" t="s">
        <v>124</v>
      </c>
      <c r="E28" s="132" t="s">
        <v>74</v>
      </c>
      <c r="F28" s="165" t="s">
        <v>126</v>
      </c>
      <c r="G28" s="132"/>
      <c r="H28" s="30"/>
      <c r="I28" s="97"/>
      <c r="J28" s="145">
        <v>0</v>
      </c>
      <c r="K28" s="148">
        <v>0</v>
      </c>
      <c r="L28" s="30"/>
      <c r="M28" s="30"/>
      <c r="N28" s="30">
        <v>0</v>
      </c>
      <c r="O28" s="30">
        <v>0</v>
      </c>
      <c r="P28" s="30"/>
      <c r="Q28" s="30"/>
      <c r="R28" s="30">
        <v>0</v>
      </c>
      <c r="S28" s="97">
        <v>0</v>
      </c>
      <c r="T28" s="97">
        <v>0</v>
      </c>
      <c r="U28" s="97">
        <v>0</v>
      </c>
      <c r="V28" s="26"/>
    </row>
    <row r="29" spans="1:22" ht="15.75">
      <c r="B29" s="83"/>
      <c r="C29" s="83"/>
      <c r="D29" s="83"/>
      <c r="E29" s="83"/>
      <c r="F29" s="83"/>
      <c r="G29" s="83"/>
      <c r="H29" s="83"/>
      <c r="I29" s="83"/>
      <c r="J29" s="149"/>
      <c r="K29" s="149"/>
      <c r="L29" s="83"/>
      <c r="M29" s="83"/>
      <c r="N29" s="83"/>
      <c r="O29" s="83"/>
      <c r="P29" s="41"/>
      <c r="Q29" s="95" t="s">
        <v>79</v>
      </c>
      <c r="R29" s="95"/>
    </row>
    <row r="30" spans="1:22" ht="18.75">
      <c r="A30" s="101" t="s">
        <v>147</v>
      </c>
      <c r="B30" s="96"/>
      <c r="C30" s="96"/>
      <c r="D30" s="96"/>
      <c r="E30" s="96"/>
      <c r="F30" s="96"/>
      <c r="G30" s="96"/>
      <c r="H30" s="96"/>
      <c r="I30" s="96"/>
      <c r="J30" s="150"/>
      <c r="K30" s="150"/>
      <c r="L30" s="96"/>
      <c r="M30" s="96"/>
      <c r="N30" s="96"/>
      <c r="O30" s="93"/>
      <c r="Q30" s="91"/>
      <c r="R30" s="91"/>
      <c r="V30" s="92" t="s">
        <v>148</v>
      </c>
    </row>
  </sheetData>
  <mergeCells count="34">
    <mergeCell ref="V6:V9"/>
    <mergeCell ref="L8:M8"/>
    <mergeCell ref="A18:A19"/>
    <mergeCell ref="B18:B19"/>
    <mergeCell ref="T1:V1"/>
    <mergeCell ref="T7:U8"/>
    <mergeCell ref="P8:Q8"/>
    <mergeCell ref="D7:D9"/>
    <mergeCell ref="G7:G9"/>
    <mergeCell ref="T2:V2"/>
    <mergeCell ref="H7:I8"/>
    <mergeCell ref="J7:K8"/>
    <mergeCell ref="A4:V4"/>
    <mergeCell ref="L7:S7"/>
    <mergeCell ref="E7:E9"/>
    <mergeCell ref="F7:F9"/>
    <mergeCell ref="R8:S8"/>
    <mergeCell ref="D6:G6"/>
    <mergeCell ref="H6:U6"/>
    <mergeCell ref="B6:B9"/>
    <mergeCell ref="A15:A17"/>
    <mergeCell ref="B15:B17"/>
    <mergeCell ref="C16:C17"/>
    <mergeCell ref="A6:A9"/>
    <mergeCell ref="C6:C9"/>
    <mergeCell ref="N8:O8"/>
    <mergeCell ref="A10:A14"/>
    <mergeCell ref="B10:B14"/>
    <mergeCell ref="A20:A22"/>
    <mergeCell ref="B20:B22"/>
    <mergeCell ref="A23:A25"/>
    <mergeCell ref="B23:B25"/>
    <mergeCell ref="A26:A28"/>
    <mergeCell ref="B26:B28"/>
  </mergeCells>
  <phoneticPr fontId="1" type="noConversion"/>
  <pageMargins left="0.17" right="0.155" top="0.57999999999999996" bottom="0.18" header="0.3" footer="0.3"/>
  <pageSetup paperSize="9" scale="48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7"/>
  <sheetViews>
    <sheetView view="pageBreakPreview" zoomScale="85" zoomScaleSheetLayoutView="85" workbookViewId="0">
      <pane xSplit="3" ySplit="8" topLeftCell="F24" activePane="bottomRight" state="frozen"/>
      <selection pane="topRight" activeCell="D1" sqref="D1"/>
      <selection pane="bottomLeft" activeCell="A9" sqref="A9"/>
      <selection pane="bottomRight" activeCell="O45" sqref="O45"/>
    </sheetView>
  </sheetViews>
  <sheetFormatPr defaultRowHeight="12.75"/>
  <cols>
    <col min="1" max="1" width="14.85546875" customWidth="1"/>
    <col min="2" max="2" width="29.5703125" customWidth="1"/>
    <col min="3" max="3" width="23.42578125" customWidth="1"/>
    <col min="4" max="5" width="11.140625" style="70" hidden="1" customWidth="1"/>
    <col min="6" max="7" width="11.140625" style="154" customWidth="1"/>
    <col min="8" max="8" width="11.85546875" style="75" hidden="1" customWidth="1"/>
    <col min="9" max="9" width="11.85546875" style="70" hidden="1" customWidth="1"/>
    <col min="10" max="11" width="11.85546875" style="70" customWidth="1"/>
    <col min="12" max="13" width="11.85546875" style="70" hidden="1" customWidth="1"/>
    <col min="14" max="15" width="11.85546875" style="70" customWidth="1"/>
    <col min="16" max="17" width="11.85546875" customWidth="1"/>
    <col min="18" max="18" width="11.7109375" customWidth="1"/>
  </cols>
  <sheetData>
    <row r="1" spans="1:18" ht="15.6" customHeight="1">
      <c r="P1" s="217" t="s">
        <v>30</v>
      </c>
      <c r="Q1" s="217"/>
      <c r="R1" s="217"/>
    </row>
    <row r="2" spans="1:18" ht="61.9" customHeight="1">
      <c r="P2" s="217" t="s">
        <v>44</v>
      </c>
      <c r="Q2" s="217"/>
      <c r="R2" s="217"/>
    </row>
    <row r="3" spans="1:18" ht="15" customHeight="1">
      <c r="P3" s="15"/>
      <c r="Q3" s="15"/>
      <c r="R3" s="15"/>
    </row>
    <row r="4" spans="1:18" s="31" customFormat="1" ht="38.450000000000003" customHeight="1">
      <c r="B4" s="277" t="s">
        <v>80</v>
      </c>
      <c r="C4" s="277"/>
      <c r="D4" s="277"/>
      <c r="E4" s="277"/>
      <c r="F4" s="277"/>
      <c r="G4" s="277"/>
      <c r="H4" s="277"/>
      <c r="I4" s="277"/>
      <c r="J4" s="277"/>
      <c r="K4" s="277"/>
      <c r="L4" s="277"/>
      <c r="M4" s="277"/>
      <c r="N4" s="277"/>
      <c r="O4" s="277"/>
      <c r="P4" s="277"/>
      <c r="Q4" s="277"/>
      <c r="R4" s="84"/>
    </row>
    <row r="5" spans="1:18" ht="15" customHeight="1">
      <c r="P5" s="15"/>
      <c r="Q5" s="15"/>
      <c r="R5" s="19"/>
    </row>
    <row r="6" spans="1:18" ht="13.15" customHeight="1">
      <c r="A6" s="272" t="s">
        <v>15</v>
      </c>
      <c r="B6" s="275" t="s">
        <v>27</v>
      </c>
      <c r="C6" s="275" t="s">
        <v>33</v>
      </c>
      <c r="D6" s="236" t="s">
        <v>105</v>
      </c>
      <c r="E6" s="236"/>
      <c r="F6" s="276" t="s">
        <v>145</v>
      </c>
      <c r="G6" s="276"/>
      <c r="H6" s="236" t="s">
        <v>146</v>
      </c>
      <c r="I6" s="236"/>
      <c r="J6" s="236"/>
      <c r="K6" s="236"/>
      <c r="L6" s="236"/>
      <c r="M6" s="236"/>
      <c r="N6" s="236"/>
      <c r="O6" s="236"/>
      <c r="P6" s="278" t="s">
        <v>2</v>
      </c>
      <c r="Q6" s="279"/>
      <c r="R6" s="275" t="s">
        <v>32</v>
      </c>
    </row>
    <row r="7" spans="1:18" ht="13.15" customHeight="1">
      <c r="A7" s="273"/>
      <c r="B7" s="275"/>
      <c r="C7" s="275"/>
      <c r="D7" s="236"/>
      <c r="E7" s="236"/>
      <c r="F7" s="276"/>
      <c r="G7" s="276"/>
      <c r="H7" s="236" t="s">
        <v>97</v>
      </c>
      <c r="I7" s="236"/>
      <c r="J7" s="236" t="s">
        <v>96</v>
      </c>
      <c r="K7" s="236"/>
      <c r="L7" s="236" t="s">
        <v>10</v>
      </c>
      <c r="M7" s="236"/>
      <c r="N7" s="236" t="s">
        <v>13</v>
      </c>
      <c r="O7" s="236"/>
      <c r="P7" s="280"/>
      <c r="Q7" s="281"/>
      <c r="R7" s="275"/>
    </row>
    <row r="8" spans="1:18" ht="13.15" customHeight="1">
      <c r="A8" s="274"/>
      <c r="B8" s="275"/>
      <c r="C8" s="275"/>
      <c r="D8" s="82" t="s">
        <v>3</v>
      </c>
      <c r="E8" s="82" t="s">
        <v>4</v>
      </c>
      <c r="F8" s="155" t="s">
        <v>3</v>
      </c>
      <c r="G8" s="155" t="s">
        <v>4</v>
      </c>
      <c r="H8" s="76" t="s">
        <v>3</v>
      </c>
      <c r="I8" s="76" t="s">
        <v>4</v>
      </c>
      <c r="J8" s="151" t="s">
        <v>3</v>
      </c>
      <c r="K8" s="151" t="s">
        <v>4</v>
      </c>
      <c r="L8" s="151" t="s">
        <v>3</v>
      </c>
      <c r="M8" s="151" t="s">
        <v>4</v>
      </c>
      <c r="N8" s="151" t="s">
        <v>3</v>
      </c>
      <c r="O8" s="151" t="s">
        <v>4</v>
      </c>
      <c r="P8" s="76">
        <v>2022</v>
      </c>
      <c r="Q8" s="76">
        <v>2023</v>
      </c>
      <c r="R8" s="275"/>
    </row>
    <row r="9" spans="1:18" s="120" customFormat="1" ht="13.5" customHeight="1">
      <c r="A9" s="270" t="s">
        <v>46</v>
      </c>
      <c r="B9" s="270" t="s">
        <v>100</v>
      </c>
      <c r="C9" s="102" t="s">
        <v>16</v>
      </c>
      <c r="D9" s="123">
        <f t="shared" ref="D9:O9" si="0">D12+D14+D13</f>
        <v>85133948.069999993</v>
      </c>
      <c r="E9" s="123">
        <f t="shared" si="0"/>
        <v>81622537.140000001</v>
      </c>
      <c r="F9" s="123">
        <f t="shared" si="0"/>
        <v>1339520.22</v>
      </c>
      <c r="G9" s="123">
        <f t="shared" si="0"/>
        <v>1339520.22</v>
      </c>
      <c r="H9" s="123">
        <f t="shared" si="0"/>
        <v>2349100</v>
      </c>
      <c r="I9" s="123">
        <f t="shared" si="0"/>
        <v>170900</v>
      </c>
      <c r="J9" s="123">
        <f t="shared" si="0"/>
        <v>3855388.4</v>
      </c>
      <c r="K9" s="123">
        <f t="shared" si="0"/>
        <v>605338.4</v>
      </c>
      <c r="L9" s="123">
        <f t="shared" si="0"/>
        <v>3218188.7800000003</v>
      </c>
      <c r="M9" s="123">
        <f t="shared" si="0"/>
        <v>919188.78</v>
      </c>
      <c r="N9" s="123">
        <f t="shared" si="0"/>
        <v>6100338.4000000004</v>
      </c>
      <c r="O9" s="123">
        <f t="shared" si="0"/>
        <v>6031422.2400000002</v>
      </c>
      <c r="P9" s="123">
        <f>P12+P13+P11+P14</f>
        <v>960000</v>
      </c>
      <c r="Q9" s="123">
        <f>Q12+Q13+Q11+Q14</f>
        <v>960000</v>
      </c>
      <c r="R9" s="124"/>
    </row>
    <row r="10" spans="1:18">
      <c r="A10" s="270"/>
      <c r="B10" s="270"/>
      <c r="C10" s="29" t="s">
        <v>17</v>
      </c>
      <c r="D10" s="67"/>
      <c r="E10" s="67"/>
      <c r="F10" s="156"/>
      <c r="G10" s="156"/>
      <c r="H10" s="67"/>
      <c r="I10" s="67"/>
      <c r="J10" s="156"/>
      <c r="K10" s="156"/>
      <c r="L10" s="152"/>
      <c r="M10" s="152"/>
      <c r="N10" s="152"/>
      <c r="O10" s="152"/>
      <c r="P10" s="67"/>
      <c r="Q10" s="67"/>
      <c r="R10" s="21"/>
    </row>
    <row r="11" spans="1:18">
      <c r="A11" s="270"/>
      <c r="B11" s="270"/>
      <c r="C11" s="29" t="s">
        <v>7</v>
      </c>
      <c r="D11" s="67">
        <v>0</v>
      </c>
      <c r="E11" s="67">
        <v>0</v>
      </c>
      <c r="F11" s="156">
        <f t="shared" ref="F11:Q11" si="1">F17+F22+F29+F36+F41</f>
        <v>0</v>
      </c>
      <c r="G11" s="156">
        <f t="shared" si="1"/>
        <v>0</v>
      </c>
      <c r="H11" s="67">
        <f t="shared" si="1"/>
        <v>0</v>
      </c>
      <c r="I11" s="67">
        <f t="shared" si="1"/>
        <v>0</v>
      </c>
      <c r="J11" s="156">
        <f t="shared" si="1"/>
        <v>0</v>
      </c>
      <c r="K11" s="156">
        <f t="shared" si="1"/>
        <v>0</v>
      </c>
      <c r="L11" s="152">
        <f t="shared" si="1"/>
        <v>0</v>
      </c>
      <c r="M11" s="152">
        <f t="shared" si="1"/>
        <v>0</v>
      </c>
      <c r="N11" s="152">
        <f t="shared" si="1"/>
        <v>0</v>
      </c>
      <c r="O11" s="152">
        <f t="shared" si="1"/>
        <v>0</v>
      </c>
      <c r="P11" s="67">
        <f t="shared" si="1"/>
        <v>0</v>
      </c>
      <c r="Q11" s="67">
        <f t="shared" si="1"/>
        <v>0</v>
      </c>
      <c r="R11" s="7"/>
    </row>
    <row r="12" spans="1:18">
      <c r="A12" s="270"/>
      <c r="B12" s="270"/>
      <c r="C12" s="29" t="s">
        <v>18</v>
      </c>
      <c r="D12" s="67">
        <f>D18+D24+D31+D38+D43</f>
        <v>38898899.310000002</v>
      </c>
      <c r="E12" s="67">
        <f>E18+E24+E31+E38+E43</f>
        <v>37111716.409999996</v>
      </c>
      <c r="F12" s="156">
        <f>F24+F31+F38+F43</f>
        <v>0</v>
      </c>
      <c r="G12" s="156">
        <f>G24+G31+G38+G43</f>
        <v>0</v>
      </c>
      <c r="H12" s="67">
        <f t="shared" ref="H12:M14" si="2">H18+H23+H30+H37+H42</f>
        <v>0</v>
      </c>
      <c r="I12" s="67">
        <f t="shared" si="2"/>
        <v>0</v>
      </c>
      <c r="J12" s="156">
        <f t="shared" si="2"/>
        <v>0</v>
      </c>
      <c r="K12" s="156">
        <f t="shared" si="2"/>
        <v>0</v>
      </c>
      <c r="L12" s="152">
        <f t="shared" si="2"/>
        <v>0</v>
      </c>
      <c r="M12" s="152">
        <f t="shared" si="2"/>
        <v>0</v>
      </c>
      <c r="N12" s="152">
        <f>N24+N31+N38+N43</f>
        <v>0</v>
      </c>
      <c r="O12" s="152">
        <f>O24+O31+O38+O43</f>
        <v>0</v>
      </c>
      <c r="P12" s="67">
        <f t="shared" ref="P12:Q14" si="3">P18+P23+P30+P37+P42</f>
        <v>0</v>
      </c>
      <c r="Q12" s="67">
        <f t="shared" si="3"/>
        <v>0</v>
      </c>
      <c r="R12" s="4"/>
    </row>
    <row r="13" spans="1:18" ht="40.5" customHeight="1">
      <c r="A13" s="270"/>
      <c r="B13" s="270"/>
      <c r="C13" s="88" t="s">
        <v>99</v>
      </c>
      <c r="D13" s="67">
        <v>37284486.799999997</v>
      </c>
      <c r="E13" s="67">
        <v>35560258.770000003</v>
      </c>
      <c r="F13" s="156">
        <f>F19</f>
        <v>0</v>
      </c>
      <c r="G13" s="156">
        <f>G19</f>
        <v>0</v>
      </c>
      <c r="H13" s="67">
        <f t="shared" si="2"/>
        <v>0</v>
      </c>
      <c r="I13" s="67">
        <f t="shared" si="2"/>
        <v>0</v>
      </c>
      <c r="J13" s="156">
        <f t="shared" si="2"/>
        <v>0</v>
      </c>
      <c r="K13" s="156">
        <f t="shared" si="2"/>
        <v>0</v>
      </c>
      <c r="L13" s="152">
        <f t="shared" si="2"/>
        <v>1250000</v>
      </c>
      <c r="M13" s="152">
        <f t="shared" si="2"/>
        <v>0</v>
      </c>
      <c r="N13" s="152">
        <f>N19</f>
        <v>0</v>
      </c>
      <c r="O13" s="152">
        <f>O19</f>
        <v>0</v>
      </c>
      <c r="P13" s="67">
        <f t="shared" si="3"/>
        <v>0</v>
      </c>
      <c r="Q13" s="67">
        <f t="shared" si="3"/>
        <v>0</v>
      </c>
      <c r="R13" s="4"/>
    </row>
    <row r="14" spans="1:18">
      <c r="A14" s="270"/>
      <c r="B14" s="270"/>
      <c r="C14" s="29" t="s">
        <v>47</v>
      </c>
      <c r="D14" s="67">
        <f>D20+D25+D32+D39+D44</f>
        <v>8950561.9600000009</v>
      </c>
      <c r="E14" s="67">
        <f>E20+E25+E32+E39+E44</f>
        <v>8950561.9600000009</v>
      </c>
      <c r="F14" s="156">
        <f>F20+F25+F32+F39+F44</f>
        <v>1339520.22</v>
      </c>
      <c r="G14" s="156">
        <f>G20+G25+G32+G39+G44</f>
        <v>1339520.22</v>
      </c>
      <c r="H14" s="67">
        <f t="shared" si="2"/>
        <v>2349100</v>
      </c>
      <c r="I14" s="67">
        <f t="shared" si="2"/>
        <v>170900</v>
      </c>
      <c r="J14" s="156">
        <f t="shared" si="2"/>
        <v>3855388.4</v>
      </c>
      <c r="K14" s="156">
        <f t="shared" si="2"/>
        <v>605338.4</v>
      </c>
      <c r="L14" s="152">
        <f t="shared" si="2"/>
        <v>1968188.78</v>
      </c>
      <c r="M14" s="152">
        <f t="shared" si="2"/>
        <v>919188.78</v>
      </c>
      <c r="N14" s="152">
        <f>N20+N25+N32+N39+N44</f>
        <v>6100338.4000000004</v>
      </c>
      <c r="O14" s="152">
        <f>O20+O25+O32+O39+O44</f>
        <v>6031422.2400000002</v>
      </c>
      <c r="P14" s="67">
        <f t="shared" si="3"/>
        <v>960000</v>
      </c>
      <c r="Q14" s="67">
        <f t="shared" si="3"/>
        <v>960000</v>
      </c>
      <c r="R14" s="4"/>
    </row>
    <row r="15" spans="1:18" s="120" customFormat="1" ht="13.5" customHeight="1">
      <c r="A15" s="270" t="s">
        <v>26</v>
      </c>
      <c r="B15" s="270" t="s">
        <v>130</v>
      </c>
      <c r="C15" s="102" t="s">
        <v>16</v>
      </c>
      <c r="D15" s="123">
        <f t="shared" ref="D15:Q15" si="4">SUM(D17:D20)</f>
        <v>75839830.329999998</v>
      </c>
      <c r="E15" s="123">
        <f t="shared" si="4"/>
        <v>72328419.400000006</v>
      </c>
      <c r="F15" s="123">
        <f t="shared" si="4"/>
        <v>0</v>
      </c>
      <c r="G15" s="123">
        <f t="shared" si="4"/>
        <v>0</v>
      </c>
      <c r="H15" s="123">
        <f t="shared" si="4"/>
        <v>1000000</v>
      </c>
      <c r="I15" s="123">
        <f t="shared" si="4"/>
        <v>0</v>
      </c>
      <c r="J15" s="123">
        <f t="shared" si="4"/>
        <v>0</v>
      </c>
      <c r="K15" s="123">
        <f t="shared" si="4"/>
        <v>0</v>
      </c>
      <c r="L15" s="123">
        <f t="shared" si="4"/>
        <v>480088.78</v>
      </c>
      <c r="M15" s="123">
        <f t="shared" si="4"/>
        <v>480088.78</v>
      </c>
      <c r="N15" s="123">
        <f t="shared" si="4"/>
        <v>0</v>
      </c>
      <c r="O15" s="123">
        <f t="shared" si="4"/>
        <v>0</v>
      </c>
      <c r="P15" s="123">
        <f t="shared" si="4"/>
        <v>0</v>
      </c>
      <c r="Q15" s="123">
        <f t="shared" si="4"/>
        <v>0</v>
      </c>
      <c r="R15" s="119"/>
    </row>
    <row r="16" spans="1:18">
      <c r="A16" s="270"/>
      <c r="B16" s="270"/>
      <c r="C16" s="29" t="s">
        <v>17</v>
      </c>
      <c r="D16" s="67"/>
      <c r="E16" s="67"/>
      <c r="F16" s="156"/>
      <c r="G16" s="156"/>
      <c r="H16" s="67"/>
      <c r="I16" s="67"/>
      <c r="J16" s="156"/>
      <c r="K16" s="156"/>
      <c r="L16" s="152"/>
      <c r="M16" s="152"/>
      <c r="N16" s="152"/>
      <c r="O16" s="152"/>
      <c r="P16" s="67"/>
      <c r="Q16" s="67"/>
      <c r="R16" s="4"/>
    </row>
    <row r="17" spans="1:18">
      <c r="A17" s="270"/>
      <c r="B17" s="270"/>
      <c r="C17" s="29" t="s">
        <v>28</v>
      </c>
      <c r="D17" s="67">
        <v>0</v>
      </c>
      <c r="E17" s="67">
        <v>0</v>
      </c>
      <c r="F17" s="156">
        <v>0</v>
      </c>
      <c r="G17" s="156">
        <v>0</v>
      </c>
      <c r="H17" s="67">
        <v>0</v>
      </c>
      <c r="I17" s="67">
        <v>0</v>
      </c>
      <c r="J17" s="156">
        <v>0</v>
      </c>
      <c r="K17" s="156">
        <v>0</v>
      </c>
      <c r="L17" s="152">
        <v>0</v>
      </c>
      <c r="M17" s="152">
        <v>0</v>
      </c>
      <c r="N17" s="156">
        <v>0</v>
      </c>
      <c r="O17" s="156">
        <v>0</v>
      </c>
      <c r="P17" s="67">
        <v>0</v>
      </c>
      <c r="Q17" s="67">
        <v>0</v>
      </c>
      <c r="R17" s="4"/>
    </row>
    <row r="18" spans="1:18">
      <c r="A18" s="270"/>
      <c r="B18" s="270"/>
      <c r="C18" s="29" t="s">
        <v>18</v>
      </c>
      <c r="D18" s="67">
        <v>38455599.310000002</v>
      </c>
      <c r="E18" s="67">
        <v>36668416.409999996</v>
      </c>
      <c r="F18" s="156">
        <v>0</v>
      </c>
      <c r="G18" s="156">
        <v>0</v>
      </c>
      <c r="H18" s="67">
        <v>0</v>
      </c>
      <c r="I18" s="67">
        <v>0</v>
      </c>
      <c r="J18" s="156">
        <v>0</v>
      </c>
      <c r="K18" s="156">
        <v>0</v>
      </c>
      <c r="L18" s="152">
        <v>0</v>
      </c>
      <c r="M18" s="152">
        <v>0</v>
      </c>
      <c r="N18" s="156">
        <v>0</v>
      </c>
      <c r="O18" s="156">
        <v>0</v>
      </c>
      <c r="P18" s="67">
        <v>0</v>
      </c>
      <c r="Q18" s="67">
        <v>0</v>
      </c>
      <c r="R18" s="4"/>
    </row>
    <row r="19" spans="1:18" ht="41.25" customHeight="1">
      <c r="A19" s="270"/>
      <c r="B19" s="270"/>
      <c r="C19" s="88" t="s">
        <v>99</v>
      </c>
      <c r="D19" s="67">
        <v>37284486.799999997</v>
      </c>
      <c r="E19" s="67">
        <v>35560258.770000003</v>
      </c>
      <c r="F19" s="156">
        <v>0</v>
      </c>
      <c r="G19" s="156">
        <v>0</v>
      </c>
      <c r="H19" s="67">
        <v>0</v>
      </c>
      <c r="I19" s="67">
        <v>0</v>
      </c>
      <c r="J19" s="156">
        <v>0</v>
      </c>
      <c r="K19" s="156">
        <v>0</v>
      </c>
      <c r="L19" s="152">
        <v>0</v>
      </c>
      <c r="M19" s="152">
        <v>0</v>
      </c>
      <c r="N19" s="156">
        <v>0</v>
      </c>
      <c r="O19" s="156">
        <v>0</v>
      </c>
      <c r="P19" s="67">
        <v>0</v>
      </c>
      <c r="Q19" s="67">
        <v>0</v>
      </c>
      <c r="R19" s="4"/>
    </row>
    <row r="20" spans="1:18" ht="12.6" customHeight="1">
      <c r="A20" s="270"/>
      <c r="B20" s="270"/>
      <c r="C20" s="42" t="s">
        <v>47</v>
      </c>
      <c r="D20" s="67">
        <v>99744.22</v>
      </c>
      <c r="E20" s="67">
        <v>99744.22</v>
      </c>
      <c r="F20" s="157">
        <v>0</v>
      </c>
      <c r="G20" s="157">
        <v>0</v>
      </c>
      <c r="H20" s="69">
        <v>1000000</v>
      </c>
      <c r="I20" s="69">
        <v>0</v>
      </c>
      <c r="J20" s="157">
        <v>0</v>
      </c>
      <c r="K20" s="157">
        <v>0</v>
      </c>
      <c r="L20" s="153">
        <v>480088.78</v>
      </c>
      <c r="M20" s="153">
        <v>480088.78</v>
      </c>
      <c r="N20" s="157">
        <v>0</v>
      </c>
      <c r="O20" s="157">
        <v>0</v>
      </c>
      <c r="P20" s="67">
        <v>0</v>
      </c>
      <c r="Q20" s="67">
        <v>0</v>
      </c>
      <c r="R20" s="4"/>
    </row>
    <row r="21" spans="1:18" s="120" customFormat="1" ht="13.5" customHeight="1">
      <c r="A21" s="270" t="s">
        <v>55</v>
      </c>
      <c r="B21" s="270" t="s">
        <v>137</v>
      </c>
      <c r="C21" s="102" t="s">
        <v>16</v>
      </c>
      <c r="D21" s="123">
        <f>SUM(D25)</f>
        <v>0</v>
      </c>
      <c r="E21" s="123">
        <f>SUM(E25)</f>
        <v>0</v>
      </c>
      <c r="F21" s="123">
        <f>SUM(F25)</f>
        <v>0</v>
      </c>
      <c r="G21" s="123">
        <f>SUM(G23:G27)</f>
        <v>0</v>
      </c>
      <c r="H21" s="123">
        <f t="shared" ref="H21:K21" si="5">SUM(H25)</f>
        <v>0</v>
      </c>
      <c r="I21" s="123">
        <f t="shared" si="5"/>
        <v>0</v>
      </c>
      <c r="J21" s="123">
        <f t="shared" si="5"/>
        <v>0</v>
      </c>
      <c r="K21" s="123">
        <f t="shared" si="5"/>
        <v>0</v>
      </c>
      <c r="L21" s="123">
        <f>SUM(L25)</f>
        <v>0</v>
      </c>
      <c r="M21" s="123">
        <f>SUM(M25)</f>
        <v>0</v>
      </c>
      <c r="N21" s="123">
        <f>SUM(N23:N27)</f>
        <v>0</v>
      </c>
      <c r="O21" s="123">
        <f>SUM(O23:O27)</f>
        <v>0</v>
      </c>
      <c r="P21" s="123">
        <f>SUM(P23:P27)</f>
        <v>0</v>
      </c>
      <c r="Q21" s="123">
        <f>SUM(Q23:Q27)</f>
        <v>0</v>
      </c>
      <c r="R21" s="119"/>
    </row>
    <row r="22" spans="1:18">
      <c r="A22" s="270"/>
      <c r="B22" s="270"/>
      <c r="C22" s="29" t="s">
        <v>17</v>
      </c>
      <c r="D22" s="67"/>
      <c r="E22" s="67"/>
      <c r="F22" s="156"/>
      <c r="G22" s="156"/>
      <c r="H22" s="67"/>
      <c r="I22" s="67"/>
      <c r="J22" s="156"/>
      <c r="K22" s="156"/>
      <c r="L22" s="152"/>
      <c r="M22" s="152"/>
      <c r="N22" s="152"/>
      <c r="O22" s="152"/>
      <c r="P22" s="68"/>
      <c r="Q22" s="68"/>
      <c r="R22" s="4"/>
    </row>
    <row r="23" spans="1:18">
      <c r="A23" s="270"/>
      <c r="B23" s="270"/>
      <c r="C23" s="29" t="s">
        <v>29</v>
      </c>
      <c r="D23" s="67">
        <v>0</v>
      </c>
      <c r="E23" s="67">
        <v>0</v>
      </c>
      <c r="F23" s="156">
        <v>0</v>
      </c>
      <c r="G23" s="156">
        <v>0</v>
      </c>
      <c r="H23" s="67">
        <v>0</v>
      </c>
      <c r="I23" s="67">
        <v>0</v>
      </c>
      <c r="J23" s="156">
        <v>0</v>
      </c>
      <c r="K23" s="156">
        <v>0</v>
      </c>
      <c r="L23" s="152">
        <v>0</v>
      </c>
      <c r="M23" s="152">
        <v>0</v>
      </c>
      <c r="N23" s="156">
        <v>0</v>
      </c>
      <c r="O23" s="156">
        <v>0</v>
      </c>
      <c r="P23" s="67">
        <f>P26</f>
        <v>0</v>
      </c>
      <c r="Q23" s="67">
        <v>0</v>
      </c>
      <c r="R23" s="4"/>
    </row>
    <row r="24" spans="1:18">
      <c r="A24" s="270"/>
      <c r="B24" s="270"/>
      <c r="C24" s="29" t="s">
        <v>18</v>
      </c>
      <c r="D24" s="67">
        <v>0</v>
      </c>
      <c r="E24" s="67">
        <v>0</v>
      </c>
      <c r="F24" s="156">
        <v>0</v>
      </c>
      <c r="G24" s="156">
        <v>0</v>
      </c>
      <c r="H24" s="67">
        <v>0</v>
      </c>
      <c r="I24" s="67">
        <v>0</v>
      </c>
      <c r="J24" s="156">
        <v>0</v>
      </c>
      <c r="K24" s="156">
        <v>0</v>
      </c>
      <c r="L24" s="152">
        <v>0</v>
      </c>
      <c r="M24" s="152">
        <v>0</v>
      </c>
      <c r="N24" s="156">
        <v>0</v>
      </c>
      <c r="O24" s="156">
        <v>0</v>
      </c>
      <c r="P24" s="67">
        <v>0</v>
      </c>
      <c r="Q24" s="67">
        <v>0</v>
      </c>
      <c r="R24" s="4"/>
    </row>
    <row r="25" spans="1:18">
      <c r="A25" s="270"/>
      <c r="B25" s="270"/>
      <c r="C25" s="42" t="s">
        <v>47</v>
      </c>
      <c r="D25" s="67">
        <v>0</v>
      </c>
      <c r="E25" s="67">
        <v>0</v>
      </c>
      <c r="F25" s="156">
        <v>0</v>
      </c>
      <c r="G25" s="156">
        <v>0</v>
      </c>
      <c r="H25" s="67">
        <v>0</v>
      </c>
      <c r="I25" s="67">
        <v>0</v>
      </c>
      <c r="J25" s="156">
        <v>0</v>
      </c>
      <c r="K25" s="156">
        <v>0</v>
      </c>
      <c r="L25" s="152">
        <v>0</v>
      </c>
      <c r="M25" s="152">
        <v>0</v>
      </c>
      <c r="N25" s="156">
        <v>0</v>
      </c>
      <c r="O25" s="156">
        <v>0</v>
      </c>
      <c r="P25" s="67">
        <v>0</v>
      </c>
      <c r="Q25" s="67">
        <v>0</v>
      </c>
      <c r="R25" s="4"/>
    </row>
    <row r="26" spans="1:18">
      <c r="A26" s="270"/>
      <c r="B26" s="270"/>
      <c r="C26" s="29" t="s">
        <v>57</v>
      </c>
      <c r="D26" s="67">
        <v>0</v>
      </c>
      <c r="E26" s="67">
        <v>0</v>
      </c>
      <c r="F26" s="156">
        <v>0</v>
      </c>
      <c r="G26" s="156">
        <v>0</v>
      </c>
      <c r="H26" s="67">
        <v>0</v>
      </c>
      <c r="I26" s="67">
        <v>0</v>
      </c>
      <c r="J26" s="156">
        <v>0</v>
      </c>
      <c r="K26" s="156">
        <v>0</v>
      </c>
      <c r="L26" s="152">
        <v>0</v>
      </c>
      <c r="M26" s="152">
        <v>0</v>
      </c>
      <c r="N26" s="156">
        <v>0</v>
      </c>
      <c r="O26" s="156">
        <v>0</v>
      </c>
      <c r="P26" s="67">
        <v>0</v>
      </c>
      <c r="Q26" s="68">
        <v>0</v>
      </c>
      <c r="R26" s="4"/>
    </row>
    <row r="27" spans="1:18">
      <c r="A27" s="270"/>
      <c r="B27" s="270"/>
      <c r="C27" s="29" t="s">
        <v>19</v>
      </c>
      <c r="D27" s="67">
        <v>0</v>
      </c>
      <c r="E27" s="67">
        <v>0</v>
      </c>
      <c r="F27" s="156">
        <v>0</v>
      </c>
      <c r="G27" s="156">
        <v>0</v>
      </c>
      <c r="H27" s="67">
        <v>0</v>
      </c>
      <c r="I27" s="67">
        <v>0</v>
      </c>
      <c r="J27" s="156">
        <v>0</v>
      </c>
      <c r="K27" s="156">
        <v>0</v>
      </c>
      <c r="L27" s="152">
        <v>0</v>
      </c>
      <c r="M27" s="152">
        <v>0</v>
      </c>
      <c r="N27" s="156">
        <v>0</v>
      </c>
      <c r="O27" s="156">
        <v>0</v>
      </c>
      <c r="P27" s="67">
        <f>P29+P30</f>
        <v>0</v>
      </c>
      <c r="Q27" s="67">
        <f>Q29+Q30</f>
        <v>0</v>
      </c>
      <c r="R27" s="4"/>
    </row>
    <row r="28" spans="1:18" s="120" customFormat="1" ht="13.15" customHeight="1">
      <c r="A28" s="270" t="s">
        <v>56</v>
      </c>
      <c r="B28" s="270" t="s">
        <v>138</v>
      </c>
      <c r="C28" s="102" t="s">
        <v>16</v>
      </c>
      <c r="D28" s="123">
        <f>SUM(D30:D34)</f>
        <v>151517.74</v>
      </c>
      <c r="E28" s="123">
        <f>SUM(E30:E34)</f>
        <v>151517.74</v>
      </c>
      <c r="F28" s="123">
        <f t="shared" ref="F28:G28" si="6">SUM(F30:F34)</f>
        <v>528913.80000000005</v>
      </c>
      <c r="G28" s="123">
        <f t="shared" si="6"/>
        <v>528913.80000000005</v>
      </c>
      <c r="H28" s="123">
        <f>SUM(H32)</f>
        <v>0</v>
      </c>
      <c r="I28" s="123">
        <f>SUM(I32)</f>
        <v>0</v>
      </c>
      <c r="J28" s="123">
        <f>SUM(J32)</f>
        <v>755388.4</v>
      </c>
      <c r="K28" s="123">
        <f>SUM(K32)</f>
        <v>205338.4</v>
      </c>
      <c r="L28" s="123">
        <f t="shared" ref="L28:Q28" si="7">SUM(L30:L34)</f>
        <v>0</v>
      </c>
      <c r="M28" s="123">
        <f t="shared" si="7"/>
        <v>0</v>
      </c>
      <c r="N28" s="123">
        <f t="shared" si="7"/>
        <v>655338.4</v>
      </c>
      <c r="O28" s="123">
        <f t="shared" si="7"/>
        <v>587984.4</v>
      </c>
      <c r="P28" s="123">
        <f>SUM(P30:P34)</f>
        <v>0</v>
      </c>
      <c r="Q28" s="123">
        <f t="shared" si="7"/>
        <v>0</v>
      </c>
      <c r="R28" s="119"/>
    </row>
    <row r="29" spans="1:18">
      <c r="A29" s="270"/>
      <c r="B29" s="270"/>
      <c r="C29" s="29" t="s">
        <v>17</v>
      </c>
      <c r="D29" s="67"/>
      <c r="E29" s="67"/>
      <c r="F29" s="156"/>
      <c r="G29" s="156"/>
      <c r="H29" s="67"/>
      <c r="I29" s="67"/>
      <c r="J29" s="156"/>
      <c r="K29" s="156"/>
      <c r="L29" s="152"/>
      <c r="M29" s="152"/>
      <c r="N29" s="152"/>
      <c r="O29" s="152"/>
      <c r="P29" s="67"/>
      <c r="Q29" s="67"/>
      <c r="R29" s="4"/>
    </row>
    <row r="30" spans="1:18">
      <c r="A30" s="270"/>
      <c r="B30" s="270"/>
      <c r="C30" s="29" t="s">
        <v>29</v>
      </c>
      <c r="D30" s="67">
        <v>0</v>
      </c>
      <c r="E30" s="67">
        <v>0</v>
      </c>
      <c r="F30" s="156">
        <v>0</v>
      </c>
      <c r="G30" s="156">
        <v>0</v>
      </c>
      <c r="H30" s="67">
        <v>0</v>
      </c>
      <c r="I30" s="67">
        <v>0</v>
      </c>
      <c r="J30" s="156">
        <v>0</v>
      </c>
      <c r="K30" s="156">
        <v>0</v>
      </c>
      <c r="L30" s="152">
        <v>0</v>
      </c>
      <c r="M30" s="152">
        <v>0</v>
      </c>
      <c r="N30" s="152">
        <v>0</v>
      </c>
      <c r="O30" s="152">
        <v>0</v>
      </c>
      <c r="P30" s="67">
        <v>0</v>
      </c>
      <c r="Q30" s="67">
        <v>0</v>
      </c>
      <c r="R30" s="4"/>
    </row>
    <row r="31" spans="1:18">
      <c r="A31" s="270"/>
      <c r="B31" s="270"/>
      <c r="C31" s="29" t="s">
        <v>18</v>
      </c>
      <c r="D31" s="67">
        <v>0</v>
      </c>
      <c r="E31" s="67">
        <v>0</v>
      </c>
      <c r="F31" s="156">
        <v>0</v>
      </c>
      <c r="G31" s="156">
        <v>0</v>
      </c>
      <c r="H31" s="67">
        <v>0</v>
      </c>
      <c r="I31" s="67">
        <v>0</v>
      </c>
      <c r="J31" s="156">
        <v>0</v>
      </c>
      <c r="K31" s="156">
        <v>0</v>
      </c>
      <c r="L31" s="152">
        <v>0</v>
      </c>
      <c r="M31" s="152">
        <v>0</v>
      </c>
      <c r="N31" s="152">
        <v>0</v>
      </c>
      <c r="O31" s="152">
        <v>0</v>
      </c>
      <c r="P31" s="67">
        <v>0</v>
      </c>
      <c r="Q31" s="67">
        <v>0</v>
      </c>
      <c r="R31" s="4"/>
    </row>
    <row r="32" spans="1:18">
      <c r="A32" s="270"/>
      <c r="B32" s="270"/>
      <c r="C32" s="42" t="s">
        <v>47</v>
      </c>
      <c r="D32" s="67">
        <v>151517.74</v>
      </c>
      <c r="E32" s="67">
        <v>151517.74</v>
      </c>
      <c r="F32" s="156">
        <v>528913.80000000005</v>
      </c>
      <c r="G32" s="156">
        <v>528913.80000000005</v>
      </c>
      <c r="H32" s="67">
        <v>0</v>
      </c>
      <c r="I32" s="67">
        <v>0</v>
      </c>
      <c r="J32" s="156">
        <v>755388.4</v>
      </c>
      <c r="K32" s="156">
        <v>205338.4</v>
      </c>
      <c r="L32" s="152">
        <v>0</v>
      </c>
      <c r="M32" s="152">
        <v>0</v>
      </c>
      <c r="N32" s="152">
        <v>655338.4</v>
      </c>
      <c r="O32" s="152">
        <v>587984.4</v>
      </c>
      <c r="P32" s="67">
        <v>0</v>
      </c>
      <c r="Q32" s="67">
        <v>0</v>
      </c>
      <c r="R32" s="4"/>
    </row>
    <row r="33" spans="1:18">
      <c r="A33" s="270"/>
      <c r="B33" s="270"/>
      <c r="C33" s="29" t="s">
        <v>57</v>
      </c>
      <c r="D33" s="67">
        <v>0</v>
      </c>
      <c r="E33" s="67">
        <v>0</v>
      </c>
      <c r="F33" s="156">
        <v>0</v>
      </c>
      <c r="G33" s="156">
        <v>0</v>
      </c>
      <c r="H33" s="67">
        <v>0</v>
      </c>
      <c r="I33" s="67">
        <v>0</v>
      </c>
      <c r="J33" s="156">
        <v>0</v>
      </c>
      <c r="K33" s="156">
        <v>0</v>
      </c>
      <c r="L33" s="152">
        <v>0</v>
      </c>
      <c r="M33" s="152">
        <v>0</v>
      </c>
      <c r="N33" s="152">
        <v>0</v>
      </c>
      <c r="O33" s="152">
        <v>0</v>
      </c>
      <c r="P33" s="67">
        <v>0</v>
      </c>
      <c r="Q33" s="67">
        <v>0</v>
      </c>
      <c r="R33" s="4"/>
    </row>
    <row r="34" spans="1:18">
      <c r="A34" s="270"/>
      <c r="B34" s="270"/>
      <c r="C34" s="29" t="s">
        <v>19</v>
      </c>
      <c r="D34" s="67">
        <v>0</v>
      </c>
      <c r="E34" s="67">
        <v>0</v>
      </c>
      <c r="F34" s="156">
        <v>0</v>
      </c>
      <c r="G34" s="156">
        <v>0</v>
      </c>
      <c r="H34" s="67">
        <v>0</v>
      </c>
      <c r="I34" s="67">
        <v>0</v>
      </c>
      <c r="J34" s="156">
        <v>0</v>
      </c>
      <c r="K34" s="156">
        <v>0</v>
      </c>
      <c r="L34" s="152">
        <v>0</v>
      </c>
      <c r="M34" s="152">
        <v>0</v>
      </c>
      <c r="N34" s="152">
        <v>0</v>
      </c>
      <c r="O34" s="152">
        <v>0</v>
      </c>
      <c r="P34" s="67">
        <v>0</v>
      </c>
      <c r="Q34" s="67">
        <v>0</v>
      </c>
      <c r="R34" s="4"/>
    </row>
    <row r="35" spans="1:18" s="120" customFormat="1" ht="13.15" customHeight="1">
      <c r="A35" s="270" t="s">
        <v>60</v>
      </c>
      <c r="B35" s="270" t="s">
        <v>135</v>
      </c>
      <c r="C35" s="102" t="s">
        <v>16</v>
      </c>
      <c r="D35" s="122">
        <f>SUM(D37:D39)</f>
        <v>492600</v>
      </c>
      <c r="E35" s="122">
        <f>SUM(E37:E39)</f>
        <v>492600</v>
      </c>
      <c r="F35" s="122">
        <f>SUM(F37:F39)</f>
        <v>290606.42</v>
      </c>
      <c r="G35" s="122">
        <f>SUM(G37:G39)</f>
        <v>290606.42</v>
      </c>
      <c r="H35" s="123">
        <f t="shared" ref="H35:M35" si="8">SUM(H39)</f>
        <v>749100</v>
      </c>
      <c r="I35" s="123">
        <f>SUM(I39)</f>
        <v>170900</v>
      </c>
      <c r="J35" s="123">
        <f>SUM(J39)</f>
        <v>500000</v>
      </c>
      <c r="K35" s="123">
        <f>SUM(K39)</f>
        <v>0</v>
      </c>
      <c r="L35" s="123">
        <f t="shared" si="8"/>
        <v>888100</v>
      </c>
      <c r="M35" s="123">
        <f t="shared" si="8"/>
        <v>439100</v>
      </c>
      <c r="N35" s="122">
        <f>SUM(N37:N39)</f>
        <v>0</v>
      </c>
      <c r="O35" s="122">
        <f>SUM(O37:O39)</f>
        <v>0</v>
      </c>
      <c r="P35" s="122">
        <f>SUM(P37:P39)</f>
        <v>0</v>
      </c>
      <c r="Q35" s="122">
        <f>SUM(Q37:Q39)</f>
        <v>0</v>
      </c>
      <c r="R35" s="119"/>
    </row>
    <row r="36" spans="1:18">
      <c r="A36" s="270"/>
      <c r="B36" s="270"/>
      <c r="C36" s="29" t="s">
        <v>17</v>
      </c>
      <c r="D36" s="86"/>
      <c r="E36" s="67"/>
      <c r="F36" s="159"/>
      <c r="G36" s="156"/>
      <c r="H36" s="67"/>
      <c r="I36" s="67"/>
      <c r="J36" s="156"/>
      <c r="K36" s="156"/>
      <c r="L36" s="67"/>
      <c r="M36" s="67"/>
      <c r="N36" s="86"/>
      <c r="O36" s="67"/>
      <c r="P36" s="67"/>
      <c r="Q36" s="67"/>
      <c r="R36" s="4"/>
    </row>
    <row r="37" spans="1:18">
      <c r="A37" s="271"/>
      <c r="B37" s="271"/>
      <c r="C37" s="29" t="s">
        <v>29</v>
      </c>
      <c r="D37" s="67">
        <v>0</v>
      </c>
      <c r="E37" s="67">
        <v>0</v>
      </c>
      <c r="F37" s="156">
        <v>0</v>
      </c>
      <c r="G37" s="156">
        <v>0</v>
      </c>
      <c r="H37" s="67">
        <v>0</v>
      </c>
      <c r="I37" s="67">
        <v>0</v>
      </c>
      <c r="J37" s="156">
        <v>0</v>
      </c>
      <c r="K37" s="156">
        <v>0</v>
      </c>
      <c r="L37" s="67">
        <v>0</v>
      </c>
      <c r="M37" s="67">
        <v>0</v>
      </c>
      <c r="N37" s="67">
        <v>0</v>
      </c>
      <c r="O37" s="67">
        <v>0</v>
      </c>
      <c r="P37" s="67">
        <v>0</v>
      </c>
      <c r="Q37" s="67">
        <v>0</v>
      </c>
      <c r="R37" s="4"/>
    </row>
    <row r="38" spans="1:18">
      <c r="A38" s="271"/>
      <c r="B38" s="271"/>
      <c r="C38" s="29" t="s">
        <v>18</v>
      </c>
      <c r="D38" s="68">
        <v>443300</v>
      </c>
      <c r="E38" s="68">
        <v>443300</v>
      </c>
      <c r="F38" s="158">
        <v>0</v>
      </c>
      <c r="G38" s="158">
        <v>0</v>
      </c>
      <c r="H38" s="67">
        <v>0</v>
      </c>
      <c r="I38" s="67">
        <v>0</v>
      </c>
      <c r="J38" s="156">
        <v>0</v>
      </c>
      <c r="K38" s="156">
        <v>0</v>
      </c>
      <c r="L38" s="67">
        <v>1250000</v>
      </c>
      <c r="M38" s="67">
        <v>0</v>
      </c>
      <c r="N38" s="68">
        <v>0</v>
      </c>
      <c r="O38" s="68">
        <v>0</v>
      </c>
      <c r="P38" s="67">
        <v>0</v>
      </c>
      <c r="Q38" s="67">
        <v>0</v>
      </c>
      <c r="R38" s="4"/>
    </row>
    <row r="39" spans="1:18">
      <c r="A39" s="271"/>
      <c r="B39" s="271"/>
      <c r="C39" s="43" t="s">
        <v>47</v>
      </c>
      <c r="D39" s="68">
        <v>49300</v>
      </c>
      <c r="E39" s="68">
        <v>49300</v>
      </c>
      <c r="F39" s="158">
        <v>290606.42</v>
      </c>
      <c r="G39" s="158">
        <v>290606.42</v>
      </c>
      <c r="H39" s="67">
        <f>310000+439100</f>
        <v>749100</v>
      </c>
      <c r="I39" s="67">
        <v>170900</v>
      </c>
      <c r="J39" s="156">
        <v>500000</v>
      </c>
      <c r="K39" s="156">
        <v>0</v>
      </c>
      <c r="L39" s="67">
        <f>310000+439100+139000</f>
        <v>888100</v>
      </c>
      <c r="M39" s="67">
        <f>439100</f>
        <v>439100</v>
      </c>
      <c r="N39" s="68">
        <v>0</v>
      </c>
      <c r="O39" s="68">
        <v>0</v>
      </c>
      <c r="P39" s="67">
        <v>0</v>
      </c>
      <c r="Q39" s="67">
        <v>0</v>
      </c>
      <c r="R39" s="4"/>
    </row>
    <row r="40" spans="1:18" s="120" customFormat="1" ht="13.15" customHeight="1">
      <c r="A40" s="270" t="s">
        <v>61</v>
      </c>
      <c r="B40" s="270" t="s">
        <v>139</v>
      </c>
      <c r="C40" s="102" t="s">
        <v>16</v>
      </c>
      <c r="D40" s="121">
        <f>SUM(D44)</f>
        <v>8650000</v>
      </c>
      <c r="E40" s="121">
        <f>SUM(E44)</f>
        <v>8650000</v>
      </c>
      <c r="F40" s="121">
        <f t="shared" ref="F40:G40" si="9">SUM(F44)</f>
        <v>520000</v>
      </c>
      <c r="G40" s="121">
        <f t="shared" si="9"/>
        <v>520000</v>
      </c>
      <c r="H40" s="121">
        <f t="shared" ref="H40:Q40" si="10">SUM(H44)</f>
        <v>600000</v>
      </c>
      <c r="I40" s="121">
        <f>SUM(I44)</f>
        <v>0</v>
      </c>
      <c r="J40" s="121">
        <f>SUM(J44)</f>
        <v>2600000</v>
      </c>
      <c r="K40" s="121">
        <f>SUM(K44)</f>
        <v>400000</v>
      </c>
      <c r="L40" s="121">
        <f t="shared" si="10"/>
        <v>600000</v>
      </c>
      <c r="M40" s="121">
        <f t="shared" si="10"/>
        <v>0</v>
      </c>
      <c r="N40" s="121">
        <f t="shared" si="10"/>
        <v>5445000</v>
      </c>
      <c r="O40" s="121">
        <f t="shared" si="10"/>
        <v>5443437.8399999999</v>
      </c>
      <c r="P40" s="121">
        <f t="shared" si="10"/>
        <v>960000</v>
      </c>
      <c r="Q40" s="121">
        <f t="shared" si="10"/>
        <v>960000</v>
      </c>
      <c r="R40" s="119"/>
    </row>
    <row r="41" spans="1:18">
      <c r="A41" s="271"/>
      <c r="B41" s="271"/>
      <c r="C41" s="29" t="s">
        <v>17</v>
      </c>
      <c r="D41" s="86"/>
      <c r="E41" s="67"/>
      <c r="F41" s="159"/>
      <c r="G41" s="156"/>
      <c r="H41" s="69"/>
      <c r="I41" s="69"/>
      <c r="J41" s="157"/>
      <c r="K41" s="157"/>
      <c r="L41" s="67"/>
      <c r="M41" s="67"/>
      <c r="N41" s="86"/>
      <c r="O41" s="67"/>
      <c r="P41" s="67"/>
      <c r="Q41" s="67"/>
      <c r="R41" s="4"/>
    </row>
    <row r="42" spans="1:18">
      <c r="A42" s="271"/>
      <c r="B42" s="271"/>
      <c r="C42" s="29" t="s">
        <v>29</v>
      </c>
      <c r="D42" s="67">
        <v>0</v>
      </c>
      <c r="E42" s="67">
        <v>0</v>
      </c>
      <c r="F42" s="156">
        <v>0</v>
      </c>
      <c r="G42" s="156">
        <v>0</v>
      </c>
      <c r="H42" s="67">
        <v>0</v>
      </c>
      <c r="I42" s="67">
        <v>0</v>
      </c>
      <c r="J42" s="156">
        <v>0</v>
      </c>
      <c r="K42" s="156">
        <v>0</v>
      </c>
      <c r="L42" s="67">
        <v>0</v>
      </c>
      <c r="M42" s="67">
        <v>0</v>
      </c>
      <c r="N42" s="67">
        <v>0</v>
      </c>
      <c r="O42" s="67">
        <v>0</v>
      </c>
      <c r="P42" s="67">
        <v>0</v>
      </c>
      <c r="Q42" s="67">
        <v>0</v>
      </c>
      <c r="R42" s="4"/>
    </row>
    <row r="43" spans="1:18">
      <c r="A43" s="271"/>
      <c r="B43" s="271"/>
      <c r="C43" s="29" t="s">
        <v>18</v>
      </c>
      <c r="D43" s="67">
        <v>0</v>
      </c>
      <c r="E43" s="67">
        <v>0</v>
      </c>
      <c r="F43" s="156">
        <v>0</v>
      </c>
      <c r="G43" s="156">
        <v>0</v>
      </c>
      <c r="H43" s="67">
        <v>0</v>
      </c>
      <c r="I43" s="67">
        <v>0</v>
      </c>
      <c r="J43" s="156">
        <v>0</v>
      </c>
      <c r="K43" s="156">
        <v>0</v>
      </c>
      <c r="L43" s="67">
        <v>0</v>
      </c>
      <c r="M43" s="67">
        <v>0</v>
      </c>
      <c r="N43" s="67">
        <v>0</v>
      </c>
      <c r="O43" s="67">
        <v>0</v>
      </c>
      <c r="P43" s="67">
        <v>0</v>
      </c>
      <c r="Q43" s="67">
        <v>0</v>
      </c>
      <c r="R43" s="4"/>
    </row>
    <row r="44" spans="1:18">
      <c r="A44" s="271"/>
      <c r="B44" s="271"/>
      <c r="C44" s="43" t="s">
        <v>47</v>
      </c>
      <c r="D44" s="69">
        <v>8650000</v>
      </c>
      <c r="E44" s="69">
        <v>8650000</v>
      </c>
      <c r="F44" s="157">
        <v>520000</v>
      </c>
      <c r="G44" s="157">
        <v>520000</v>
      </c>
      <c r="H44" s="69">
        <v>600000</v>
      </c>
      <c r="I44" s="69">
        <v>0</v>
      </c>
      <c r="J44" s="69">
        <v>2600000</v>
      </c>
      <c r="K44" s="69">
        <v>400000</v>
      </c>
      <c r="L44" s="69">
        <v>600000</v>
      </c>
      <c r="M44" s="69">
        <v>0</v>
      </c>
      <c r="N44" s="69">
        <v>5445000</v>
      </c>
      <c r="O44" s="69">
        <v>5443437.8399999999</v>
      </c>
      <c r="P44" s="67">
        <v>960000</v>
      </c>
      <c r="Q44" s="67">
        <v>960000</v>
      </c>
      <c r="R44" s="4"/>
    </row>
    <row r="45" spans="1:18">
      <c r="A45" s="174"/>
      <c r="B45" s="174"/>
      <c r="C45" s="175"/>
      <c r="D45" s="176"/>
      <c r="E45" s="176"/>
      <c r="F45" s="177"/>
      <c r="G45" s="177"/>
      <c r="H45" s="176"/>
      <c r="I45" s="176"/>
      <c r="J45" s="176"/>
      <c r="K45" s="176"/>
      <c r="L45" s="176"/>
      <c r="M45" s="176"/>
      <c r="N45" s="176"/>
      <c r="O45" s="176"/>
      <c r="P45" s="178"/>
      <c r="Q45" s="178"/>
      <c r="R45" s="6"/>
    </row>
    <row r="46" spans="1:18">
      <c r="A46" s="33"/>
      <c r="B46" s="34"/>
      <c r="C46" s="32"/>
      <c r="D46" s="71"/>
      <c r="E46" s="71"/>
      <c r="F46" s="160"/>
      <c r="G46" s="160"/>
      <c r="H46" s="77"/>
      <c r="I46" s="71"/>
      <c r="J46" s="71"/>
      <c r="K46" s="71"/>
      <c r="L46" s="71"/>
      <c r="M46" s="71"/>
      <c r="N46" s="73"/>
      <c r="O46" s="73"/>
      <c r="P46" s="6"/>
      <c r="Q46" s="6"/>
      <c r="R46" s="6"/>
    </row>
    <row r="47" spans="1:18" ht="15.75">
      <c r="A47" s="101" t="s">
        <v>147</v>
      </c>
      <c r="B47" s="59"/>
      <c r="C47" s="59"/>
      <c r="D47" s="59"/>
      <c r="E47" s="17"/>
      <c r="F47" s="161"/>
      <c r="G47" s="161"/>
      <c r="H47" s="78"/>
      <c r="I47" s="59"/>
      <c r="J47" s="59"/>
      <c r="K47" s="59"/>
      <c r="L47" s="59"/>
      <c r="M47" s="59"/>
      <c r="N47" s="59"/>
      <c r="O47" s="59"/>
      <c r="R47" s="92" t="s">
        <v>148</v>
      </c>
    </row>
    <row r="48" spans="1:18">
      <c r="D48" s="71"/>
      <c r="E48" s="71"/>
      <c r="F48" s="160"/>
      <c r="G48" s="160"/>
      <c r="H48" s="77"/>
      <c r="I48" s="71"/>
      <c r="J48" s="71"/>
      <c r="K48" s="71"/>
      <c r="L48" s="71"/>
      <c r="M48" s="71"/>
      <c r="N48" s="73"/>
      <c r="O48" s="73"/>
      <c r="P48" s="6"/>
      <c r="Q48" s="6"/>
      <c r="R48" s="6"/>
    </row>
    <row r="49" spans="4:18">
      <c r="D49" s="72"/>
      <c r="E49" s="72"/>
      <c r="F49" s="162"/>
      <c r="G49" s="162"/>
      <c r="H49" s="79"/>
      <c r="I49" s="72"/>
      <c r="J49" s="72"/>
      <c r="K49" s="72"/>
      <c r="L49" s="72"/>
      <c r="M49" s="72"/>
      <c r="N49" s="80"/>
      <c r="O49" s="80"/>
      <c r="P49" s="20"/>
      <c r="Q49" s="20"/>
      <c r="R49" s="20"/>
    </row>
    <row r="50" spans="4:18">
      <c r="D50" s="73"/>
      <c r="E50" s="73"/>
      <c r="F50" s="163"/>
      <c r="G50" s="163"/>
      <c r="H50" s="81"/>
      <c r="I50" s="73"/>
      <c r="J50" s="73"/>
      <c r="K50" s="73"/>
      <c r="L50" s="73"/>
      <c r="M50" s="73"/>
      <c r="N50" s="73"/>
      <c r="O50" s="73"/>
      <c r="P50" s="6"/>
      <c r="Q50" s="6"/>
      <c r="R50" s="6"/>
    </row>
    <row r="51" spans="4:18">
      <c r="D51" s="73"/>
      <c r="E51" s="73"/>
      <c r="F51" s="163"/>
      <c r="G51" s="163"/>
      <c r="H51" s="81"/>
      <c r="I51" s="73"/>
      <c r="J51" s="73"/>
      <c r="K51" s="73"/>
      <c r="L51" s="73"/>
      <c r="M51" s="73"/>
      <c r="N51" s="73"/>
      <c r="O51" s="73"/>
      <c r="P51" s="6"/>
      <c r="Q51" s="6"/>
      <c r="R51" s="6"/>
    </row>
    <row r="52" spans="4:18">
      <c r="D52" s="73"/>
      <c r="E52" s="73"/>
      <c r="F52" s="163"/>
      <c r="G52" s="163"/>
      <c r="H52" s="81"/>
      <c r="I52" s="73"/>
      <c r="J52" s="73"/>
      <c r="K52" s="73"/>
      <c r="L52" s="73"/>
      <c r="M52" s="73"/>
      <c r="N52" s="73"/>
      <c r="O52" s="73"/>
      <c r="P52" s="6"/>
      <c r="Q52" s="6"/>
      <c r="R52" s="6"/>
    </row>
    <row r="53" spans="4:18">
      <c r="D53" s="73"/>
      <c r="E53" s="73"/>
      <c r="F53" s="163"/>
      <c r="G53" s="163"/>
      <c r="H53" s="81"/>
      <c r="I53" s="73"/>
      <c r="J53" s="73"/>
      <c r="K53" s="73"/>
      <c r="L53" s="73"/>
      <c r="M53" s="73"/>
      <c r="N53" s="73"/>
      <c r="O53" s="73"/>
      <c r="P53" s="6"/>
      <c r="Q53" s="6"/>
      <c r="R53" s="6"/>
    </row>
    <row r="54" spans="4:18">
      <c r="D54" s="73"/>
      <c r="E54" s="73"/>
      <c r="F54" s="163"/>
      <c r="G54" s="163"/>
      <c r="H54" s="81"/>
      <c r="I54" s="73"/>
      <c r="J54" s="73"/>
      <c r="K54" s="73"/>
      <c r="L54" s="73"/>
      <c r="M54" s="73"/>
      <c r="N54" s="73"/>
      <c r="O54" s="73"/>
      <c r="P54" s="6"/>
      <c r="Q54" s="6"/>
      <c r="R54" s="6"/>
    </row>
    <row r="55" spans="4:18">
      <c r="D55" s="73"/>
      <c r="E55" s="73"/>
      <c r="F55" s="163"/>
      <c r="G55" s="163"/>
      <c r="H55" s="81"/>
      <c r="I55" s="73"/>
      <c r="J55" s="73"/>
      <c r="K55" s="73"/>
      <c r="L55" s="73"/>
      <c r="M55" s="73"/>
    </row>
    <row r="57" spans="4:18" ht="106.5" customHeight="1">
      <c r="D57" s="74"/>
      <c r="E57" s="74"/>
      <c r="F57" s="164"/>
      <c r="G57" s="164"/>
      <c r="H57" s="74"/>
      <c r="I57" s="74"/>
      <c r="J57" s="74"/>
      <c r="K57" s="74"/>
      <c r="L57" s="74"/>
      <c r="M57" s="74"/>
      <c r="N57" s="74"/>
      <c r="O57" s="74"/>
      <c r="P57" s="14"/>
      <c r="Q57" s="14"/>
      <c r="R57" s="14"/>
    </row>
  </sheetData>
  <mergeCells count="27">
    <mergeCell ref="A15:A20"/>
    <mergeCell ref="B15:B20"/>
    <mergeCell ref="P1:R1"/>
    <mergeCell ref="P2:R2"/>
    <mergeCell ref="R6:R8"/>
    <mergeCell ref="B9:B14"/>
    <mergeCell ref="N7:O7"/>
    <mergeCell ref="B6:B8"/>
    <mergeCell ref="D6:E7"/>
    <mergeCell ref="B4:Q4"/>
    <mergeCell ref="P6:Q7"/>
    <mergeCell ref="B35:B39"/>
    <mergeCell ref="A35:A39"/>
    <mergeCell ref="B40:B44"/>
    <mergeCell ref="A40:A44"/>
    <mergeCell ref="H6:O6"/>
    <mergeCell ref="H7:I7"/>
    <mergeCell ref="A21:A27"/>
    <mergeCell ref="B21:B27"/>
    <mergeCell ref="A9:A14"/>
    <mergeCell ref="A6:A8"/>
    <mergeCell ref="C6:C8"/>
    <mergeCell ref="J7:K7"/>
    <mergeCell ref="L7:M7"/>
    <mergeCell ref="F6:G7"/>
    <mergeCell ref="A28:A34"/>
    <mergeCell ref="B28:B34"/>
  </mergeCells>
  <phoneticPr fontId="1" type="noConversion"/>
  <pageMargins left="0.31" right="0.27" top="0.75" bottom="0.38524999999999998" header="0.3" footer="0.3"/>
  <pageSetup paperSize="9" scale="83" fitToHeight="0" orientation="landscape" r:id="rId1"/>
  <ignoredErrors>
    <ignoredError sqref="O15 L15:M15" formulaRange="1"/>
  </ignoredErrors>
</worksheet>
</file>

<file path=xl/worksheets/sheet4.xml><?xml version="1.0" encoding="utf-8"?>
<worksheet xmlns="http://schemas.openxmlformats.org/spreadsheetml/2006/main" xmlns:r="http://schemas.openxmlformats.org/officeDocument/2006/relationships">
  <dimension ref="A1:R16"/>
  <sheetViews>
    <sheetView view="pageBreakPreview" zoomScale="85" zoomScaleSheetLayoutView="85" workbookViewId="0">
      <selection activeCell="K23" sqref="K23"/>
    </sheetView>
  </sheetViews>
  <sheetFormatPr defaultRowHeight="12.75"/>
  <cols>
    <col min="1" max="1" width="5.85546875" style="8" customWidth="1"/>
    <col min="2" max="2" width="18.85546875" style="8" customWidth="1"/>
    <col min="3" max="3" width="4" style="8" customWidth="1"/>
    <col min="4" max="4" width="3.7109375" style="8" customWidth="1"/>
    <col min="5" max="5" width="12.5703125" style="8" customWidth="1"/>
    <col min="6" max="6" width="11.7109375" style="8" customWidth="1"/>
    <col min="7" max="7" width="11.28515625" style="8" bestFit="1" customWidth="1"/>
    <col min="8" max="8" width="12.7109375" style="8" customWidth="1"/>
    <col min="9" max="9" width="11.28515625" style="8" bestFit="1" customWidth="1"/>
    <col min="10" max="10" width="12.28515625" style="8" bestFit="1" customWidth="1"/>
    <col min="11" max="11" width="11.28515625" style="8" bestFit="1" customWidth="1"/>
    <col min="12" max="12" width="5.85546875" style="8" customWidth="1"/>
    <col min="13" max="13" width="4.7109375" style="8" customWidth="1"/>
    <col min="14" max="14" width="5.5703125" style="8" customWidth="1"/>
    <col min="15" max="17" width="11.28515625" style="8" bestFit="1" customWidth="1"/>
    <col min="18" max="16384" width="9.140625" style="8"/>
  </cols>
  <sheetData>
    <row r="1" spans="1:18" ht="18" customHeight="1">
      <c r="N1" s="100" t="s">
        <v>35</v>
      </c>
      <c r="O1" s="58"/>
      <c r="P1" s="16"/>
      <c r="Q1" s="282"/>
      <c r="R1" s="282"/>
    </row>
    <row r="2" spans="1:18" ht="45" customHeight="1">
      <c r="N2" s="283" t="s">
        <v>44</v>
      </c>
      <c r="O2" s="283"/>
      <c r="P2" s="283"/>
      <c r="Q2" s="283"/>
      <c r="R2" s="283"/>
    </row>
    <row r="3" spans="1:18" ht="15" customHeight="1">
      <c r="Q3" s="16"/>
      <c r="R3" s="16"/>
    </row>
    <row r="4" spans="1:18" ht="39.75" customHeight="1">
      <c r="A4" s="285" t="s">
        <v>102</v>
      </c>
      <c r="B4" s="285"/>
      <c r="C4" s="285"/>
      <c r="D4" s="285"/>
      <c r="E4" s="285"/>
      <c r="F4" s="285"/>
      <c r="G4" s="285"/>
      <c r="H4" s="285"/>
      <c r="I4" s="285"/>
      <c r="J4" s="285"/>
      <c r="K4" s="285"/>
      <c r="L4" s="285"/>
      <c r="M4" s="285"/>
      <c r="N4" s="285"/>
      <c r="O4" s="285"/>
      <c r="P4" s="285"/>
      <c r="Q4" s="285"/>
      <c r="R4" s="285"/>
    </row>
    <row r="5" spans="1:18" ht="15" customHeight="1">
      <c r="A5" s="9"/>
      <c r="B5" s="9"/>
      <c r="C5" s="9"/>
      <c r="D5" s="9"/>
      <c r="E5" s="9"/>
      <c r="F5" s="9"/>
      <c r="G5" s="9"/>
      <c r="H5" s="286" t="s">
        <v>150</v>
      </c>
      <c r="I5" s="287"/>
      <c r="J5" s="287"/>
      <c r="K5" s="287"/>
      <c r="L5" s="287"/>
      <c r="M5" s="287"/>
      <c r="N5" s="287"/>
      <c r="O5" s="287"/>
      <c r="P5" s="287"/>
      <c r="Q5" s="287"/>
      <c r="R5" s="287"/>
    </row>
    <row r="6" spans="1:18" ht="32.25" customHeight="1">
      <c r="A6" s="9"/>
      <c r="B6" s="9"/>
      <c r="C6" s="9"/>
      <c r="D6" s="9"/>
      <c r="E6" s="9"/>
      <c r="F6" s="9"/>
      <c r="G6" s="9"/>
      <c r="H6" s="288" t="s">
        <v>112</v>
      </c>
      <c r="I6" s="289"/>
      <c r="J6" s="289"/>
      <c r="K6" s="289"/>
      <c r="L6" s="289"/>
      <c r="M6" s="289"/>
      <c r="N6" s="289"/>
      <c r="O6" s="289"/>
      <c r="P6" s="289"/>
      <c r="Q6" s="289"/>
      <c r="R6" s="289"/>
    </row>
    <row r="7" spans="1:18" ht="15" customHeight="1"/>
    <row r="8" spans="1:18" customFormat="1" ht="15" customHeight="1">
      <c r="A8" s="302" t="s">
        <v>0</v>
      </c>
      <c r="B8" s="302" t="s">
        <v>36</v>
      </c>
      <c r="C8" s="302" t="s">
        <v>103</v>
      </c>
      <c r="D8" s="302" t="s">
        <v>104</v>
      </c>
      <c r="E8" s="302" t="s">
        <v>125</v>
      </c>
      <c r="F8" s="302" t="s">
        <v>127</v>
      </c>
      <c r="G8" s="304"/>
      <c r="H8" s="290" t="s">
        <v>128</v>
      </c>
      <c r="I8" s="291"/>
      <c r="J8" s="291"/>
      <c r="K8" s="291"/>
      <c r="L8" s="291"/>
      <c r="M8" s="291"/>
      <c r="N8" s="292"/>
      <c r="O8" s="296" t="s">
        <v>129</v>
      </c>
      <c r="P8" s="297"/>
      <c r="Q8" s="297"/>
      <c r="R8" s="298"/>
    </row>
    <row r="9" spans="1:18" customFormat="1" ht="15" customHeight="1">
      <c r="A9" s="302"/>
      <c r="B9" s="302"/>
      <c r="C9" s="302"/>
      <c r="D9" s="302"/>
      <c r="E9" s="302"/>
      <c r="F9" s="304"/>
      <c r="G9" s="304"/>
      <c r="H9" s="293"/>
      <c r="I9" s="294"/>
      <c r="J9" s="294"/>
      <c r="K9" s="294"/>
      <c r="L9" s="294"/>
      <c r="M9" s="294"/>
      <c r="N9" s="295"/>
      <c r="O9" s="299"/>
      <c r="P9" s="300"/>
      <c r="Q9" s="300"/>
      <c r="R9" s="301"/>
    </row>
    <row r="10" spans="1:18" customFormat="1" ht="60.6" customHeight="1">
      <c r="A10" s="303"/>
      <c r="B10" s="303"/>
      <c r="C10" s="303"/>
      <c r="D10" s="303"/>
      <c r="E10" s="303"/>
      <c r="F10" s="23" t="s">
        <v>111</v>
      </c>
      <c r="G10" s="24" t="s">
        <v>37</v>
      </c>
      <c r="H10" s="23" t="s">
        <v>110</v>
      </c>
      <c r="I10" s="23" t="s">
        <v>38</v>
      </c>
      <c r="J10" s="23" t="s">
        <v>47</v>
      </c>
      <c r="K10" s="23" t="s">
        <v>39</v>
      </c>
      <c r="L10" s="23" t="s">
        <v>40</v>
      </c>
      <c r="M10" s="23" t="s">
        <v>7</v>
      </c>
      <c r="N10" s="23" t="s">
        <v>41</v>
      </c>
      <c r="O10" s="23" t="s">
        <v>42</v>
      </c>
      <c r="P10" s="23" t="s">
        <v>47</v>
      </c>
      <c r="Q10" s="23" t="s">
        <v>39</v>
      </c>
      <c r="R10" s="23" t="s">
        <v>7</v>
      </c>
    </row>
    <row r="11" spans="1:18" ht="15" customHeight="1">
      <c r="A11" s="25">
        <v>1</v>
      </c>
      <c r="B11" s="25">
        <v>2</v>
      </c>
      <c r="C11" s="25">
        <v>3</v>
      </c>
      <c r="D11" s="25">
        <v>4</v>
      </c>
      <c r="E11" s="25">
        <v>5</v>
      </c>
      <c r="F11" s="25">
        <v>7</v>
      </c>
      <c r="G11" s="25">
        <v>8</v>
      </c>
      <c r="H11" s="25">
        <v>9</v>
      </c>
      <c r="I11" s="25">
        <v>10</v>
      </c>
      <c r="J11" s="25">
        <v>11</v>
      </c>
      <c r="K11" s="25">
        <v>12</v>
      </c>
      <c r="L11" s="25">
        <v>13</v>
      </c>
      <c r="M11" s="25">
        <v>14</v>
      </c>
      <c r="N11" s="25">
        <v>15</v>
      </c>
      <c r="O11" s="25">
        <v>16</v>
      </c>
      <c r="P11" s="25">
        <v>17</v>
      </c>
      <c r="Q11" s="25">
        <v>18</v>
      </c>
      <c r="R11" s="25">
        <v>19</v>
      </c>
    </row>
    <row r="12" spans="1:18" ht="111" customHeight="1">
      <c r="A12" s="25">
        <v>1</v>
      </c>
      <c r="B12" s="22" t="s">
        <v>82</v>
      </c>
      <c r="C12" s="22" t="s">
        <v>82</v>
      </c>
      <c r="D12" s="22" t="s">
        <v>82</v>
      </c>
      <c r="E12" s="22" t="s">
        <v>82</v>
      </c>
      <c r="F12" s="22" t="s">
        <v>82</v>
      </c>
      <c r="G12" s="22" t="s">
        <v>82</v>
      </c>
      <c r="H12" s="22" t="s">
        <v>82</v>
      </c>
      <c r="I12" s="22" t="s">
        <v>82</v>
      </c>
      <c r="J12" s="22" t="s">
        <v>82</v>
      </c>
      <c r="K12" s="22" t="s">
        <v>82</v>
      </c>
      <c r="L12" s="22" t="s">
        <v>82</v>
      </c>
      <c r="M12" s="22" t="s">
        <v>82</v>
      </c>
      <c r="N12" s="22" t="s">
        <v>82</v>
      </c>
      <c r="O12" s="22" t="s">
        <v>82</v>
      </c>
      <c r="P12" s="22" t="s">
        <v>82</v>
      </c>
      <c r="Q12" s="22" t="s">
        <v>82</v>
      </c>
      <c r="R12" s="22" t="s">
        <v>82</v>
      </c>
    </row>
    <row r="13" spans="1:18" ht="15.6" customHeight="1">
      <c r="A13" s="10"/>
      <c r="B13" s="22" t="s">
        <v>14</v>
      </c>
      <c r="C13" s="10"/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</row>
    <row r="14" spans="1:18" ht="24.75" customHeight="1">
      <c r="A14" s="11"/>
      <c r="B14" s="12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</row>
    <row r="15" spans="1:18" ht="15.75">
      <c r="A15" s="59" t="s">
        <v>149</v>
      </c>
      <c r="B15" s="59"/>
      <c r="C15" s="59"/>
      <c r="D15" s="59"/>
      <c r="E15" s="58"/>
      <c r="F15" s="13"/>
      <c r="Q15" s="112"/>
      <c r="R15" s="92" t="s">
        <v>148</v>
      </c>
    </row>
    <row r="16" spans="1:18" s="13" customFormat="1" ht="15.75">
      <c r="G16" s="284"/>
      <c r="H16" s="284"/>
      <c r="I16" s="284"/>
      <c r="J16" s="284"/>
      <c r="K16" s="284"/>
      <c r="L16" s="284"/>
      <c r="M16" s="284"/>
      <c r="N16" s="284"/>
    </row>
  </sheetData>
  <mergeCells count="14">
    <mergeCell ref="Q1:R1"/>
    <mergeCell ref="N2:R2"/>
    <mergeCell ref="G16:N16"/>
    <mergeCell ref="A4:R4"/>
    <mergeCell ref="H5:R5"/>
    <mergeCell ref="H6:R6"/>
    <mergeCell ref="H8:N9"/>
    <mergeCell ref="O8:R9"/>
    <mergeCell ref="A8:A10"/>
    <mergeCell ref="B8:B10"/>
    <mergeCell ref="C8:C10"/>
    <mergeCell ref="D8:D10"/>
    <mergeCell ref="E8:E10"/>
    <mergeCell ref="F8:G9"/>
  </mergeCells>
  <phoneticPr fontId="1" type="noConversion"/>
  <pageMargins left="0.78740157480314965" right="0.78740157480314965" top="0.78740157480314965" bottom="0.59055118110236227" header="0.51181102362204722" footer="0.51181102362204722"/>
  <pageSetup paperSize="9" scale="7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5</vt:i4>
      </vt:variant>
    </vt:vector>
  </HeadingPairs>
  <TitlesOfParts>
    <vt:vector size="9" baseType="lpstr">
      <vt:lpstr>8 показатели </vt:lpstr>
      <vt:lpstr>9 средства по кодам</vt:lpstr>
      <vt:lpstr>10 средства бюджет</vt:lpstr>
      <vt:lpstr>11 КАИП</vt:lpstr>
      <vt:lpstr>'8 показатели '!Заголовки_для_печати</vt:lpstr>
      <vt:lpstr>'10 средства бюджет'!Область_печати</vt:lpstr>
      <vt:lpstr>'11 КАИП'!Область_печати</vt:lpstr>
      <vt:lpstr>'8 показатели '!Область_печати</vt:lpstr>
      <vt:lpstr>'9 средства по кодам'!Область_печати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verhoturova</dc:creator>
  <cp:lastModifiedBy>Пользователь</cp:lastModifiedBy>
  <cp:lastPrinted>2022-01-24T03:41:26Z</cp:lastPrinted>
  <dcterms:created xsi:type="dcterms:W3CDTF">2007-07-17T01:27:34Z</dcterms:created>
  <dcterms:modified xsi:type="dcterms:W3CDTF">2022-03-11T09:17:00Z</dcterms:modified>
</cp:coreProperties>
</file>