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-120" yWindow="-120" windowWidth="29040" windowHeight="15840" firstSheet="11" activeTab="11"/>
  </bookViews>
  <sheets>
    <sheet name="октябрь" sheetId="13" state="hidden" r:id="rId1"/>
    <sheet name="декабрь" sheetId="14" state="hidden" r:id="rId2"/>
    <sheet name="август 2018" sheetId="15" state="hidden" r:id="rId3"/>
    <sheet name="сентябрь 2018" sheetId="20" state="hidden" r:id="rId4"/>
    <sheet name="на 2020" sheetId="26" state="hidden" r:id="rId5"/>
    <sheet name="на 2020 (2)" sheetId="27" state="hidden" r:id="rId6"/>
    <sheet name="на сессию (2)" sheetId="31" state="hidden" r:id="rId7"/>
    <sheet name="на сессию (4)" sheetId="33" state="hidden" r:id="rId8"/>
    <sheet name="на сессию 24.12" sheetId="32" state="hidden" r:id="rId9"/>
    <sheet name="факт" sheetId="39" state="hidden" r:id="rId10"/>
    <sheet name="на сессию 02.06.2021  (2)" sheetId="38" state="hidden" r:id="rId11"/>
    <sheet name="24.01.2022" sheetId="40" r:id="rId12"/>
  </sheets>
  <externalReferences>
    <externalReference r:id="rId13"/>
    <externalReference r:id="rId14"/>
  </externalReferences>
  <definedNames>
    <definedName name="_xlnm.Print_Titles" localSheetId="2">'август 2018'!$16:$18</definedName>
    <definedName name="_xlnm.Print_Titles" localSheetId="4">'на 2020'!$16:$18</definedName>
    <definedName name="_xlnm.Print_Titles" localSheetId="5">'на 2020 (2)'!$16:$18</definedName>
    <definedName name="_xlnm.Print_Titles" localSheetId="6">'на сессию (2)'!$16:$18</definedName>
    <definedName name="_xlnm.Print_Titles" localSheetId="7">'на сессию (4)'!$16:$18</definedName>
    <definedName name="_xlnm.Print_Titles" localSheetId="10">'на сессию 02.06.2021  (2)'!$16:$18</definedName>
    <definedName name="_xlnm.Print_Titles" localSheetId="8">'на сессию 24.12'!$16:$18</definedName>
    <definedName name="_xlnm.Print_Titles" localSheetId="3">'сентябрь 2018'!$16:$18</definedName>
    <definedName name="_xlnm.Print_Titles" localSheetId="9">факт!$16:$18</definedName>
    <definedName name="_xlnm.Print_Area" localSheetId="4">'на 2020'!$A$1:$G$24</definedName>
    <definedName name="_xlnm.Print_Area" localSheetId="5">'на 2020 (2)'!$A$1:$G$39</definedName>
    <definedName name="_xlnm.Print_Area" localSheetId="6">'на сессию (2)'!$A$1:$H$47</definedName>
    <definedName name="_xlnm.Print_Area" localSheetId="7">'на сессию (4)'!$A$1:$G$40</definedName>
    <definedName name="_xlnm.Print_Area" localSheetId="10">'на сессию 02.06.2021  (2)'!$A$1:$K$47</definedName>
    <definedName name="_xlnm.Print_Area" localSheetId="8">'на сессию 24.12'!$A$1:$H$40</definedName>
    <definedName name="_xlnm.Print_Area" localSheetId="0">октябрь!$A$1:$E$29</definedName>
    <definedName name="_xlnm.Print_Area" localSheetId="3">'сентябрь 2018'!$A$1:$G$51</definedName>
    <definedName name="_xlnm.Print_Area" localSheetId="9">факт!$A$1:$J$47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40"/>
  <c r="G21"/>
  <c r="H21"/>
  <c r="I21"/>
  <c r="J21"/>
  <c r="E21"/>
  <c r="E20"/>
  <c r="J47" i="39" l="1"/>
  <c r="I47"/>
  <c r="F47"/>
  <c r="H46"/>
  <c r="H45"/>
  <c r="H44"/>
  <c r="H43"/>
  <c r="H41"/>
  <c r="H39"/>
  <c r="K37"/>
  <c r="H37"/>
  <c r="K36"/>
  <c r="G36"/>
  <c r="G47" s="1"/>
  <c r="E36"/>
  <c r="K34" s="1"/>
  <c r="H34"/>
  <c r="H33"/>
  <c r="E33"/>
  <c r="L37" s="1"/>
  <c r="E31"/>
  <c r="K30" s="1"/>
  <c r="H30"/>
  <c r="E30"/>
  <c r="H29"/>
  <c r="H28"/>
  <c r="H27"/>
  <c r="D25"/>
  <c r="H23"/>
  <c r="E22"/>
  <c r="L23" s="1"/>
  <c r="M23" s="1"/>
  <c r="H21"/>
  <c r="K23"/>
  <c r="H20" l="1"/>
  <c r="E47"/>
  <c r="H22"/>
  <c r="H31"/>
  <c r="J47" i="38"/>
  <c r="I47"/>
  <c r="F47"/>
  <c r="H46"/>
  <c r="H45"/>
  <c r="H44"/>
  <c r="H43"/>
  <c r="H41"/>
  <c r="H39"/>
  <c r="K37"/>
  <c r="H37"/>
  <c r="K36"/>
  <c r="G36"/>
  <c r="G47" s="1"/>
  <c r="E36"/>
  <c r="K34" s="1"/>
  <c r="H34"/>
  <c r="H33"/>
  <c r="E33"/>
  <c r="K30"/>
  <c r="H30"/>
  <c r="E30"/>
  <c r="H29"/>
  <c r="H28"/>
  <c r="H27"/>
  <c r="E26"/>
  <c r="E47"/>
  <c r="D25"/>
  <c r="H23"/>
  <c r="H22"/>
  <c r="E22"/>
  <c r="L23" s="1"/>
  <c r="M23" s="1"/>
  <c r="H21"/>
  <c r="E21"/>
  <c r="H20"/>
  <c r="E20"/>
  <c r="K23" s="1"/>
  <c r="H47" i="39" l="1"/>
  <c r="H31" i="38"/>
  <c r="H47" s="1"/>
  <c r="L37"/>
  <c r="K47" l="1"/>
  <c r="E32" i="32" l="1"/>
  <c r="H35" l="1"/>
  <c r="G40" i="33" l="1"/>
  <c r="F40"/>
  <c r="H36"/>
  <c r="H27"/>
  <c r="H26"/>
  <c r="E22"/>
  <c r="E21"/>
  <c r="E20"/>
  <c r="G40" i="32"/>
  <c r="F40"/>
  <c r="H22" i="33" l="1"/>
  <c r="E40"/>
  <c r="H27" i="32"/>
  <c r="H26"/>
  <c r="E22"/>
  <c r="E21"/>
  <c r="E20"/>
  <c r="E40" s="1"/>
  <c r="H22" l="1"/>
  <c r="G46" i="31"/>
  <c r="F46"/>
  <c r="E46"/>
  <c r="E47" s="1"/>
  <c r="H28"/>
  <c r="H27"/>
  <c r="H20"/>
  <c r="H46" l="1"/>
  <c r="H47" s="1"/>
  <c r="E39" i="27" l="1"/>
  <c r="H39" l="1"/>
  <c r="G39"/>
  <c r="F39"/>
  <c r="E24" i="26"/>
  <c r="H24" l="1"/>
  <c r="F24"/>
  <c r="G24"/>
  <c r="H21" i="20" l="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20"/>
  <c r="E51"/>
  <c r="E52" s="1"/>
  <c r="E51" i="15"/>
  <c r="H51" i="20" l="1"/>
  <c r="E27" i="14"/>
  <c r="E24" i="13" l="1"/>
  <c r="E22"/>
  <c r="E21"/>
  <c r="E20"/>
  <c r="E29" l="1"/>
  <c r="J34" s="1"/>
</calcChain>
</file>

<file path=xl/sharedStrings.xml><?xml version="1.0" encoding="utf-8"?>
<sst xmlns="http://schemas.openxmlformats.org/spreadsheetml/2006/main" count="563" uniqueCount="141">
  <si>
    <t>№ п/п</t>
  </si>
  <si>
    <t>Наименование объекта</t>
  </si>
  <si>
    <t>Мощность</t>
  </si>
  <si>
    <t>Ед. изм.</t>
  </si>
  <si>
    <t>Всего по мероприятиям</t>
  </si>
  <si>
    <t>Мероприятия</t>
  </si>
  <si>
    <t>Сумма,  руб.</t>
  </si>
  <si>
    <t>м.п.</t>
  </si>
  <si>
    <t>по капитальному ремонту и реконструкции объектов и сооружений коммунального назначения в Богучанском районе на 2017 год</t>
  </si>
  <si>
    <t>п. Богучаны</t>
  </si>
  <si>
    <t>Капитальный ремонт наружных сетей тепло-водоснабжения по ул. Новоселов от тепловой камеры 7ТК31 до тепловой камеры 7ТК37 в с. Богучаны</t>
  </si>
  <si>
    <t>Капитальный ремонт трубопровода холодного водоснабжения - резервная линия с ул. Аэровокзальная с. Богучаны</t>
  </si>
  <si>
    <t>п. Невонка</t>
  </si>
  <si>
    <t>Капитальный ремонт участка наружных сетей тепло-водоснабжения по пер. Больничный от тепловой камеры 31ТК34 до жилого дома №8а в п. Невонка</t>
  </si>
  <si>
    <t>(районный бюджет)</t>
  </si>
  <si>
    <t>Проект</t>
  </si>
  <si>
    <t xml:space="preserve">Приложение  </t>
  </si>
  <si>
    <t>к решению Богучанского районного Совета депутатов от ___________________ №_________</t>
  </si>
  <si>
    <t>Капитальный ремонт сетей тепло - водоснабжения по ул. Перенсона от  тепловой камеры 7ТК25а до тепловой камеры 7ТК17а с. Богучаны</t>
  </si>
  <si>
    <t>д. Прилуки</t>
  </si>
  <si>
    <t>Приобретение материалов для проведения капитального ремонта сетей электроснабжения в д. Прилуки, Богучанского района, Красноярского края</t>
  </si>
  <si>
    <t>с. Чунояр</t>
  </si>
  <si>
    <t>Капитальный ремонт сетей тепло - водоснабжения по ул. Береговая от  тепловой камеры 40ТК39 до ИТП жилого дома 5а в с. Чунояр</t>
  </si>
  <si>
    <t>п. Осиновый Мыс</t>
  </si>
  <si>
    <t>п. Новохайский</t>
  </si>
  <si>
    <t>п. Таежный</t>
  </si>
  <si>
    <t>Разработка проектов на капитальный ремонт котельной № 34 (устранение аварийности) и прохождение экспертизы</t>
  </si>
  <si>
    <t>по капитальному ремонту и реконструкции объектов и сооружений коммунального назначения в Богучанском районе на 2018 год и плановый период 2019-2020 годов</t>
  </si>
  <si>
    <t>Сумма 2020 год,  руб.</t>
  </si>
  <si>
    <t>Сумма на 2018 год,  руб.</t>
  </si>
  <si>
    <t>Сумма на 2019 год,  руб.</t>
  </si>
  <si>
    <t>Капитальный ремонт  ограждающих конструкций деревянного короба тепловых сетей  от котельной №10 с.Богучаны до потребителей (замена тепловой изоляции, гидроизоляция трубопроводов, с установкой на ж/б блоки)</t>
  </si>
  <si>
    <t>Капитальный ремонт  ограждающих конструкций деревянного короба тепловых сетей от котельной  №47 п.Осиновый Мыс до потребителей и до тепловой камеры 47ТК3  (замена тепловой изоляции, гидроизоляция трубопроводов, с установкой на ж/б блоки)</t>
  </si>
  <si>
    <t>Капитальный ремонт  ограждающих конструкций деревянного короба тепловых сетей от котельной №39 п.Новохайский до потребителей  (замена тепловой изоляции, гидроизоляция трубопроводов, с установкой на ж/б блоки)</t>
  </si>
  <si>
    <t>Разработка проекта на устранение аварийности монолитно-ребристого перекрытия подвала и верхней монолитной части фундамента котлов на котельной № 34 п. Таежный и прохождение экспертизы.</t>
  </si>
  <si>
    <t>Разработка проекта на капитальный ремонт котельной № 34 п. Таежный. Устранение аварийности котлового контура с заменой насосов  и ремонтом обвязки на котельной № 34 п. Таежный. Тепломеханические решения I этап и прохождение экспертизы.</t>
  </si>
  <si>
    <t>Разработка проекта на капитальный ремонт котельной № 34 п. Таежный. Устранение аварийности теплообменного и насосного оборудования внешнего сетевого контура котельной № 34 п. Таежный. Тепломеханические решения II этап и прохождение экспертизы.</t>
  </si>
  <si>
    <t>Разработка проекта на устранение аварийности строительных и ограждающих конструкций здания насосной станции сетевых насосов котельной № 34 п. Таежный и прохождение экспертизы.</t>
  </si>
  <si>
    <t>с. Богучаны</t>
  </si>
  <si>
    <t>п. Манзя</t>
  </si>
  <si>
    <t>Капитальный ремонт сетей тепло-водоснабжения по ул. Горная от 28ТК2 до 28ТК6 в п. Манзя, Богучанского района, Красноярского края</t>
  </si>
  <si>
    <t>п. Гремучий</t>
  </si>
  <si>
    <t>Капитальный ремонт водопровода от 20ТК41 до жилого дома № 24а по ул. Мира в п.Гремучий, Богучанского района, Красноярского края</t>
  </si>
  <si>
    <t>Капитальный ремонт водопровода от 20ТК42 до 20ТК43 по ул. Ворошилова в п.Гремучий, Богучанского района, Красноярского края</t>
  </si>
  <si>
    <t>Капитальный ремонт водопровода от ул. Ангарская до ул. Набережная в п. Невонка, Богучанского района, Красноярского края</t>
  </si>
  <si>
    <t>Богучанский район</t>
  </si>
  <si>
    <t>Гидравлические испытания, в рамках капитального ремонта, трубопроводов от котельной № 5, № 9 в с. Богучаны, Богучанского района, Красноярского края.</t>
  </si>
  <si>
    <t>Гидравлические испытания, в рамках капитального ремонта, трубопроводов от котельных: № 38 п. Кежек, № 39 п. Новохайский № 45, № 47 п. Осиновый Мыс, № 48, № 49 п. Такучет, № 50 п. Октябрьский, Богучанского района, Красноярского края</t>
  </si>
  <si>
    <t>Гидравлические испытания, в рамках капитального ремонта, трубопроводов от котельных: № 26, № 28 в п. Манзя, Богучанского района, Красноярского края.</t>
  </si>
  <si>
    <t>Гидравлические испытания, в рамках капитального ремонта, трубопроводов от котельных: № 1 п. Ангарский, № 3 п. Артюгино, № 4 п. Беляки, № 25,№ 29 п. Манзя, № 30 п. Нижнетерянск, № 11, № 13 с. Богучаны, № 18, № 19 п. Пинчуга, № 31, № 32  п. Невонка, № 33 п. Говорково Богучанского района, Красноярского края</t>
  </si>
  <si>
    <t>Капитальный ремонт водопровода от 20ТК38 до 20ТК39 по ул. Береговая в п. Гремучий Богучанского района</t>
  </si>
  <si>
    <t>Капитальный ремонт водопровода  от ж.д. № 36 до ж.д. № 38 по ул. Московской в п. Гремучий Богучанского района</t>
  </si>
  <si>
    <t>Капитальный ремонт водопровода  от ж.д. № 38 до ж.д. № 40 по ул. Московской в п. Гремучий Богучанского района</t>
  </si>
  <si>
    <t>п. Красногорьевский</t>
  </si>
  <si>
    <t>Капитальный ремонт водопровода  от 22ТК77 до 22ТК82 по ул. Лесная в п. Красногорьевский Богучанского района</t>
  </si>
  <si>
    <t>Капитальный ремонт водопровода  от 22ТК80 до аптеки-почты по ул. Лесная в п. Красногорьевский Богучанского района</t>
  </si>
  <si>
    <t>Капитальный ремонт водопровода  от ул. Комарова до ул.Советская в п. Осиновый Мыс Богучанского района</t>
  </si>
  <si>
    <t>Капитальный ремонт сетей тепло-водоснабжения (ввод в МКДОУ д.с. № 4) с. Богучаны Богучанского района</t>
  </si>
  <si>
    <t>Капитальный ремонт узла ввода (замена гребенки) МКОУ Богучанская СШ № 4 в с. Богучаны Богучанского района</t>
  </si>
  <si>
    <t>Сумма на 2020 год,  руб.</t>
  </si>
  <si>
    <t>Экономия</t>
  </si>
  <si>
    <t>по капитальному ремонту и реконструкции объектов и сооружений коммунального назначения в Богучанском районе на 2020 год и плановый период 2021-2022 годов</t>
  </si>
  <si>
    <t>Сумма на 2021 год,  руб.</t>
  </si>
  <si>
    <t>Сумма 2022 год,  руб.</t>
  </si>
  <si>
    <t>Капитальный ремонт участка трубопровода холодного водоснабжения от 13ВК3 до точки 1 по ул. Строителейв с. Богучаны,  Богучанского района, Красноярского края.</t>
  </si>
  <si>
    <t>1 труба</t>
  </si>
  <si>
    <t>Капитальный ремонт участка трубопровода холодного водоснабжения по ул. Советская от водозаборного сооружения № 71 (90 м) в с. Чунояр,  Богучанского района, Красноярского края.</t>
  </si>
  <si>
    <t xml:space="preserve">Капитальный ремонт участка электросети  водозаборного сооружения № 71 в с. Чунояр,  Богучанского района, Красноярского края. </t>
  </si>
  <si>
    <t>Выполнение работ по капитальному ремонту оборудования котельной № 34 в п. Таежный Богучанского района Красноярского края. Замена котла № 3 ( задолженность за 2019 год)</t>
  </si>
  <si>
    <t>Выполнение работ по разработке ПСД на строительство объектов водоснабжения ( задолженность за 2019 год)</t>
  </si>
  <si>
    <t>Капитальный ремонт участка  сетей тепловодоснабжения  от котельной № 40 до 40ТК6 по ул. Северная в с. Чунояр</t>
  </si>
  <si>
    <t>Капитальный ремонт участка  сетей тепловодоснабжения  от 44ТК53 по ул. Строителей до 40ТК58 по ул. Партизанская в с. Чунояр</t>
  </si>
  <si>
    <t>Капитальный ремонт  участка сетей тепловодоснабжения  от угла ул. Партизанская и пер. Таежный  до водозаборного сооружения № 72 по ул. Молодежная в с. Чунояр</t>
  </si>
  <si>
    <t>Капитальный ремонт сетей теплоснабжения от 25ТК3 по ул. Ленина до 25ТК24по ул. Комсомольская в п. Манзя (софинансирование)</t>
  </si>
  <si>
    <t>п. Нижнетерянск</t>
  </si>
  <si>
    <t>Капитальный ремонт сетей теплоснабжения от 30ТК41 по ул. Октябрьская до 30ТК14 по ул. Лесная в п. Нижнетерянск (софинансирование)</t>
  </si>
  <si>
    <t>Гкал/ч</t>
  </si>
  <si>
    <t>ед.</t>
  </si>
  <si>
    <t>Установка узла учета тепловой энергии на  котельной №6, №8, №12 с.Богучаны, №40 с.Чунояр, №38 п. Кежек, №48 п.Такучет  (софинансирование)</t>
  </si>
  <si>
    <t>Установка узла учета тепловой энергии на  котельной №1 п. Ангарский, №3 п.Артюгино, №4 п.Беляки, №28, №29 п.Манзя  (софинансирование)</t>
  </si>
  <si>
    <t>Капитальный ремонт сетей теплоснабжения по ул. Ленина от 13ТК95 до 13ТК33 в с. Богучаны  (софинансирование)</t>
  </si>
  <si>
    <t>Разработка проектно-сметной документации и выполнение работ по установке узла учета тепловой энергии на котельных №20 п.Гремучий, №22 п.Красногорьевский  (софинансирование)</t>
  </si>
  <si>
    <t>Капитальный ремонт сетей водоснабжения от 30ТК41 по ул. Октябрьская до 30ТК14 по ул. Лесная в п. Нижнетерянск (софинансирование)</t>
  </si>
  <si>
    <t>Капитальный ремонт сетей водоснабжения по ул. Ленина от 13ТК95 до 13ТК33 в с. Богучаны  (софинансирование)</t>
  </si>
  <si>
    <t>Капитальный ремонт сетей водоснабжения от 25ТК3 по ул. Ленина до 25ТК24по ул. Комсомольская в п. Манзя (софинансирование)</t>
  </si>
  <si>
    <t>п. Шиверский</t>
  </si>
  <si>
    <t>Капитальный ремонт сетей тепловодоснабжения от точки 1 до 23ТК84 по ул. Береговая в п. Шиверский.</t>
  </si>
  <si>
    <t>Устройство временного сооружения для размещения ДЭС в п. Прилуки, Богучанского райна, Красноярского края</t>
  </si>
  <si>
    <t>по капитальному ремонту и реконструкции объектов и сооружений коммунального назначения в Богучанском районе на 2021 год и плановый период 2022-2023 годов</t>
  </si>
  <si>
    <t>Сумма на 2022 год,  руб.</t>
  </si>
  <si>
    <t>Сумма 2023 год,  руб.</t>
  </si>
  <si>
    <t>Капитальный ремонт участка сетей тепло-водоснабжения от 24ТК47 до жилого дома № 41 по ул. Пушкина в п. Шиверский,  Богучанского района, Красноярского края.</t>
  </si>
  <si>
    <t>Капитальный ремонт участка сетей тепло-водоснабжения от 24ТК5 до жилого дома № 29 по ул. Лесная в п. Шиверский,  Богучанского района, Красноярского края.</t>
  </si>
  <si>
    <t>Капитальный ремонт участка сетей тепло-водоснабжения по ул. Северная в п. Шиверский,  Богучанского района, Красноярского края.</t>
  </si>
  <si>
    <t>Капитальный ремонт участка сетей тепло-водоснабжения по ул. Киселева в с. Богучаны, Богучанского района, Красноярского края. (софинансирование)</t>
  </si>
  <si>
    <t xml:space="preserve">ед.  </t>
  </si>
  <si>
    <t>Приобретение водовозной машины для п. Таежный. (софинансирование)</t>
  </si>
  <si>
    <t>Разработка проектной документации на строительство сетей водоснабжения для присоединения проектируемого ФОК</t>
  </si>
  <si>
    <t>Разработка проектной документации на строительство сетей горячего водоснабжения для присоединения проектируемого ФОК</t>
  </si>
  <si>
    <t>Приобретение модульной твердотопливной котельной "Терморобот" мощностью 60 кВт (МКДОУ детский сад "Рябинушка")</t>
  </si>
  <si>
    <t>п. Ангарский</t>
  </si>
  <si>
    <t>«Модернизация системы водоснабжения с установкой водоочистного оборудования (на водозаборном сооружении подземного источника № 4) строительство напорного водопровода от ВК-4 по ул. 8 Марта до дома № 20 по ул. Первомайская в п. Ангарский Богучанского района Красноярского края». (софинансирование)</t>
  </si>
  <si>
    <t>«Модернизация системы водоснабжения с установкой водоочистного оборудования (на водозаборном сооружении подземного источника № 37) строительство напорного водопровода в п. Красногорьевский Богучанского района Красноярского края» (софинансирование)</t>
  </si>
  <si>
    <t>Строительство площадок накопления твердых коммунальных отходов (софинансирование)</t>
  </si>
  <si>
    <t>Приобретение модульной твердотопливной котельной "Терморобот" мощностью 60 кВт (с. Богучаны, ул. Октябрьская, 117)</t>
  </si>
  <si>
    <t>Осуществление строительного контроля при строительстве круглогодичного водопровода в п. Ангарский, Богучанского района, Красноярского края.</t>
  </si>
  <si>
    <t>Осуществление строительного контроля при строительстве круглогодичного водопровода в п. Красногорьевский, Богучанского района, Красноярского края.</t>
  </si>
  <si>
    <t>Установка и функционирование в круглосуточном режиме на объектах строительства камер видеонаблюдения (п. Ангарский, п. Красногорьевский)</t>
  </si>
  <si>
    <t>Приобретение модульной твердотопливной котельной "Терморобот" мощностью 60 кВт (с. Богучаны, ул. Октябрьская, 108)</t>
  </si>
  <si>
    <t>Приобретение автомобиля-цистерны для перевозки питьевой воды (п. Таежный, д. Карабула) (софинансирование)</t>
  </si>
  <si>
    <t>Разработка проектной документации на строительство сетей горячего водоснабжения для присоединения проектируемого Физкультурно-оздоровительного комплекса в с. Богучаны Богучанского района</t>
  </si>
  <si>
    <t>Разработка проектной документации на строительство сетей водоснабжения для присоединения проектируемого Физкультурно-оздоровительного комплекса в с. Богучаны Богучанского района</t>
  </si>
  <si>
    <t>Установка и функционирование в круглосуточном режиме на объектах строительства камер видеонаблюдения (п. Ангарский )</t>
  </si>
  <si>
    <t>Установка и функционирование в круглосуточном режиме на объектах строительства камер видеонаблюдения (п. Красногорьевский)</t>
  </si>
  <si>
    <t>Капитальный ремонт участка сетей тепло-водоснабжения от Точки 1 по ул. Северная до 24ТК1 в п. Шиверский,  Богучанского района, Красноярского края.</t>
  </si>
  <si>
    <t>Капитальный ремонт участка сетей тепло-водоснабжения по ул. Северная от 24ТК1 до жилого дома № 14  в п. Шиверский,  Богучанского района, Красноярского края.</t>
  </si>
  <si>
    <t>Приобретение и монтаж блочно-модульной твердотопливной котельной мощностью 60 кВт (МКДОУ детский сад "Рябинушка")</t>
  </si>
  <si>
    <t>Приобретение и монтаж блочно-модульной твердотопливной котельной мощностью 60 кВт (с. Богучаны, ул. Октябрьская, 108)</t>
  </si>
  <si>
    <t>Выполнение работ по разработке проектной документации по объекту "Строительство сетей водоснабжения для присоединения проектируемого Физкультурно-оздоровительного комплекса в с. Богучаны Богучанского района"</t>
  </si>
  <si>
    <t>Выполнение работ по разработке проектной документации по объекту "Строительство сетей теплоснабжения для присоединения проектируемого Физкультурно-оздоровительного комплекса в с. Богучаны Богучанского района"</t>
  </si>
  <si>
    <t>Выполнение работ по разработке проектной документации по объекту "Строительство  насосной станции второго подъема с присоединением к существующим сетям по ул. Ленина в колодце 12ВК21б и ул. Ручейная, ул.Чадобецкая в с.Богучаны Богучанского района  Красноярского края"</t>
  </si>
  <si>
    <t>п. Пинчуга</t>
  </si>
  <si>
    <t>Выполнение работ по разработке проектной документации по объекту «Строительство накопительного резервуара объемом 100 м3 по ул. Подгорная  в п.Пинчуга Богучанского района с присоединением к сетям в 18ТК29 по ул. Ленина»</t>
  </si>
  <si>
    <t>п. Такучет</t>
  </si>
  <si>
    <t>Выполнение работ по разработке проектной документации по объекту «Модернизация системы водоснабжения  с установкой водоочистного оборудования (на водозаборном сооружении подземного источника № 85)  строительство напорного водопровода в п. Такучет  Богучанского района  Красноярского края»</t>
  </si>
  <si>
    <t>Выполнение работ по инженерным изысканиям для объекта "Канализационные сети п. Таежный, Богучанского района"</t>
  </si>
  <si>
    <t>Выполнение работ по разработке проектной документации для объекта "Канализационные сети п. Таежный, Богучанского района"</t>
  </si>
  <si>
    <t>Проведение государственной экспертизы проектной документации и результатов инженерных изысканий включая проверку достоверности определения сметной стоимости по объекту "Канализационные сети п. Таежный, Богучанского района".</t>
  </si>
  <si>
    <t>Бюджет Красноярского края</t>
  </si>
  <si>
    <t>Бюджет РФ</t>
  </si>
  <si>
    <t>Бюджет Богучанского района</t>
  </si>
  <si>
    <t>Сумма всего на 2021 год,  руб.</t>
  </si>
  <si>
    <t>в том числе</t>
  </si>
  <si>
    <t>Капитальный ремонт участка сетей тепло-водоснабжения по ул. Киселева от котельной № 7 до 7ТК5 в с. Богучаны, Богучанского района, Красноярского края. (софинансирование)</t>
  </si>
  <si>
    <t xml:space="preserve">Капитальный ремонт участка сетей тепло-водоснабжения по ул. Киселева  от 7ТК5 до 7ТК10 в с. Богучаны, Богучанского района, Красноярского края. </t>
  </si>
  <si>
    <t>мп</t>
  </si>
  <si>
    <t>по капитальному ремонту и реконструкции объектов и сооружений коммунального назначения в Богучанском районе на 2023 год и плановый период 2024-2025 годов</t>
  </si>
  <si>
    <t>Сумма всего на 2023 год,  руб.</t>
  </si>
  <si>
    <t>Сумма на 2024 год,  руб.</t>
  </si>
  <si>
    <t>Сумма 2025 год,  руб.</t>
  </si>
  <si>
    <t>Строительство сетей теплоснабжения для присоединения Физкультурно-оздоровительного комплекса в с. Богучаны Богучанского района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</si>
</sst>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Continuous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1" fillId="0" borderId="0" xfId="0" applyNumberFormat="1" applyFont="1" applyBorder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Continuous" vertical="center" wrapText="1"/>
    </xf>
    <xf numFmtId="0" fontId="1" fillId="0" borderId="1" xfId="0" applyFont="1" applyFill="1" applyBorder="1" applyAlignment="1">
      <alignment horizontal="centerContinuous" vertical="center" wrapText="1"/>
    </xf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Border="1"/>
    <xf numFmtId="4" fontId="0" fillId="0" borderId="0" xfId="0" applyNumberFormat="1" applyFill="1"/>
    <xf numFmtId="4" fontId="0" fillId="0" borderId="0" xfId="0" applyNumberFormat="1"/>
    <xf numFmtId="3" fontId="0" fillId="0" borderId="0" xfId="0" applyNumberFormat="1"/>
    <xf numFmtId="4" fontId="1" fillId="0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Continuous" vertical="center" wrapText="1"/>
    </xf>
    <xf numFmtId="0" fontId="2" fillId="0" borderId="1" xfId="0" applyFont="1" applyFill="1" applyBorder="1" applyAlignment="1">
      <alignment horizontal="centerContinuous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" fontId="0" fillId="2" borderId="0" xfId="0" applyNumberFormat="1" applyFill="1"/>
    <xf numFmtId="0" fontId="3" fillId="0" borderId="0" xfId="0" applyFont="1" applyFill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8" xfId="0" applyFont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0" fontId="0" fillId="0" borderId="10" xfId="0" applyBorder="1"/>
    <xf numFmtId="0" fontId="1" fillId="0" borderId="8" xfId="0" applyFont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top" wrapText="1"/>
    </xf>
    <xf numFmtId="0" fontId="2" fillId="0" borderId="12" xfId="0" applyFont="1" applyBorder="1" applyAlignment="1">
      <alignment horizontal="centerContinuous" vertical="center" wrapText="1"/>
    </xf>
    <xf numFmtId="0" fontId="2" fillId="0" borderId="12" xfId="0" applyFont="1" applyFill="1" applyBorder="1" applyAlignment="1">
      <alignment horizontal="centerContinuous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15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4" fontId="2" fillId="0" borderId="1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4" fontId="2" fillId="0" borderId="17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4" fontId="1" fillId="4" borderId="2" xfId="0" applyNumberFormat="1" applyFont="1" applyFill="1" applyBorder="1" applyAlignment="1">
      <alignment horizontal="center" vertical="center" wrapText="1"/>
    </xf>
    <xf numFmtId="4" fontId="1" fillId="5" borderId="2" xfId="0" applyNumberFormat="1" applyFont="1" applyFill="1" applyBorder="1" applyAlignment="1">
      <alignment horizontal="center" vertical="center" wrapText="1"/>
    </xf>
    <xf numFmtId="4" fontId="1" fillId="6" borderId="2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4" fontId="2" fillId="3" borderId="12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Border="1" applyAlignment="1">
      <alignment horizontal="center" vertical="center" wrapText="1"/>
    </xf>
    <xf numFmtId="4" fontId="0" fillId="3" borderId="0" xfId="0" applyNumberFormat="1" applyFill="1"/>
    <xf numFmtId="0" fontId="0" fillId="3" borderId="0" xfId="0" applyFill="1"/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6;&#1045;&#1052;&#1054;&#1053;&#1058;&#1067;/&#1050;&#1072;&#1087;%20&#1088;&#1077;&#1084;&#1086;&#1085;&#1090;%20%20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6;&#1072;&#1073;&#1086;&#1095;&#1080;&#1081;%20&#1089;&#1090;&#1086;&#1083;/&#1055;&#1083;&#1072;&#1085;&#1099;%20&#1080;%20&#1086;&#1090;&#1095;&#1077;&#1090;&#1099;/&#1089;&#1077;&#1089;&#1089;&#1080;&#1103;/2020%20&#1075;&#1086;&#1076;/&#1072;&#1087;&#1088;&#1077;&#1083;&#1100;%202020/&#1052;&#1077;&#1088;&#1086;&#1087;&#1088;&#1080;&#1103;&#1090;&#1080;&#1103;%20&#1046;&#1050;&#1061;%202020%20&#1072;&#1087;&#1088;&#1077;&#1083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апобъекты"/>
      <sheetName val="капобъекты 1"/>
      <sheetName val="2017"/>
      <sheetName val="для фин упр"/>
      <sheetName val="2017 ЛХЖПТИС"/>
      <sheetName val="для ОЭБиПК"/>
      <sheetName val="для прокуратуры 11.10"/>
      <sheetName val="для прокуратуры 11.10 (2)"/>
      <sheetName val="для прокуратуры 28.03.2017"/>
      <sheetName val="программа ДОМ"/>
    </sheetNames>
    <sheetDataSet>
      <sheetData sheetId="0"/>
      <sheetData sheetId="1"/>
      <sheetData sheetId="2">
        <row r="55">
          <cell r="L55">
            <v>4088045.6</v>
          </cell>
        </row>
        <row r="56">
          <cell r="L56">
            <v>2055319.2</v>
          </cell>
        </row>
        <row r="58">
          <cell r="L58">
            <v>1095393.42</v>
          </cell>
        </row>
        <row r="68">
          <cell r="L68">
            <v>3030868.16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октябрь"/>
      <sheetName val="декабрь"/>
      <sheetName val="август 2018"/>
      <sheetName val="сентябрь 2018"/>
      <sheetName val="на 2020"/>
      <sheetName val="на 2020 (2)"/>
      <sheetName val="на сессию"/>
      <sheetName val="Лист1 (2)"/>
      <sheetName val="моя"/>
    </sheetNames>
    <sheetDataSet>
      <sheetData sheetId="0"/>
      <sheetData sheetId="1"/>
      <sheetData sheetId="2"/>
      <sheetData sheetId="3"/>
      <sheetData sheetId="4"/>
      <sheetData sheetId="5"/>
      <sheetData sheetId="6">
        <row r="44">
          <cell r="E44">
            <v>66687865.600000001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0"/>
  <sheetViews>
    <sheetView view="pageBreakPreview" topLeftCell="A15" workbookViewId="0">
      <selection activeCell="E28" sqref="E28"/>
    </sheetView>
  </sheetViews>
  <sheetFormatPr defaultRowHeight="12.75"/>
  <cols>
    <col min="1" max="1" width="6.28515625" customWidth="1"/>
    <col min="2" max="2" width="43.140625" customWidth="1"/>
    <col min="3" max="3" width="11" customWidth="1"/>
    <col min="4" max="4" width="11.5703125" style="18" customWidth="1"/>
    <col min="5" max="5" width="19.28515625" style="18" customWidth="1"/>
    <col min="6" max="6" width="72.85546875" customWidth="1"/>
    <col min="7" max="7" width="12.7109375" bestFit="1" customWidth="1"/>
    <col min="8" max="8" width="23.5703125" customWidth="1"/>
    <col min="10" max="10" width="22.140625" customWidth="1"/>
    <col min="12" max="12" width="11.7109375" bestFit="1" customWidth="1"/>
  </cols>
  <sheetData>
    <row r="1" spans="1:5" ht="15.75" hidden="1">
      <c r="A1" s="3"/>
      <c r="B1" s="1"/>
      <c r="C1" s="1"/>
      <c r="D1" s="191"/>
      <c r="E1" s="191"/>
    </row>
    <row r="2" spans="1:5" ht="15.75" hidden="1">
      <c r="A2" s="3"/>
      <c r="B2" s="1"/>
      <c r="C2" s="1"/>
      <c r="D2" s="34"/>
      <c r="E2" s="34"/>
    </row>
    <row r="3" spans="1:5" ht="15.75" hidden="1">
      <c r="A3" s="3"/>
      <c r="B3" s="1"/>
      <c r="C3" s="1"/>
      <c r="D3" s="192"/>
      <c r="E3" s="192"/>
    </row>
    <row r="4" spans="1:5" ht="15.75" hidden="1">
      <c r="A4" s="3"/>
      <c r="B4" s="1"/>
      <c r="C4" s="1"/>
      <c r="D4" s="191"/>
      <c r="E4" s="191"/>
    </row>
    <row r="5" spans="1:5" ht="15.75" hidden="1">
      <c r="A5" s="3"/>
      <c r="B5" s="1"/>
      <c r="C5" s="1"/>
      <c r="D5" s="34"/>
      <c r="E5" s="34"/>
    </row>
    <row r="6" spans="1:5" ht="15.75">
      <c r="A6" s="3"/>
      <c r="B6" s="1"/>
      <c r="C6" s="1"/>
      <c r="D6" s="193"/>
      <c r="E6" s="193"/>
    </row>
    <row r="7" spans="1:5" ht="15.75">
      <c r="A7" s="3"/>
      <c r="B7" s="1"/>
      <c r="C7" s="30"/>
      <c r="D7" s="194" t="s">
        <v>15</v>
      </c>
      <c r="E7" s="194"/>
    </row>
    <row r="8" spans="1:5" ht="15.75">
      <c r="A8" s="3"/>
      <c r="B8" s="1"/>
      <c r="C8" s="30"/>
      <c r="D8" s="35"/>
      <c r="E8" s="35"/>
    </row>
    <row r="9" spans="1:5" ht="15.75">
      <c r="A9" s="3"/>
      <c r="B9" s="1"/>
      <c r="C9" s="30"/>
      <c r="D9" s="36" t="s">
        <v>16</v>
      </c>
      <c r="E9" s="35"/>
    </row>
    <row r="10" spans="1:5" ht="37.5" customHeight="1">
      <c r="A10" s="3"/>
      <c r="B10" s="1"/>
      <c r="C10" s="30"/>
      <c r="D10" s="190" t="s">
        <v>17</v>
      </c>
      <c r="E10" s="190"/>
    </row>
    <row r="11" spans="1:5" ht="19.5" customHeight="1">
      <c r="A11" s="3"/>
      <c r="B11" s="1"/>
      <c r="C11" s="1"/>
      <c r="D11" s="11"/>
      <c r="E11" s="11"/>
    </row>
    <row r="12" spans="1:5" ht="15.75">
      <c r="A12" s="181" t="s">
        <v>5</v>
      </c>
      <c r="B12" s="181"/>
      <c r="C12" s="181"/>
      <c r="D12" s="181"/>
      <c r="E12" s="181"/>
    </row>
    <row r="13" spans="1:5" ht="30" customHeight="1">
      <c r="A13" s="182" t="s">
        <v>8</v>
      </c>
      <c r="B13" s="182"/>
      <c r="C13" s="182"/>
      <c r="D13" s="182"/>
      <c r="E13" s="182"/>
    </row>
    <row r="14" spans="1:5" ht="15.75">
      <c r="A14" s="182" t="s">
        <v>14</v>
      </c>
      <c r="B14" s="182"/>
      <c r="C14" s="182"/>
      <c r="D14" s="182"/>
      <c r="E14" s="182"/>
    </row>
    <row r="15" spans="1:5" ht="15.75">
      <c r="A15" s="3"/>
      <c r="B15" s="1"/>
      <c r="C15" s="1"/>
      <c r="D15" s="12"/>
      <c r="E15" s="12"/>
    </row>
    <row r="16" spans="1:5">
      <c r="A16" s="183" t="s">
        <v>0</v>
      </c>
      <c r="B16" s="184" t="s">
        <v>1</v>
      </c>
      <c r="C16" s="186" t="s">
        <v>3</v>
      </c>
      <c r="D16" s="187" t="s">
        <v>2</v>
      </c>
      <c r="E16" s="188" t="s">
        <v>6</v>
      </c>
    </row>
    <row r="17" spans="1:10" ht="25.5" customHeight="1">
      <c r="A17" s="183"/>
      <c r="B17" s="185"/>
      <c r="C17" s="186"/>
      <c r="D17" s="187"/>
      <c r="E17" s="189"/>
    </row>
    <row r="18" spans="1:10" ht="15.75">
      <c r="A18" s="37">
        <v>1</v>
      </c>
      <c r="B18" s="37">
        <v>2</v>
      </c>
      <c r="C18" s="37">
        <v>3</v>
      </c>
      <c r="D18" s="13">
        <v>4</v>
      </c>
      <c r="E18" s="13">
        <v>5</v>
      </c>
    </row>
    <row r="19" spans="1:10" ht="15.75">
      <c r="A19" s="37"/>
      <c r="B19" s="37" t="s">
        <v>9</v>
      </c>
      <c r="C19" s="2"/>
      <c r="D19" s="14"/>
      <c r="E19" s="23"/>
    </row>
    <row r="20" spans="1:10" ht="63">
      <c r="A20" s="8">
        <v>1</v>
      </c>
      <c r="B20" s="6" t="s">
        <v>10</v>
      </c>
      <c r="C20" s="7" t="s">
        <v>7</v>
      </c>
      <c r="D20" s="28">
        <v>381</v>
      </c>
      <c r="E20" s="15">
        <f>'[1]2017'!$L$55</f>
        <v>4088045.6</v>
      </c>
    </row>
    <row r="21" spans="1:10" ht="47.25">
      <c r="A21" s="8">
        <v>2</v>
      </c>
      <c r="B21" s="4" t="s">
        <v>11</v>
      </c>
      <c r="C21" s="7" t="s">
        <v>7</v>
      </c>
      <c r="D21" s="16">
        <v>260</v>
      </c>
      <c r="E21" s="15">
        <f>'[1]2017'!$L$56</f>
        <v>2055319.2</v>
      </c>
    </row>
    <row r="22" spans="1:10" ht="63">
      <c r="A22" s="8">
        <v>3</v>
      </c>
      <c r="B22" s="4" t="s">
        <v>18</v>
      </c>
      <c r="C22" s="7" t="s">
        <v>7</v>
      </c>
      <c r="D22" s="16">
        <v>125</v>
      </c>
      <c r="E22" s="15">
        <f>'[1]2017'!$L$58</f>
        <v>1095393.42</v>
      </c>
    </row>
    <row r="23" spans="1:10" ht="15.75">
      <c r="A23" s="8"/>
      <c r="B23" s="37" t="s">
        <v>12</v>
      </c>
      <c r="C23" s="7"/>
      <c r="D23" s="16"/>
      <c r="E23" s="15"/>
    </row>
    <row r="24" spans="1:10" ht="63">
      <c r="A24" s="8">
        <v>4</v>
      </c>
      <c r="B24" s="4" t="s">
        <v>13</v>
      </c>
      <c r="C24" s="7" t="s">
        <v>7</v>
      </c>
      <c r="D24" s="16">
        <v>343</v>
      </c>
      <c r="E24" s="15">
        <f>'[1]2017'!$L$68</f>
        <v>3030868.16</v>
      </c>
    </row>
    <row r="25" spans="1:10" ht="15.75">
      <c r="A25" s="8"/>
      <c r="B25" s="37" t="s">
        <v>19</v>
      </c>
      <c r="C25" s="5"/>
      <c r="D25" s="17"/>
      <c r="E25" s="15"/>
      <c r="G25" s="19"/>
      <c r="H25" s="19"/>
      <c r="I25" s="19"/>
      <c r="J25" s="19"/>
    </row>
    <row r="26" spans="1:10" ht="63">
      <c r="A26" s="31">
        <v>5</v>
      </c>
      <c r="B26" s="4" t="s">
        <v>20</v>
      </c>
      <c r="C26" s="4"/>
      <c r="D26" s="4"/>
      <c r="E26" s="33">
        <v>257605</v>
      </c>
      <c r="G26" s="10"/>
      <c r="H26" s="19"/>
      <c r="I26" s="19"/>
      <c r="J26" s="19"/>
    </row>
    <row r="27" spans="1:10" ht="15.75">
      <c r="A27" s="8"/>
      <c r="B27" s="37" t="s">
        <v>21</v>
      </c>
      <c r="C27" s="5"/>
      <c r="D27" s="17"/>
      <c r="E27" s="15"/>
      <c r="G27" s="10"/>
      <c r="H27" s="19"/>
      <c r="I27" s="19"/>
      <c r="J27" s="19"/>
    </row>
    <row r="28" spans="1:10" ht="62.25" customHeight="1">
      <c r="A28" s="31">
        <v>6</v>
      </c>
      <c r="B28" s="4" t="s">
        <v>22</v>
      </c>
      <c r="C28" s="7" t="s">
        <v>7</v>
      </c>
      <c r="D28" s="32">
        <v>104</v>
      </c>
      <c r="E28" s="33">
        <v>392907</v>
      </c>
      <c r="G28" s="10"/>
      <c r="H28" s="19"/>
      <c r="I28" s="19"/>
      <c r="J28" s="19"/>
    </row>
    <row r="29" spans="1:10" ht="36.75" customHeight="1">
      <c r="A29" s="38"/>
      <c r="B29" s="24" t="s">
        <v>4</v>
      </c>
      <c r="C29" s="25"/>
      <c r="D29" s="26"/>
      <c r="E29" s="27">
        <f>SUM(E20:E28)</f>
        <v>10920138.379999999</v>
      </c>
      <c r="F29" s="21"/>
      <c r="G29" s="21"/>
      <c r="H29" s="22"/>
    </row>
    <row r="30" spans="1:10" ht="21" customHeight="1">
      <c r="A30" s="9"/>
      <c r="E30" s="20"/>
      <c r="F30" s="21"/>
      <c r="G30" s="21"/>
      <c r="H30" s="22"/>
    </row>
    <row r="31" spans="1:10" ht="20.25" customHeight="1">
      <c r="A31" s="9"/>
      <c r="G31" s="21"/>
      <c r="H31" s="22"/>
      <c r="J31" s="29"/>
    </row>
    <row r="32" spans="1:10" ht="40.5" customHeight="1">
      <c r="A32" s="9"/>
      <c r="F32" s="21"/>
    </row>
    <row r="33" spans="1:10" ht="25.5" customHeight="1">
      <c r="A33" s="9"/>
    </row>
    <row r="34" spans="1:10" ht="48" customHeight="1">
      <c r="A34" s="9"/>
      <c r="J34" s="21">
        <f>J31-E29</f>
        <v>-10920138.379999999</v>
      </c>
    </row>
    <row r="35" spans="1:10" ht="21.75" customHeight="1">
      <c r="A35" s="9"/>
    </row>
    <row r="36" spans="1:10">
      <c r="A36" s="9"/>
    </row>
    <row r="37" spans="1:10">
      <c r="A37" s="9"/>
    </row>
    <row r="38" spans="1:10">
      <c r="A38" s="9"/>
    </row>
    <row r="39" spans="1:10">
      <c r="A39" s="9"/>
    </row>
    <row r="40" spans="1:10">
      <c r="A40" s="9"/>
    </row>
    <row r="41" spans="1:10">
      <c r="A41" s="9"/>
    </row>
    <row r="42" spans="1:10">
      <c r="A42" s="9"/>
    </row>
    <row r="43" spans="1:10">
      <c r="A43" s="9"/>
    </row>
    <row r="44" spans="1:10">
      <c r="A44" s="9"/>
    </row>
    <row r="45" spans="1:10">
      <c r="A45" s="9"/>
    </row>
    <row r="46" spans="1:10">
      <c r="A46" s="9"/>
    </row>
    <row r="47" spans="1:10">
      <c r="A47" s="9"/>
    </row>
    <row r="48" spans="1:10">
      <c r="A48" s="9"/>
    </row>
    <row r="49" spans="1:1">
      <c r="A49" s="9"/>
    </row>
    <row r="50" spans="1:1">
      <c r="A50" s="9"/>
    </row>
    <row r="51" spans="1:1">
      <c r="A51" s="9"/>
    </row>
    <row r="52" spans="1:1">
      <c r="A52" s="9"/>
    </row>
    <row r="53" spans="1:1">
      <c r="A53" s="9"/>
    </row>
    <row r="54" spans="1:1">
      <c r="A54" s="9"/>
    </row>
    <row r="55" spans="1:1">
      <c r="A55" s="9"/>
    </row>
    <row r="56" spans="1:1">
      <c r="A56" s="9"/>
    </row>
    <row r="57" spans="1:1">
      <c r="A57" s="9"/>
    </row>
    <row r="58" spans="1:1">
      <c r="A58" s="9"/>
    </row>
    <row r="59" spans="1:1">
      <c r="A59" s="9"/>
    </row>
    <row r="60" spans="1:1">
      <c r="A60" s="9"/>
    </row>
    <row r="61" spans="1:1">
      <c r="A61" s="9"/>
    </row>
    <row r="62" spans="1:1">
      <c r="A62" s="9"/>
    </row>
    <row r="63" spans="1:1">
      <c r="A63" s="9"/>
    </row>
    <row r="64" spans="1:1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  <row r="70" spans="1:1">
      <c r="A70" s="9"/>
    </row>
    <row r="71" spans="1:1">
      <c r="A71" s="9"/>
    </row>
    <row r="72" spans="1:1">
      <c r="A72" s="9"/>
    </row>
    <row r="73" spans="1:1">
      <c r="A73" s="9"/>
    </row>
    <row r="74" spans="1:1">
      <c r="A74" s="9"/>
    </row>
    <row r="75" spans="1:1">
      <c r="A75" s="9"/>
    </row>
    <row r="76" spans="1:1">
      <c r="A76" s="9"/>
    </row>
    <row r="77" spans="1:1">
      <c r="A77" s="9"/>
    </row>
    <row r="78" spans="1:1">
      <c r="A78" s="9"/>
    </row>
    <row r="79" spans="1:1">
      <c r="A79" s="9"/>
    </row>
    <row r="80" spans="1:1">
      <c r="A80" s="9"/>
    </row>
  </sheetData>
  <mergeCells count="14">
    <mergeCell ref="D10:E10"/>
    <mergeCell ref="D1:E1"/>
    <mergeCell ref="D3:E3"/>
    <mergeCell ref="D4:E4"/>
    <mergeCell ref="D6:E6"/>
    <mergeCell ref="D7:E7"/>
    <mergeCell ref="A12:E12"/>
    <mergeCell ref="A13:E13"/>
    <mergeCell ref="A14:E14"/>
    <mergeCell ref="A16:A17"/>
    <mergeCell ref="B16:B17"/>
    <mergeCell ref="C16:C17"/>
    <mergeCell ref="D16:D17"/>
    <mergeCell ref="E16:E17"/>
  </mergeCells>
  <pageMargins left="0.78740157480314965" right="0.78740157480314965" top="0.59055118110236227" bottom="0.39370078740157483" header="0.51181102362204722" footer="0.51181102362204722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O97"/>
  <sheetViews>
    <sheetView view="pageBreakPreview" topLeftCell="A13" zoomScaleSheetLayoutView="100" workbookViewId="0">
      <selection activeCell="E28" sqref="E28"/>
    </sheetView>
  </sheetViews>
  <sheetFormatPr defaultRowHeight="12.75"/>
  <cols>
    <col min="1" max="1" width="6.28515625" customWidth="1"/>
    <col min="2" max="2" width="43.140625" customWidth="1"/>
    <col min="3" max="3" width="9.140625" customWidth="1"/>
    <col min="4" max="4" width="12.140625" style="18" customWidth="1"/>
    <col min="5" max="5" width="16.7109375" style="155" customWidth="1"/>
    <col min="6" max="6" width="15" style="18" customWidth="1"/>
    <col min="7" max="7" width="16.5703125" style="18" customWidth="1"/>
    <col min="8" max="8" width="16.28515625" style="18" customWidth="1"/>
    <col min="9" max="9" width="12" customWidth="1"/>
    <col min="10" max="10" width="12.28515625" customWidth="1"/>
    <col min="11" max="11" width="16.85546875" customWidth="1"/>
    <col min="12" max="12" width="14.140625" customWidth="1"/>
    <col min="13" max="13" width="16.5703125" customWidth="1"/>
    <col min="14" max="14" width="9.140625" customWidth="1"/>
    <col min="15" max="15" width="14.85546875" customWidth="1"/>
    <col min="16" max="16" width="9.140625" customWidth="1"/>
  </cols>
  <sheetData>
    <row r="1" spans="1:11" ht="15.75" hidden="1">
      <c r="A1" s="3"/>
      <c r="B1" s="1"/>
      <c r="C1" s="1"/>
      <c r="D1" s="191"/>
      <c r="E1" s="191"/>
      <c r="F1" s="166"/>
      <c r="G1" s="166"/>
      <c r="H1" s="166"/>
    </row>
    <row r="2" spans="1:11" ht="15.75" hidden="1">
      <c r="A2" s="3"/>
      <c r="B2" s="1"/>
      <c r="C2" s="1"/>
      <c r="D2" s="166"/>
      <c r="E2" s="146"/>
      <c r="F2" s="166"/>
      <c r="G2" s="166"/>
      <c r="H2" s="166"/>
    </row>
    <row r="3" spans="1:11" ht="15.75" hidden="1">
      <c r="A3" s="3"/>
      <c r="B3" s="1"/>
      <c r="C3" s="1"/>
      <c r="D3" s="192"/>
      <c r="E3" s="192"/>
      <c r="F3" s="167"/>
      <c r="G3" s="167"/>
      <c r="H3" s="167"/>
    </row>
    <row r="4" spans="1:11" ht="15.75" hidden="1">
      <c r="A4" s="3"/>
      <c r="B4" s="1"/>
      <c r="C4" s="1"/>
      <c r="D4" s="191"/>
      <c r="E4" s="191"/>
      <c r="F4" s="166"/>
      <c r="G4" s="166"/>
      <c r="H4" s="166"/>
    </row>
    <row r="5" spans="1:11" ht="15.75" hidden="1">
      <c r="A5" s="3"/>
      <c r="B5" s="1"/>
      <c r="C5" s="1"/>
      <c r="D5" s="166"/>
      <c r="E5" s="146"/>
      <c r="F5" s="166"/>
      <c r="G5" s="166"/>
      <c r="H5" s="166"/>
    </row>
    <row r="6" spans="1:11" ht="15.75">
      <c r="A6" s="3"/>
      <c r="B6" s="1"/>
      <c r="C6" s="1"/>
      <c r="D6" s="193"/>
      <c r="E6" s="193"/>
      <c r="F6" s="168"/>
      <c r="G6" s="168"/>
      <c r="H6" s="168"/>
    </row>
    <row r="7" spans="1:11" ht="15.75">
      <c r="A7" s="3"/>
      <c r="B7" s="1"/>
      <c r="C7" s="30"/>
      <c r="D7" s="194"/>
      <c r="E7" s="194"/>
      <c r="F7" s="169"/>
      <c r="G7" s="169"/>
      <c r="H7" s="169"/>
      <c r="I7" s="194" t="s">
        <v>15</v>
      </c>
      <c r="J7" s="194"/>
      <c r="K7" s="169"/>
    </row>
    <row r="8" spans="1:11" ht="15.75">
      <c r="A8" s="3"/>
      <c r="B8" s="1"/>
      <c r="C8" s="30"/>
      <c r="D8" s="169"/>
      <c r="E8" s="147"/>
      <c r="F8" s="169"/>
      <c r="G8" s="169"/>
      <c r="H8" s="169"/>
      <c r="I8" s="169"/>
      <c r="J8" s="169"/>
      <c r="K8" s="169"/>
    </row>
    <row r="9" spans="1:11" ht="15.75">
      <c r="A9" s="3"/>
      <c r="B9" s="1"/>
      <c r="C9" s="30"/>
      <c r="D9" s="165"/>
      <c r="E9" s="147"/>
      <c r="F9" s="169"/>
      <c r="G9" s="169"/>
      <c r="H9" s="169"/>
      <c r="I9" s="165" t="s">
        <v>16</v>
      </c>
      <c r="J9" s="169"/>
      <c r="K9" s="169"/>
    </row>
    <row r="10" spans="1:11" ht="37.5" customHeight="1">
      <c r="A10" s="3"/>
      <c r="B10" s="1"/>
      <c r="C10" s="30"/>
      <c r="D10" s="190"/>
      <c r="E10" s="190"/>
      <c r="F10" s="165"/>
      <c r="G10" s="165"/>
      <c r="H10" s="165"/>
      <c r="I10" s="190" t="s">
        <v>17</v>
      </c>
      <c r="J10" s="190"/>
      <c r="K10" s="165"/>
    </row>
    <row r="11" spans="1:11" ht="19.5" customHeight="1">
      <c r="A11" s="3"/>
      <c r="B11" s="1"/>
      <c r="C11" s="1"/>
      <c r="D11" s="11"/>
      <c r="E11" s="148"/>
      <c r="F11" s="11"/>
      <c r="G11" s="11"/>
      <c r="H11" s="11"/>
    </row>
    <row r="12" spans="1:11" ht="15.75">
      <c r="A12" s="181" t="s">
        <v>5</v>
      </c>
      <c r="B12" s="181"/>
      <c r="C12" s="181"/>
      <c r="D12" s="181"/>
      <c r="E12" s="181"/>
      <c r="F12" s="181"/>
      <c r="G12" s="181"/>
      <c r="H12" s="181"/>
      <c r="I12" s="181"/>
      <c r="J12" s="181"/>
      <c r="K12" s="170"/>
    </row>
    <row r="13" spans="1:11" ht="30" customHeight="1">
      <c r="A13" s="182" t="s">
        <v>88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71"/>
    </row>
    <row r="14" spans="1:11" ht="15.75" customHeight="1" thickBot="1">
      <c r="A14" s="182"/>
      <c r="B14" s="182"/>
      <c r="C14" s="182"/>
      <c r="D14" s="182"/>
      <c r="E14" s="182"/>
      <c r="F14" s="182"/>
      <c r="G14" s="182"/>
      <c r="H14" s="182"/>
      <c r="I14" s="182"/>
      <c r="J14" s="182"/>
      <c r="K14" s="171"/>
    </row>
    <row r="15" spans="1:11" ht="15.75">
      <c r="A15" s="198" t="s">
        <v>0</v>
      </c>
      <c r="B15" s="201" t="s">
        <v>1</v>
      </c>
      <c r="C15" s="201" t="s">
        <v>3</v>
      </c>
      <c r="D15" s="202" t="s">
        <v>2</v>
      </c>
      <c r="E15" s="204" t="s">
        <v>131</v>
      </c>
      <c r="F15" s="206" t="s">
        <v>132</v>
      </c>
      <c r="G15" s="206"/>
      <c r="H15" s="206"/>
      <c r="I15" s="202" t="s">
        <v>89</v>
      </c>
      <c r="J15" s="207" t="s">
        <v>90</v>
      </c>
    </row>
    <row r="16" spans="1:11" ht="15.75" customHeight="1">
      <c r="A16" s="199"/>
      <c r="B16" s="186"/>
      <c r="C16" s="186"/>
      <c r="D16" s="187"/>
      <c r="E16" s="205"/>
      <c r="F16" s="187" t="s">
        <v>129</v>
      </c>
      <c r="G16" s="187" t="s">
        <v>128</v>
      </c>
      <c r="H16" s="187" t="s">
        <v>130</v>
      </c>
      <c r="I16" s="187"/>
      <c r="J16" s="208"/>
      <c r="K16" s="203"/>
    </row>
    <row r="17" spans="1:15" ht="36.75" customHeight="1">
      <c r="A17" s="199"/>
      <c r="B17" s="186"/>
      <c r="C17" s="186"/>
      <c r="D17" s="187"/>
      <c r="E17" s="205"/>
      <c r="F17" s="187"/>
      <c r="G17" s="187"/>
      <c r="H17" s="187"/>
      <c r="I17" s="187"/>
      <c r="J17" s="208"/>
      <c r="K17" s="203"/>
    </row>
    <row r="18" spans="1:15" ht="15.75">
      <c r="A18" s="173">
        <v>1</v>
      </c>
      <c r="B18" s="172">
        <v>2</v>
      </c>
      <c r="C18" s="172">
        <v>3</v>
      </c>
      <c r="D18" s="13">
        <v>4</v>
      </c>
      <c r="E18" s="149">
        <v>5</v>
      </c>
      <c r="F18" s="13">
        <v>6</v>
      </c>
      <c r="G18" s="13">
        <v>7</v>
      </c>
      <c r="H18" s="13">
        <v>8</v>
      </c>
      <c r="I18" s="13">
        <v>9</v>
      </c>
      <c r="J18" s="48">
        <v>10</v>
      </c>
      <c r="K18" s="91"/>
    </row>
    <row r="19" spans="1:15" ht="15.75">
      <c r="A19" s="52"/>
      <c r="B19" s="172" t="s">
        <v>85</v>
      </c>
      <c r="C19" s="8"/>
      <c r="D19" s="8"/>
      <c r="E19" s="150"/>
      <c r="F19" s="33"/>
      <c r="G19" s="33"/>
      <c r="H19" s="33"/>
      <c r="I19" s="33"/>
      <c r="J19" s="51"/>
      <c r="K19" s="92"/>
      <c r="L19" s="21"/>
    </row>
    <row r="20" spans="1:15" s="18" customFormat="1" ht="66.75" customHeight="1">
      <c r="A20" s="140">
        <v>1</v>
      </c>
      <c r="B20" s="74" t="s">
        <v>91</v>
      </c>
      <c r="C20" s="45" t="s">
        <v>7</v>
      </c>
      <c r="D20" s="45">
        <v>270</v>
      </c>
      <c r="E20" s="33">
        <v>5745667.2400000002</v>
      </c>
      <c r="F20" s="33"/>
      <c r="G20" s="33"/>
      <c r="H20" s="33">
        <f>E20</f>
        <v>5745667.2400000002</v>
      </c>
      <c r="I20" s="33"/>
      <c r="J20" s="51"/>
      <c r="K20" s="92"/>
      <c r="L20" s="20"/>
      <c r="M20" s="20"/>
    </row>
    <row r="21" spans="1:15" s="18" customFormat="1" ht="62.25" customHeight="1">
      <c r="A21" s="141">
        <v>2</v>
      </c>
      <c r="B21" s="74" t="s">
        <v>92</v>
      </c>
      <c r="C21" s="111" t="s">
        <v>7</v>
      </c>
      <c r="D21" s="111">
        <v>454</v>
      </c>
      <c r="E21" s="68">
        <v>7212750</v>
      </c>
      <c r="F21" s="68"/>
      <c r="G21" s="68"/>
      <c r="H21" s="33">
        <f t="shared" ref="H21:H23" si="0">E21</f>
        <v>7212750</v>
      </c>
      <c r="I21" s="68"/>
      <c r="J21" s="69"/>
      <c r="K21" s="92"/>
      <c r="L21" s="20"/>
    </row>
    <row r="22" spans="1:15" s="18" customFormat="1" ht="67.5" customHeight="1">
      <c r="A22" s="141">
        <v>3</v>
      </c>
      <c r="B22" s="74" t="s">
        <v>114</v>
      </c>
      <c r="C22" s="111" t="s">
        <v>7</v>
      </c>
      <c r="D22" s="111">
        <v>267</v>
      </c>
      <c r="E22" s="68">
        <f>3378151.2+85000</f>
        <v>3463151.2</v>
      </c>
      <c r="F22" s="68"/>
      <c r="G22" s="68"/>
      <c r="H22" s="33">
        <f t="shared" si="0"/>
        <v>3463151.2</v>
      </c>
      <c r="I22" s="68"/>
      <c r="J22" s="69"/>
      <c r="K22" s="92"/>
      <c r="L22" s="20"/>
    </row>
    <row r="23" spans="1:15" s="18" customFormat="1" ht="66" customHeight="1">
      <c r="A23" s="141">
        <v>4</v>
      </c>
      <c r="B23" s="74" t="s">
        <v>115</v>
      </c>
      <c r="C23" s="111" t="s">
        <v>7</v>
      </c>
      <c r="D23" s="111">
        <v>736</v>
      </c>
      <c r="E23" s="68">
        <v>9816928.8000000007</v>
      </c>
      <c r="F23" s="68"/>
      <c r="G23" s="68"/>
      <c r="H23" s="33">
        <f t="shared" si="0"/>
        <v>9816928.8000000007</v>
      </c>
      <c r="I23" s="68"/>
      <c r="J23" s="69"/>
      <c r="K23" s="92">
        <f>E20+E21+E23</f>
        <v>22775346.039999999</v>
      </c>
      <c r="L23" s="20">
        <f>14090664-(E23+E22)</f>
        <v>810584</v>
      </c>
      <c r="M23" s="20">
        <f>L23+85000</f>
        <v>895584</v>
      </c>
    </row>
    <row r="24" spans="1:15" s="18" customFormat="1" ht="15.75">
      <c r="A24" s="141"/>
      <c r="B24" s="13" t="s">
        <v>38</v>
      </c>
      <c r="C24" s="111"/>
      <c r="D24" s="111"/>
      <c r="E24" s="68"/>
      <c r="F24" s="68"/>
      <c r="G24" s="68"/>
      <c r="H24" s="68"/>
      <c r="I24" s="68"/>
      <c r="J24" s="69"/>
      <c r="K24" s="92"/>
      <c r="L24" s="20"/>
    </row>
    <row r="25" spans="1:15" s="18" customFormat="1" ht="78" customHeight="1">
      <c r="A25" s="141">
        <v>5</v>
      </c>
      <c r="B25" s="100" t="s">
        <v>133</v>
      </c>
      <c r="C25" s="111" t="s">
        <v>7</v>
      </c>
      <c r="D25" s="111">
        <f>879-D26</f>
        <v>492</v>
      </c>
      <c r="E25" s="68">
        <v>0</v>
      </c>
      <c r="F25" s="68"/>
      <c r="G25" s="68"/>
      <c r="H25" s="68">
        <v>0</v>
      </c>
      <c r="I25" s="68"/>
      <c r="J25" s="69"/>
      <c r="K25" s="92"/>
      <c r="L25" s="20"/>
    </row>
    <row r="26" spans="1:15" s="18" customFormat="1" ht="62.25" customHeight="1">
      <c r="A26" s="141">
        <v>6</v>
      </c>
      <c r="B26" s="100" t="s">
        <v>134</v>
      </c>
      <c r="C26" s="111" t="s">
        <v>7</v>
      </c>
      <c r="D26" s="111">
        <v>387</v>
      </c>
      <c r="E26" s="68">
        <v>0</v>
      </c>
      <c r="F26" s="68"/>
      <c r="G26" s="68">
        <v>0</v>
      </c>
      <c r="H26" s="68">
        <v>0</v>
      </c>
      <c r="I26" s="68"/>
      <c r="J26" s="69"/>
      <c r="K26" s="92"/>
      <c r="L26" s="20"/>
    </row>
    <row r="27" spans="1:15" s="18" customFormat="1" ht="113.25" customHeight="1">
      <c r="A27" s="141">
        <v>7</v>
      </c>
      <c r="B27" s="100" t="s">
        <v>118</v>
      </c>
      <c r="C27" s="111" t="s">
        <v>95</v>
      </c>
      <c r="D27" s="111">
        <v>1</v>
      </c>
      <c r="E27" s="68">
        <v>0</v>
      </c>
      <c r="F27" s="68"/>
      <c r="G27" s="68"/>
      <c r="H27" s="68">
        <f t="shared" ref="H27:H31" si="1">E27</f>
        <v>0</v>
      </c>
      <c r="I27" s="68"/>
      <c r="J27" s="69"/>
      <c r="K27" s="92"/>
      <c r="L27" s="20"/>
    </row>
    <row r="28" spans="1:15" s="18" customFormat="1" ht="116.25" customHeight="1">
      <c r="A28" s="141">
        <v>8</v>
      </c>
      <c r="B28" s="100" t="s">
        <v>119</v>
      </c>
      <c r="C28" s="111" t="s">
        <v>95</v>
      </c>
      <c r="D28" s="111">
        <v>1</v>
      </c>
      <c r="E28" s="68">
        <v>2000000</v>
      </c>
      <c r="F28" s="68"/>
      <c r="G28" s="68"/>
      <c r="H28" s="68">
        <f t="shared" si="1"/>
        <v>2000000</v>
      </c>
      <c r="I28" s="68"/>
      <c r="J28" s="69"/>
      <c r="K28" s="92"/>
      <c r="L28" s="20"/>
    </row>
    <row r="29" spans="1:15" s="18" customFormat="1" ht="128.25" customHeight="1">
      <c r="A29" s="141">
        <v>9</v>
      </c>
      <c r="B29" s="100" t="s">
        <v>120</v>
      </c>
      <c r="C29" s="111" t="s">
        <v>95</v>
      </c>
      <c r="D29" s="111">
        <v>1</v>
      </c>
      <c r="E29" s="151">
        <v>3600000</v>
      </c>
      <c r="F29" s="68"/>
      <c r="G29" s="68"/>
      <c r="H29" s="68">
        <f t="shared" si="1"/>
        <v>3600000</v>
      </c>
      <c r="I29" s="68"/>
      <c r="J29" s="69"/>
      <c r="K29" s="92"/>
      <c r="L29" s="20"/>
    </row>
    <row r="30" spans="1:15" s="18" customFormat="1" ht="65.25" customHeight="1">
      <c r="A30" s="141">
        <v>10</v>
      </c>
      <c r="B30" s="100" t="s">
        <v>116</v>
      </c>
      <c r="C30" s="111" t="s">
        <v>95</v>
      </c>
      <c r="D30" s="111">
        <v>1</v>
      </c>
      <c r="E30" s="151">
        <f>2864000+171840</f>
        <v>3035840</v>
      </c>
      <c r="F30" s="68"/>
      <c r="G30" s="68"/>
      <c r="H30" s="68">
        <f t="shared" si="1"/>
        <v>3035840</v>
      </c>
      <c r="I30" s="68"/>
      <c r="J30" s="69"/>
      <c r="K30" s="92">
        <f>E30+E31</f>
        <v>6071680</v>
      </c>
      <c r="L30" s="20"/>
    </row>
    <row r="31" spans="1:15" s="18" customFormat="1" ht="65.25" customHeight="1">
      <c r="A31" s="141">
        <v>11</v>
      </c>
      <c r="B31" s="100" t="s">
        <v>117</v>
      </c>
      <c r="C31" s="111" t="s">
        <v>95</v>
      </c>
      <c r="D31" s="111">
        <v>1</v>
      </c>
      <c r="E31" s="151">
        <f>2864000+171840</f>
        <v>3035840</v>
      </c>
      <c r="F31" s="68"/>
      <c r="G31" s="68"/>
      <c r="H31" s="68">
        <f t="shared" si="1"/>
        <v>3035840</v>
      </c>
      <c r="I31" s="68"/>
      <c r="J31" s="69"/>
      <c r="K31" s="92"/>
      <c r="L31" s="20"/>
    </row>
    <row r="32" spans="1:15" s="18" customFormat="1" ht="15.75">
      <c r="A32" s="141"/>
      <c r="B32" s="13" t="s">
        <v>100</v>
      </c>
      <c r="C32" s="111"/>
      <c r="D32" s="111"/>
      <c r="E32" s="151"/>
      <c r="F32" s="68"/>
      <c r="G32" s="68"/>
      <c r="H32" s="68"/>
      <c r="I32" s="68"/>
      <c r="J32" s="69"/>
      <c r="K32" s="92"/>
      <c r="L32" s="20"/>
      <c r="M32" s="20"/>
      <c r="O32" s="68"/>
    </row>
    <row r="33" spans="1:15" s="18" customFormat="1" ht="129.75" customHeight="1">
      <c r="A33" s="141">
        <v>12</v>
      </c>
      <c r="B33" s="100" t="s">
        <v>101</v>
      </c>
      <c r="C33" s="45" t="s">
        <v>7</v>
      </c>
      <c r="D33" s="111">
        <v>560</v>
      </c>
      <c r="E33" s="151">
        <f>F33+G33+H33</f>
        <v>7314393</v>
      </c>
      <c r="F33" s="68">
        <v>6879700</v>
      </c>
      <c r="G33" s="68">
        <v>362100</v>
      </c>
      <c r="H33" s="68">
        <f>72500+93</f>
        <v>72593</v>
      </c>
      <c r="I33" s="68"/>
      <c r="J33" s="69"/>
      <c r="K33" s="92"/>
      <c r="L33" s="20"/>
      <c r="M33" s="20"/>
      <c r="O33" s="68"/>
    </row>
    <row r="34" spans="1:15" s="18" customFormat="1" ht="63" customHeight="1">
      <c r="A34" s="141">
        <v>13</v>
      </c>
      <c r="B34" s="100" t="s">
        <v>105</v>
      </c>
      <c r="C34" s="111" t="s">
        <v>95</v>
      </c>
      <c r="D34" s="111">
        <v>1</v>
      </c>
      <c r="E34" s="151">
        <v>248041.08</v>
      </c>
      <c r="F34" s="68"/>
      <c r="G34" s="68"/>
      <c r="H34" s="68">
        <f>E34</f>
        <v>248041.08</v>
      </c>
      <c r="I34" s="68"/>
      <c r="J34" s="69"/>
      <c r="K34" s="92">
        <f>E36+E33</f>
        <v>54427593</v>
      </c>
      <c r="L34" s="20"/>
      <c r="M34" s="20"/>
      <c r="O34" s="68"/>
    </row>
    <row r="35" spans="1:15" s="18" customFormat="1" ht="15.75">
      <c r="A35" s="141"/>
      <c r="B35" s="13" t="s">
        <v>53</v>
      </c>
      <c r="C35" s="111"/>
      <c r="D35" s="111"/>
      <c r="E35" s="151"/>
      <c r="F35" s="68"/>
      <c r="G35" s="68"/>
      <c r="H35" s="68"/>
      <c r="I35" s="68"/>
      <c r="J35" s="69"/>
      <c r="K35" s="92"/>
      <c r="L35" s="20"/>
      <c r="M35" s="20"/>
      <c r="O35" s="68"/>
    </row>
    <row r="36" spans="1:15" s="18" customFormat="1" ht="63" customHeight="1">
      <c r="A36" s="141">
        <v>14</v>
      </c>
      <c r="B36" s="100" t="s">
        <v>102</v>
      </c>
      <c r="C36" s="45" t="s">
        <v>7</v>
      </c>
      <c r="D36" s="111">
        <v>4797</v>
      </c>
      <c r="E36" s="151">
        <f>F36+G36+H36</f>
        <v>47113200</v>
      </c>
      <c r="F36" s="68">
        <v>44314400</v>
      </c>
      <c r="G36" s="68">
        <f>47113200-466500-F36</f>
        <v>2332300</v>
      </c>
      <c r="H36" s="68">
        <v>466500</v>
      </c>
      <c r="I36" s="68"/>
      <c r="J36" s="69"/>
      <c r="K36" s="92">
        <f>G33+G36</f>
        <v>2694400</v>
      </c>
      <c r="L36" s="20"/>
      <c r="M36" s="20"/>
      <c r="O36" s="68"/>
    </row>
    <row r="37" spans="1:15" s="18" customFormat="1" ht="63" customHeight="1">
      <c r="A37" s="141">
        <v>15</v>
      </c>
      <c r="B37" s="100" t="s">
        <v>106</v>
      </c>
      <c r="C37" s="111" t="s">
        <v>95</v>
      </c>
      <c r="D37" s="111">
        <v>1</v>
      </c>
      <c r="E37" s="151">
        <v>1450624.28</v>
      </c>
      <c r="F37" s="68"/>
      <c r="G37" s="68"/>
      <c r="H37" s="68">
        <f>E37</f>
        <v>1450624.28</v>
      </c>
      <c r="I37" s="68"/>
      <c r="J37" s="69"/>
      <c r="K37" s="92">
        <f>F33+F36</f>
        <v>51194100</v>
      </c>
      <c r="L37" s="20">
        <f>E36+E33</f>
        <v>54427593</v>
      </c>
      <c r="M37" s="20"/>
      <c r="O37" s="68"/>
    </row>
    <row r="38" spans="1:15" s="18" customFormat="1" ht="15.75">
      <c r="A38" s="141"/>
      <c r="B38" s="13" t="s">
        <v>121</v>
      </c>
      <c r="C38" s="111"/>
      <c r="D38" s="111"/>
      <c r="E38" s="151"/>
      <c r="F38" s="68"/>
      <c r="G38" s="68"/>
      <c r="H38" s="68"/>
      <c r="I38" s="68"/>
      <c r="J38" s="69"/>
      <c r="K38" s="92"/>
      <c r="L38" s="20"/>
      <c r="M38" s="20"/>
      <c r="O38" s="68"/>
    </row>
    <row r="39" spans="1:15" s="18" customFormat="1" ht="112.5" customHeight="1">
      <c r="A39" s="141">
        <v>16</v>
      </c>
      <c r="B39" s="100" t="s">
        <v>122</v>
      </c>
      <c r="C39" s="111" t="s">
        <v>95</v>
      </c>
      <c r="D39" s="111">
        <v>1</v>
      </c>
      <c r="E39" s="151">
        <v>2685000</v>
      </c>
      <c r="F39" s="68"/>
      <c r="G39" s="68"/>
      <c r="H39" s="68">
        <f>E39</f>
        <v>2685000</v>
      </c>
      <c r="I39" s="68"/>
      <c r="J39" s="69"/>
      <c r="K39" s="92"/>
      <c r="L39" s="20"/>
      <c r="M39" s="20"/>
      <c r="O39" s="68"/>
    </row>
    <row r="40" spans="1:15" s="18" customFormat="1" ht="15.75">
      <c r="A40" s="141"/>
      <c r="B40" s="13" t="s">
        <v>123</v>
      </c>
      <c r="C40" s="111"/>
      <c r="D40" s="111"/>
      <c r="E40" s="151"/>
      <c r="F40" s="68"/>
      <c r="G40" s="68"/>
      <c r="H40" s="68"/>
      <c r="I40" s="68"/>
      <c r="J40" s="69"/>
      <c r="K40" s="92"/>
      <c r="L40" s="20"/>
      <c r="M40" s="20"/>
      <c r="O40" s="68"/>
    </row>
    <row r="41" spans="1:15" s="18" customFormat="1" ht="128.25" customHeight="1">
      <c r="A41" s="141">
        <v>17</v>
      </c>
      <c r="B41" s="100" t="s">
        <v>124</v>
      </c>
      <c r="C41" s="111" t="s">
        <v>95</v>
      </c>
      <c r="D41" s="111">
        <v>1</v>
      </c>
      <c r="E41" s="151">
        <v>0</v>
      </c>
      <c r="F41" s="68"/>
      <c r="G41" s="68"/>
      <c r="H41" s="68">
        <f>E41</f>
        <v>0</v>
      </c>
      <c r="I41" s="68"/>
      <c r="J41" s="69"/>
      <c r="K41" s="92"/>
      <c r="L41" s="20"/>
      <c r="M41" s="20"/>
      <c r="O41" s="68"/>
    </row>
    <row r="42" spans="1:15" s="18" customFormat="1" ht="15.75">
      <c r="A42" s="141"/>
      <c r="B42" s="13" t="s">
        <v>25</v>
      </c>
      <c r="C42" s="111"/>
      <c r="D42" s="111"/>
      <c r="E42" s="151"/>
      <c r="F42" s="68"/>
      <c r="G42" s="68"/>
      <c r="H42" s="68"/>
      <c r="I42" s="68"/>
      <c r="J42" s="69"/>
      <c r="K42" s="92"/>
      <c r="L42" s="20"/>
      <c r="M42" s="20"/>
      <c r="O42" s="68"/>
    </row>
    <row r="43" spans="1:15" s="18" customFormat="1" ht="63.75" customHeight="1">
      <c r="A43" s="141">
        <v>18</v>
      </c>
      <c r="B43" s="100" t="s">
        <v>125</v>
      </c>
      <c r="C43" s="111" t="s">
        <v>95</v>
      </c>
      <c r="D43" s="111">
        <v>1</v>
      </c>
      <c r="E43" s="151">
        <v>0</v>
      </c>
      <c r="F43" s="68"/>
      <c r="G43" s="68"/>
      <c r="H43" s="68">
        <f>E43</f>
        <v>0</v>
      </c>
      <c r="I43" s="68"/>
      <c r="J43" s="69"/>
      <c r="K43" s="92"/>
      <c r="L43" s="20"/>
      <c r="M43" s="20"/>
      <c r="O43" s="68"/>
    </row>
    <row r="44" spans="1:15" s="18" customFormat="1" ht="63.75" customHeight="1">
      <c r="A44" s="141">
        <v>19</v>
      </c>
      <c r="B44" s="100" t="s">
        <v>126</v>
      </c>
      <c r="C44" s="111" t="s">
        <v>95</v>
      </c>
      <c r="D44" s="111">
        <v>1</v>
      </c>
      <c r="E44" s="151">
        <v>0</v>
      </c>
      <c r="F44" s="68"/>
      <c r="G44" s="68"/>
      <c r="H44" s="68">
        <f t="shared" ref="H44:H46" si="2">E44</f>
        <v>0</v>
      </c>
      <c r="I44" s="68"/>
      <c r="J44" s="69"/>
      <c r="K44" s="92"/>
      <c r="L44" s="20"/>
      <c r="M44" s="20"/>
      <c r="O44" s="68"/>
    </row>
    <row r="45" spans="1:15" s="18" customFormat="1" ht="94.5" customHeight="1">
      <c r="A45" s="141">
        <v>20</v>
      </c>
      <c r="B45" s="100" t="s">
        <v>127</v>
      </c>
      <c r="C45" s="111" t="s">
        <v>95</v>
      </c>
      <c r="D45" s="111">
        <v>1</v>
      </c>
      <c r="E45" s="151">
        <v>0</v>
      </c>
      <c r="F45" s="68"/>
      <c r="G45" s="68"/>
      <c r="H45" s="68">
        <f t="shared" si="2"/>
        <v>0</v>
      </c>
      <c r="I45" s="68"/>
      <c r="J45" s="69"/>
      <c r="K45" s="92"/>
      <c r="L45" s="20"/>
      <c r="M45" s="20"/>
      <c r="O45" s="68"/>
    </row>
    <row r="46" spans="1:15" s="18" customFormat="1" ht="51" customHeight="1">
      <c r="A46" s="141">
        <v>21</v>
      </c>
      <c r="B46" s="100" t="s">
        <v>109</v>
      </c>
      <c r="C46" s="111" t="s">
        <v>95</v>
      </c>
      <c r="D46" s="111">
        <v>1</v>
      </c>
      <c r="E46" s="151">
        <v>0</v>
      </c>
      <c r="F46" s="68"/>
      <c r="G46" s="68"/>
      <c r="H46" s="68">
        <f t="shared" si="2"/>
        <v>0</v>
      </c>
      <c r="I46" s="68"/>
      <c r="J46" s="69"/>
      <c r="K46" s="92"/>
      <c r="L46" s="20"/>
      <c r="M46" s="20"/>
      <c r="O46" s="92"/>
    </row>
    <row r="47" spans="1:15" s="18" customFormat="1" ht="30" customHeight="1" thickBot="1">
      <c r="A47" s="142"/>
      <c r="B47" s="77" t="s">
        <v>4</v>
      </c>
      <c r="C47" s="113"/>
      <c r="D47" s="113"/>
      <c r="E47" s="152">
        <f>E20+E21+E22+E23+E25+E27+E28+E29+E30+E31+E33+E34+E36+E37+E39+E41+E43+E44+E45+E46+E26</f>
        <v>96721435.599999994</v>
      </c>
      <c r="F47" s="90">
        <f t="shared" ref="F47" si="3">F20+F21+F22+F23+F25+F27+F28+F29+F30+F31+F33+F34+F36+F37+F39+F41+F43+F44+F45+F46</f>
        <v>51194100</v>
      </c>
      <c r="G47" s="90">
        <f>G20+G21+G22+G23+G25+G27+G28+G29+G30+G31+G33+G34+G36+G37+G39+G41+G43+G44+G45+G46+G26</f>
        <v>2694400</v>
      </c>
      <c r="H47" s="90">
        <f>H20+H21+H22+H23+H25+H27+H28+H29+H30+H31+H33+H34+H36+H37+H39+H41+H43+H44+H45+H46+H26</f>
        <v>42832935.600000001</v>
      </c>
      <c r="I47" s="90">
        <f t="shared" ref="I47:J47" si="4">I20+I21+I22+I23+I25+I27+I28+I29+I30+I31+I33+I34+I36+I37+I39+I41+I43+I44+I45</f>
        <v>0</v>
      </c>
      <c r="J47" s="110">
        <f t="shared" si="4"/>
        <v>0</v>
      </c>
      <c r="K47" s="124"/>
      <c r="L47" s="20"/>
      <c r="M47" s="20"/>
    </row>
    <row r="48" spans="1:15" ht="30" customHeight="1">
      <c r="A48" s="84"/>
      <c r="B48" s="85"/>
      <c r="C48" s="86"/>
      <c r="D48" s="125"/>
      <c r="E48" s="153"/>
      <c r="F48" s="87"/>
      <c r="G48" s="87"/>
      <c r="H48" s="87"/>
      <c r="I48" s="87"/>
      <c r="J48" s="87"/>
      <c r="K48" s="87"/>
      <c r="L48" s="21"/>
    </row>
    <row r="49" spans="1:11" ht="40.5" customHeight="1">
      <c r="A49" s="9"/>
      <c r="B49" s="18"/>
      <c r="E49" s="154"/>
      <c r="F49" s="20"/>
      <c r="G49" s="20"/>
      <c r="H49" s="20"/>
      <c r="I49" s="21"/>
      <c r="K49" s="21"/>
    </row>
    <row r="50" spans="1:11" ht="25.5" customHeight="1">
      <c r="A50" s="9"/>
      <c r="B50" s="18"/>
      <c r="E50" s="154"/>
      <c r="F50" s="20"/>
      <c r="G50" s="20"/>
      <c r="H50" s="20"/>
      <c r="I50" s="21"/>
      <c r="K50" s="21"/>
    </row>
    <row r="51" spans="1:11" ht="48" customHeight="1">
      <c r="A51" s="9"/>
      <c r="E51" s="154"/>
      <c r="F51" s="20"/>
      <c r="G51" s="20"/>
      <c r="H51" s="20"/>
    </row>
    <row r="52" spans="1:11" ht="21.75" customHeight="1">
      <c r="A52" s="9"/>
    </row>
    <row r="53" spans="1:11">
      <c r="A53" s="9"/>
    </row>
    <row r="54" spans="1:11">
      <c r="A54" s="9"/>
    </row>
    <row r="55" spans="1:11">
      <c r="A55" s="9"/>
    </row>
    <row r="56" spans="1:11">
      <c r="A56" s="9"/>
    </row>
    <row r="57" spans="1:11">
      <c r="A57" s="9"/>
    </row>
    <row r="58" spans="1:11">
      <c r="A58" s="9"/>
    </row>
    <row r="59" spans="1:11">
      <c r="A59" s="9"/>
    </row>
    <row r="60" spans="1:11">
      <c r="A60" s="9"/>
    </row>
    <row r="61" spans="1:11">
      <c r="A61" s="9"/>
    </row>
    <row r="62" spans="1:11">
      <c r="A62" s="9"/>
    </row>
    <row r="63" spans="1:11">
      <c r="A63" s="9"/>
    </row>
    <row r="64" spans="1:11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  <row r="70" spans="1:1">
      <c r="A70" s="9"/>
    </row>
    <row r="71" spans="1:1">
      <c r="A71" s="9"/>
    </row>
    <row r="72" spans="1:1">
      <c r="A72" s="9"/>
    </row>
    <row r="73" spans="1:1">
      <c r="A73" s="9"/>
    </row>
    <row r="74" spans="1:1">
      <c r="A74" s="9"/>
    </row>
    <row r="75" spans="1:1">
      <c r="A75" s="9"/>
    </row>
    <row r="76" spans="1:1">
      <c r="A76" s="9"/>
    </row>
    <row r="77" spans="1:1">
      <c r="A77" s="9"/>
    </row>
    <row r="78" spans="1:1">
      <c r="A78" s="9"/>
    </row>
    <row r="79" spans="1:1">
      <c r="A79" s="9"/>
    </row>
    <row r="80" spans="1:1">
      <c r="A80" s="9"/>
    </row>
    <row r="81" spans="1:1">
      <c r="A81" s="9"/>
    </row>
    <row r="82" spans="1:1">
      <c r="A82" s="9"/>
    </row>
    <row r="83" spans="1:1">
      <c r="A83" s="9"/>
    </row>
    <row r="84" spans="1:1">
      <c r="A84" s="9"/>
    </row>
    <row r="85" spans="1:1">
      <c r="A85" s="9"/>
    </row>
    <row r="86" spans="1:1">
      <c r="A86" s="9"/>
    </row>
    <row r="87" spans="1:1">
      <c r="A87" s="9"/>
    </row>
    <row r="88" spans="1:1">
      <c r="A88" s="9"/>
    </row>
    <row r="89" spans="1:1">
      <c r="A89" s="9"/>
    </row>
    <row r="90" spans="1:1">
      <c r="A90" s="9"/>
    </row>
    <row r="91" spans="1:1">
      <c r="A91" s="9"/>
    </row>
    <row r="92" spans="1:1">
      <c r="A92" s="9"/>
    </row>
    <row r="93" spans="1:1">
      <c r="A93" s="9"/>
    </row>
    <row r="94" spans="1:1">
      <c r="A94" s="9"/>
    </row>
    <row r="95" spans="1:1">
      <c r="A95" s="9"/>
    </row>
    <row r="96" spans="1:1">
      <c r="A96" s="9"/>
    </row>
    <row r="97" spans="1:1">
      <c r="A97" s="9"/>
    </row>
  </sheetData>
  <mergeCells count="23">
    <mergeCell ref="K16:K17"/>
    <mergeCell ref="F15:H15"/>
    <mergeCell ref="I15:I17"/>
    <mergeCell ref="J15:J17"/>
    <mergeCell ref="F16:F17"/>
    <mergeCell ref="G16:G17"/>
    <mergeCell ref="H16:H17"/>
    <mergeCell ref="D10:E10"/>
    <mergeCell ref="I10:J10"/>
    <mergeCell ref="A12:J12"/>
    <mergeCell ref="A13:J13"/>
    <mergeCell ref="A14:J14"/>
    <mergeCell ref="A15:A17"/>
    <mergeCell ref="B15:B17"/>
    <mergeCell ref="C15:C17"/>
    <mergeCell ref="D15:D17"/>
    <mergeCell ref="E15:E17"/>
    <mergeCell ref="I7:J7"/>
    <mergeCell ref="D1:E1"/>
    <mergeCell ref="D3:E3"/>
    <mergeCell ref="D4:E4"/>
    <mergeCell ref="D6:E6"/>
    <mergeCell ref="D7:E7"/>
  </mergeCells>
  <pageMargins left="0.78740157480314965" right="0.78740157480314965" top="0.59055118110236227" bottom="0.39370078740157483" header="0.51181102362204722" footer="0.51181102362204722"/>
  <pageSetup paperSize="9" scale="54" fitToHeight="2" orientation="portrait" r:id="rId1"/>
  <headerFooter alignWithMargins="0"/>
  <rowBreaks count="1" manualBreakCount="1">
    <brk id="34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O97"/>
  <sheetViews>
    <sheetView view="pageBreakPreview" topLeftCell="A33" zoomScaleSheetLayoutView="100" workbookViewId="0">
      <selection activeCell="E36" sqref="E36:H36"/>
    </sheetView>
  </sheetViews>
  <sheetFormatPr defaultRowHeight="12.75"/>
  <cols>
    <col min="1" max="1" width="6.28515625" customWidth="1"/>
    <col min="2" max="2" width="43.140625" customWidth="1"/>
    <col min="3" max="3" width="9.140625" customWidth="1"/>
    <col min="4" max="4" width="12.140625" style="18" customWidth="1"/>
    <col min="5" max="5" width="16.7109375" style="155" customWidth="1"/>
    <col min="6" max="6" width="15" style="18" customWidth="1"/>
    <col min="7" max="7" width="16.5703125" style="18" customWidth="1"/>
    <col min="8" max="8" width="16.28515625" style="18" customWidth="1"/>
    <col min="9" max="9" width="12" customWidth="1"/>
    <col min="10" max="10" width="12.28515625" customWidth="1"/>
    <col min="11" max="11" width="16.85546875" customWidth="1"/>
    <col min="12" max="12" width="14.140625" customWidth="1"/>
    <col min="13" max="13" width="16.5703125" customWidth="1"/>
    <col min="14" max="14" width="9.140625" customWidth="1"/>
    <col min="15" max="15" width="14.85546875" customWidth="1"/>
    <col min="16" max="16" width="9.140625" customWidth="1"/>
  </cols>
  <sheetData>
    <row r="1" spans="1:11" ht="15.75" hidden="1">
      <c r="A1" s="3"/>
      <c r="B1" s="1"/>
      <c r="C1" s="1"/>
      <c r="D1" s="191"/>
      <c r="E1" s="191"/>
      <c r="F1" s="157"/>
      <c r="G1" s="157"/>
      <c r="H1" s="157"/>
    </row>
    <row r="2" spans="1:11" ht="15.75" hidden="1">
      <c r="A2" s="3"/>
      <c r="B2" s="1"/>
      <c r="C2" s="1"/>
      <c r="D2" s="157"/>
      <c r="E2" s="146"/>
      <c r="F2" s="157"/>
      <c r="G2" s="157"/>
      <c r="H2" s="157"/>
    </row>
    <row r="3" spans="1:11" ht="15.75" hidden="1">
      <c r="A3" s="3"/>
      <c r="B3" s="1"/>
      <c r="C3" s="1"/>
      <c r="D3" s="192"/>
      <c r="E3" s="192"/>
      <c r="F3" s="158"/>
      <c r="G3" s="158"/>
      <c r="H3" s="158"/>
    </row>
    <row r="4" spans="1:11" ht="15.75" hidden="1">
      <c r="A4" s="3"/>
      <c r="B4" s="1"/>
      <c r="C4" s="1"/>
      <c r="D4" s="191"/>
      <c r="E4" s="191"/>
      <c r="F4" s="157"/>
      <c r="G4" s="157"/>
      <c r="H4" s="157"/>
    </row>
    <row r="5" spans="1:11" ht="15.75" hidden="1">
      <c r="A5" s="3"/>
      <c r="B5" s="1"/>
      <c r="C5" s="1"/>
      <c r="D5" s="157"/>
      <c r="E5" s="146"/>
      <c r="F5" s="157"/>
      <c r="G5" s="157"/>
      <c r="H5" s="157"/>
    </row>
    <row r="6" spans="1:11" ht="15.75">
      <c r="A6" s="3"/>
      <c r="B6" s="1"/>
      <c r="C6" s="1"/>
      <c r="D6" s="193"/>
      <c r="E6" s="193"/>
      <c r="F6" s="159"/>
      <c r="G6" s="159"/>
      <c r="H6" s="159"/>
    </row>
    <row r="7" spans="1:11" ht="15.75">
      <c r="A7" s="3"/>
      <c r="B7" s="1"/>
      <c r="C7" s="30"/>
      <c r="D7" s="194"/>
      <c r="E7" s="194"/>
      <c r="F7" s="160"/>
      <c r="G7" s="160"/>
      <c r="H7" s="160"/>
      <c r="I7" s="194" t="s">
        <v>15</v>
      </c>
      <c r="J7" s="194"/>
      <c r="K7" s="160"/>
    </row>
    <row r="8" spans="1:11" ht="15.75">
      <c r="A8" s="3"/>
      <c r="B8" s="1"/>
      <c r="C8" s="30"/>
      <c r="D8" s="160"/>
      <c r="E8" s="147"/>
      <c r="F8" s="160"/>
      <c r="G8" s="160"/>
      <c r="H8" s="160"/>
      <c r="I8" s="160"/>
      <c r="J8" s="160"/>
      <c r="K8" s="160"/>
    </row>
    <row r="9" spans="1:11" ht="15.75">
      <c r="A9" s="3"/>
      <c r="B9" s="1"/>
      <c r="C9" s="30"/>
      <c r="D9" s="156"/>
      <c r="E9" s="147"/>
      <c r="F9" s="160"/>
      <c r="G9" s="160"/>
      <c r="H9" s="160"/>
      <c r="I9" s="156" t="s">
        <v>16</v>
      </c>
      <c r="J9" s="160"/>
      <c r="K9" s="160"/>
    </row>
    <row r="10" spans="1:11" ht="37.5" customHeight="1">
      <c r="A10" s="3"/>
      <c r="B10" s="1"/>
      <c r="C10" s="30"/>
      <c r="D10" s="190"/>
      <c r="E10" s="190"/>
      <c r="F10" s="156"/>
      <c r="G10" s="156"/>
      <c r="H10" s="156"/>
      <c r="I10" s="190" t="s">
        <v>17</v>
      </c>
      <c r="J10" s="190"/>
      <c r="K10" s="156"/>
    </row>
    <row r="11" spans="1:11" ht="19.5" customHeight="1">
      <c r="A11" s="3"/>
      <c r="B11" s="1"/>
      <c r="C11" s="1"/>
      <c r="D11" s="11"/>
      <c r="E11" s="148"/>
      <c r="F11" s="11"/>
      <c r="G11" s="11"/>
      <c r="H11" s="11"/>
    </row>
    <row r="12" spans="1:11" ht="15.75">
      <c r="A12" s="181" t="s">
        <v>5</v>
      </c>
      <c r="B12" s="181"/>
      <c r="C12" s="181"/>
      <c r="D12" s="181"/>
      <c r="E12" s="181"/>
      <c r="F12" s="181"/>
      <c r="G12" s="181"/>
      <c r="H12" s="181"/>
      <c r="I12" s="181"/>
      <c r="J12" s="181"/>
      <c r="K12" s="161"/>
    </row>
    <row r="13" spans="1:11" ht="30" customHeight="1">
      <c r="A13" s="182" t="s">
        <v>88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62"/>
    </row>
    <row r="14" spans="1:11" ht="15.75" customHeight="1" thickBot="1">
      <c r="A14" s="182"/>
      <c r="B14" s="182"/>
      <c r="C14" s="182"/>
      <c r="D14" s="182"/>
      <c r="E14" s="182"/>
      <c r="F14" s="182"/>
      <c r="G14" s="182"/>
      <c r="H14" s="182"/>
      <c r="I14" s="182"/>
      <c r="J14" s="182"/>
      <c r="K14" s="162"/>
    </row>
    <row r="15" spans="1:11" ht="15.75">
      <c r="A15" s="198" t="s">
        <v>0</v>
      </c>
      <c r="B15" s="201" t="s">
        <v>1</v>
      </c>
      <c r="C15" s="201" t="s">
        <v>3</v>
      </c>
      <c r="D15" s="202" t="s">
        <v>2</v>
      </c>
      <c r="E15" s="204" t="s">
        <v>131</v>
      </c>
      <c r="F15" s="206" t="s">
        <v>132</v>
      </c>
      <c r="G15" s="206"/>
      <c r="H15" s="206"/>
      <c r="I15" s="202" t="s">
        <v>89</v>
      </c>
      <c r="J15" s="207" t="s">
        <v>90</v>
      </c>
    </row>
    <row r="16" spans="1:11" ht="15.75" customHeight="1">
      <c r="A16" s="199"/>
      <c r="B16" s="186"/>
      <c r="C16" s="186"/>
      <c r="D16" s="187"/>
      <c r="E16" s="205"/>
      <c r="F16" s="187" t="s">
        <v>129</v>
      </c>
      <c r="G16" s="187" t="s">
        <v>128</v>
      </c>
      <c r="H16" s="187" t="s">
        <v>130</v>
      </c>
      <c r="I16" s="187"/>
      <c r="J16" s="208"/>
      <c r="K16" s="203"/>
    </row>
    <row r="17" spans="1:15" ht="36.75" customHeight="1">
      <c r="A17" s="199"/>
      <c r="B17" s="186"/>
      <c r="C17" s="186"/>
      <c r="D17" s="187"/>
      <c r="E17" s="205"/>
      <c r="F17" s="187"/>
      <c r="G17" s="187"/>
      <c r="H17" s="187"/>
      <c r="I17" s="187"/>
      <c r="J17" s="208"/>
      <c r="K17" s="203"/>
    </row>
    <row r="18" spans="1:15" ht="15.75">
      <c r="A18" s="164">
        <v>1</v>
      </c>
      <c r="B18" s="163">
        <v>2</v>
      </c>
      <c r="C18" s="163">
        <v>3</v>
      </c>
      <c r="D18" s="13">
        <v>4</v>
      </c>
      <c r="E18" s="149">
        <v>5</v>
      </c>
      <c r="F18" s="13">
        <v>6</v>
      </c>
      <c r="G18" s="13">
        <v>7</v>
      </c>
      <c r="H18" s="13">
        <v>8</v>
      </c>
      <c r="I18" s="13">
        <v>9</v>
      </c>
      <c r="J18" s="48">
        <v>10</v>
      </c>
      <c r="K18" s="91"/>
    </row>
    <row r="19" spans="1:15" ht="15.75">
      <c r="A19" s="52"/>
      <c r="B19" s="163" t="s">
        <v>85</v>
      </c>
      <c r="C19" s="8"/>
      <c r="D19" s="8"/>
      <c r="E19" s="150"/>
      <c r="F19" s="33"/>
      <c r="G19" s="33"/>
      <c r="H19" s="33"/>
      <c r="I19" s="33"/>
      <c r="J19" s="51"/>
      <c r="K19" s="92"/>
      <c r="L19" s="21"/>
    </row>
    <row r="20" spans="1:15" s="18" customFormat="1" ht="66.75" customHeight="1">
      <c r="A20" s="140">
        <v>1</v>
      </c>
      <c r="B20" s="74" t="s">
        <v>91</v>
      </c>
      <c r="C20" s="45" t="s">
        <v>7</v>
      </c>
      <c r="D20" s="45">
        <v>270</v>
      </c>
      <c r="E20" s="150">
        <f>6080071.2-72961+72961</f>
        <v>6080071.2000000002</v>
      </c>
      <c r="F20" s="33"/>
      <c r="G20" s="33"/>
      <c r="H20" s="33">
        <f>E20</f>
        <v>6080071.2000000002</v>
      </c>
      <c r="I20" s="33"/>
      <c r="J20" s="51"/>
      <c r="K20" s="92"/>
      <c r="L20" s="20"/>
      <c r="M20" s="20"/>
    </row>
    <row r="21" spans="1:15" s="18" customFormat="1" ht="62.25" customHeight="1">
      <c r="A21" s="141">
        <v>2</v>
      </c>
      <c r="B21" s="74" t="s">
        <v>92</v>
      </c>
      <c r="C21" s="111" t="s">
        <v>7</v>
      </c>
      <c r="D21" s="111">
        <v>454</v>
      </c>
      <c r="E21" s="151">
        <f>8238811.2-98866+98866</f>
        <v>8238811.2000000002</v>
      </c>
      <c r="F21" s="68"/>
      <c r="G21" s="68"/>
      <c r="H21" s="33">
        <f t="shared" ref="H21:H23" si="0">E21</f>
        <v>8238811.2000000002</v>
      </c>
      <c r="I21" s="68"/>
      <c r="J21" s="69"/>
      <c r="K21" s="92"/>
      <c r="L21" s="20"/>
    </row>
    <row r="22" spans="1:15" s="18" customFormat="1" ht="67.5" customHeight="1">
      <c r="A22" s="141">
        <v>3</v>
      </c>
      <c r="B22" s="74" t="s">
        <v>114</v>
      </c>
      <c r="C22" s="111" t="s">
        <v>7</v>
      </c>
      <c r="D22" s="111">
        <v>267</v>
      </c>
      <c r="E22" s="151">
        <f>3378151.2+85000</f>
        <v>3463151.2</v>
      </c>
      <c r="F22" s="68"/>
      <c r="G22" s="68"/>
      <c r="H22" s="33">
        <f t="shared" si="0"/>
        <v>3463151.2</v>
      </c>
      <c r="I22" s="68"/>
      <c r="J22" s="69"/>
      <c r="K22" s="92"/>
      <c r="L22" s="20"/>
    </row>
    <row r="23" spans="1:15" s="18" customFormat="1" ht="66" customHeight="1">
      <c r="A23" s="141">
        <v>4</v>
      </c>
      <c r="B23" s="74" t="s">
        <v>115</v>
      </c>
      <c r="C23" s="111" t="s">
        <v>7</v>
      </c>
      <c r="D23" s="111">
        <v>736</v>
      </c>
      <c r="E23" s="151">
        <v>9816928.8000000007</v>
      </c>
      <c r="F23" s="68"/>
      <c r="G23" s="68"/>
      <c r="H23" s="33">
        <f t="shared" si="0"/>
        <v>9816928.8000000007</v>
      </c>
      <c r="I23" s="68"/>
      <c r="J23" s="69"/>
      <c r="K23" s="92">
        <f>E20+E21+E23</f>
        <v>24135811.200000003</v>
      </c>
      <c r="L23" s="20">
        <f>14090664-(E23+E22)</f>
        <v>810584</v>
      </c>
      <c r="M23" s="20">
        <f>L23+85000</f>
        <v>895584</v>
      </c>
    </row>
    <row r="24" spans="1:15" s="18" customFormat="1" ht="15.75">
      <c r="A24" s="141"/>
      <c r="B24" s="13" t="s">
        <v>38</v>
      </c>
      <c r="C24" s="111"/>
      <c r="D24" s="111"/>
      <c r="E24" s="151"/>
      <c r="F24" s="68"/>
      <c r="G24" s="68"/>
      <c r="H24" s="68"/>
      <c r="I24" s="68"/>
      <c r="J24" s="69"/>
      <c r="K24" s="92"/>
      <c r="L24" s="20"/>
    </row>
    <row r="25" spans="1:15" s="18" customFormat="1" ht="78" customHeight="1">
      <c r="A25" s="141">
        <v>5</v>
      </c>
      <c r="B25" s="100" t="s">
        <v>133</v>
      </c>
      <c r="C25" s="111" t="s">
        <v>7</v>
      </c>
      <c r="D25" s="111">
        <f>879-D26</f>
        <v>492</v>
      </c>
      <c r="E25" s="151">
        <v>0</v>
      </c>
      <c r="F25" s="68"/>
      <c r="G25" s="68"/>
      <c r="H25" s="68">
        <v>40365.599999999999</v>
      </c>
      <c r="I25" s="68"/>
      <c r="J25" s="69"/>
      <c r="K25" s="92"/>
      <c r="L25" s="20"/>
    </row>
    <row r="26" spans="1:15" s="18" customFormat="1" ht="62.25" customHeight="1">
      <c r="A26" s="141">
        <v>6</v>
      </c>
      <c r="B26" s="100" t="s">
        <v>134</v>
      </c>
      <c r="C26" s="111" t="s">
        <v>7</v>
      </c>
      <c r="D26" s="111">
        <v>387</v>
      </c>
      <c r="E26" s="151">
        <f>G26+H26</f>
        <v>8776532.4000000004</v>
      </c>
      <c r="F26" s="68"/>
      <c r="G26" s="68">
        <v>8580000</v>
      </c>
      <c r="H26" s="68">
        <v>196532.4</v>
      </c>
      <c r="I26" s="68"/>
      <c r="J26" s="69"/>
      <c r="K26" s="92"/>
      <c r="L26" s="20"/>
    </row>
    <row r="27" spans="1:15" s="18" customFormat="1" ht="113.25" customHeight="1">
      <c r="A27" s="141">
        <v>7</v>
      </c>
      <c r="B27" s="100" t="s">
        <v>118</v>
      </c>
      <c r="C27" s="111" t="s">
        <v>95</v>
      </c>
      <c r="D27" s="111">
        <v>1</v>
      </c>
      <c r="E27" s="151">
        <v>1700000</v>
      </c>
      <c r="F27" s="68"/>
      <c r="G27" s="68"/>
      <c r="H27" s="68">
        <f t="shared" ref="H27:H31" si="1">E27</f>
        <v>1700000</v>
      </c>
      <c r="I27" s="68"/>
      <c r="J27" s="69"/>
      <c r="K27" s="92"/>
      <c r="L27" s="20"/>
    </row>
    <row r="28" spans="1:15" s="18" customFormat="1" ht="116.25" customHeight="1">
      <c r="A28" s="141">
        <v>8</v>
      </c>
      <c r="B28" s="100" t="s">
        <v>119</v>
      </c>
      <c r="C28" s="111" t="s">
        <v>95</v>
      </c>
      <c r="D28" s="111">
        <v>1</v>
      </c>
      <c r="E28" s="151">
        <v>1900000</v>
      </c>
      <c r="F28" s="68"/>
      <c r="G28" s="68"/>
      <c r="H28" s="68">
        <f t="shared" si="1"/>
        <v>1900000</v>
      </c>
      <c r="I28" s="68"/>
      <c r="J28" s="69"/>
      <c r="K28" s="92"/>
      <c r="L28" s="20"/>
    </row>
    <row r="29" spans="1:15" s="18" customFormat="1" ht="128.25" customHeight="1">
      <c r="A29" s="141">
        <v>9</v>
      </c>
      <c r="B29" s="100" t="s">
        <v>120</v>
      </c>
      <c r="C29" s="111" t="s">
        <v>95</v>
      </c>
      <c r="D29" s="111">
        <v>1</v>
      </c>
      <c r="E29" s="151">
        <v>0</v>
      </c>
      <c r="F29" s="68"/>
      <c r="G29" s="68"/>
      <c r="H29" s="68">
        <f t="shared" si="1"/>
        <v>0</v>
      </c>
      <c r="I29" s="68"/>
      <c r="J29" s="69"/>
      <c r="K29" s="92"/>
      <c r="L29" s="20"/>
    </row>
    <row r="30" spans="1:15" s="18" customFormat="1" ht="65.25" customHeight="1">
      <c r="A30" s="141">
        <v>10</v>
      </c>
      <c r="B30" s="100" t="s">
        <v>116</v>
      </c>
      <c r="C30" s="111" t="s">
        <v>95</v>
      </c>
      <c r="D30" s="111">
        <v>1</v>
      </c>
      <c r="E30" s="151">
        <f>2864000+171840</f>
        <v>3035840</v>
      </c>
      <c r="F30" s="68"/>
      <c r="G30" s="68"/>
      <c r="H30" s="68">
        <f t="shared" si="1"/>
        <v>3035840</v>
      </c>
      <c r="I30" s="68"/>
      <c r="J30" s="69"/>
      <c r="K30" s="92">
        <f>E30+E31</f>
        <v>3035840</v>
      </c>
      <c r="L30" s="20"/>
    </row>
    <row r="31" spans="1:15" s="18" customFormat="1" ht="65.25" customHeight="1">
      <c r="A31" s="141">
        <v>11</v>
      </c>
      <c r="B31" s="100" t="s">
        <v>117</v>
      </c>
      <c r="C31" s="111" t="s">
        <v>95</v>
      </c>
      <c r="D31" s="111">
        <v>1</v>
      </c>
      <c r="E31" s="151">
        <v>0</v>
      </c>
      <c r="F31" s="68"/>
      <c r="G31" s="68"/>
      <c r="H31" s="68">
        <f t="shared" si="1"/>
        <v>0</v>
      </c>
      <c r="I31" s="68"/>
      <c r="J31" s="69"/>
      <c r="K31" s="92"/>
      <c r="L31" s="20"/>
    </row>
    <row r="32" spans="1:15" s="18" customFormat="1" ht="15.75">
      <c r="A32" s="141"/>
      <c r="B32" s="13" t="s">
        <v>100</v>
      </c>
      <c r="C32" s="111"/>
      <c r="D32" s="111"/>
      <c r="E32" s="151"/>
      <c r="F32" s="68"/>
      <c r="G32" s="68"/>
      <c r="H32" s="68"/>
      <c r="I32" s="68"/>
      <c r="J32" s="69"/>
      <c r="K32" s="92"/>
      <c r="L32" s="20"/>
      <c r="M32" s="20"/>
      <c r="O32" s="68"/>
    </row>
    <row r="33" spans="1:15" s="18" customFormat="1" ht="129.75" customHeight="1">
      <c r="A33" s="141">
        <v>12</v>
      </c>
      <c r="B33" s="100" t="s">
        <v>101</v>
      </c>
      <c r="C33" s="45" t="s">
        <v>7</v>
      </c>
      <c r="D33" s="111">
        <v>560</v>
      </c>
      <c r="E33" s="151">
        <f>F33+G33+H33</f>
        <v>7314393</v>
      </c>
      <c r="F33" s="68">
        <v>6879700</v>
      </c>
      <c r="G33" s="68">
        <v>362100</v>
      </c>
      <c r="H33" s="68">
        <f>72500+93</f>
        <v>72593</v>
      </c>
      <c r="I33" s="68"/>
      <c r="J33" s="69"/>
      <c r="K33" s="92"/>
      <c r="L33" s="20"/>
      <c r="M33" s="20"/>
      <c r="O33" s="68"/>
    </row>
    <row r="34" spans="1:15" s="18" customFormat="1" ht="63" customHeight="1">
      <c r="A34" s="141">
        <v>13</v>
      </c>
      <c r="B34" s="100" t="s">
        <v>105</v>
      </c>
      <c r="C34" s="111" t="s">
        <v>95</v>
      </c>
      <c r="D34" s="111">
        <v>1</v>
      </c>
      <c r="E34" s="151">
        <v>248041.08</v>
      </c>
      <c r="F34" s="68"/>
      <c r="G34" s="68"/>
      <c r="H34" s="68">
        <f>E34</f>
        <v>248041.08</v>
      </c>
      <c r="I34" s="68"/>
      <c r="J34" s="69"/>
      <c r="K34" s="92">
        <f>E36+E33</f>
        <v>54427593</v>
      </c>
      <c r="L34" s="20"/>
      <c r="M34" s="20"/>
      <c r="O34" s="68"/>
    </row>
    <row r="35" spans="1:15" s="18" customFormat="1" ht="15.75">
      <c r="A35" s="141"/>
      <c r="B35" s="13" t="s">
        <v>53</v>
      </c>
      <c r="C35" s="111"/>
      <c r="D35" s="111"/>
      <c r="E35" s="151"/>
      <c r="F35" s="68"/>
      <c r="G35" s="68"/>
      <c r="H35" s="68"/>
      <c r="I35" s="68"/>
      <c r="J35" s="69"/>
      <c r="K35" s="92"/>
      <c r="L35" s="20"/>
      <c r="M35" s="20"/>
      <c r="O35" s="68"/>
    </row>
    <row r="36" spans="1:15" s="18" customFormat="1" ht="63" customHeight="1">
      <c r="A36" s="141">
        <v>14</v>
      </c>
      <c r="B36" s="100" t="s">
        <v>102</v>
      </c>
      <c r="C36" s="45" t="s">
        <v>7</v>
      </c>
      <c r="D36" s="111">
        <v>4797</v>
      </c>
      <c r="E36" s="151">
        <f>F36+G36+H36</f>
        <v>47113200</v>
      </c>
      <c r="F36" s="68">
        <v>44314400</v>
      </c>
      <c r="G36" s="68">
        <f>47113200-466500-F36</f>
        <v>2332300</v>
      </c>
      <c r="H36" s="68">
        <v>466500</v>
      </c>
      <c r="I36" s="68"/>
      <c r="J36" s="69"/>
      <c r="K36" s="92">
        <f>G33+G36</f>
        <v>2694400</v>
      </c>
      <c r="L36" s="20"/>
      <c r="M36" s="20"/>
      <c r="O36" s="68"/>
    </row>
    <row r="37" spans="1:15" s="18" customFormat="1" ht="63" customHeight="1">
      <c r="A37" s="141">
        <v>15</v>
      </c>
      <c r="B37" s="100" t="s">
        <v>106</v>
      </c>
      <c r="C37" s="111" t="s">
        <v>95</v>
      </c>
      <c r="D37" s="111">
        <v>1</v>
      </c>
      <c r="E37" s="151">
        <v>1450624.28</v>
      </c>
      <c r="F37" s="68"/>
      <c r="G37" s="68"/>
      <c r="H37" s="68">
        <f>E37</f>
        <v>1450624.28</v>
      </c>
      <c r="I37" s="68"/>
      <c r="J37" s="69"/>
      <c r="K37" s="92">
        <f>F33+F36</f>
        <v>51194100</v>
      </c>
      <c r="L37" s="20">
        <f>E36+E33</f>
        <v>54427593</v>
      </c>
      <c r="M37" s="20"/>
      <c r="O37" s="68"/>
    </row>
    <row r="38" spans="1:15" s="18" customFormat="1" ht="15.75">
      <c r="A38" s="141"/>
      <c r="B38" s="13" t="s">
        <v>121</v>
      </c>
      <c r="C38" s="111"/>
      <c r="D38" s="111"/>
      <c r="E38" s="151"/>
      <c r="F38" s="68"/>
      <c r="G38" s="68"/>
      <c r="H38" s="68"/>
      <c r="I38" s="68"/>
      <c r="J38" s="69"/>
      <c r="K38" s="92"/>
      <c r="L38" s="20"/>
      <c r="M38" s="20"/>
      <c r="O38" s="68"/>
    </row>
    <row r="39" spans="1:15" s="18" customFormat="1" ht="112.5" customHeight="1">
      <c r="A39" s="141">
        <v>16</v>
      </c>
      <c r="B39" s="100" t="s">
        <v>122</v>
      </c>
      <c r="C39" s="111" t="s">
        <v>95</v>
      </c>
      <c r="D39" s="111">
        <v>1</v>
      </c>
      <c r="E39" s="151">
        <v>0</v>
      </c>
      <c r="F39" s="68"/>
      <c r="G39" s="68"/>
      <c r="H39" s="68">
        <f>E39</f>
        <v>0</v>
      </c>
      <c r="I39" s="68"/>
      <c r="J39" s="69"/>
      <c r="K39" s="92"/>
      <c r="L39" s="20"/>
      <c r="M39" s="20"/>
      <c r="O39" s="68"/>
    </row>
    <row r="40" spans="1:15" s="18" customFormat="1" ht="15.75">
      <c r="A40" s="141"/>
      <c r="B40" s="13" t="s">
        <v>123</v>
      </c>
      <c r="C40" s="111"/>
      <c r="D40" s="111"/>
      <c r="E40" s="151"/>
      <c r="F40" s="68"/>
      <c r="G40" s="68"/>
      <c r="H40" s="68"/>
      <c r="I40" s="68"/>
      <c r="J40" s="69"/>
      <c r="K40" s="92"/>
      <c r="L40" s="20"/>
      <c r="M40" s="20"/>
      <c r="O40" s="68"/>
    </row>
    <row r="41" spans="1:15" s="18" customFormat="1" ht="128.25" customHeight="1">
      <c r="A41" s="141">
        <v>17</v>
      </c>
      <c r="B41" s="100" t="s">
        <v>124</v>
      </c>
      <c r="C41" s="111" t="s">
        <v>95</v>
      </c>
      <c r="D41" s="111">
        <v>1</v>
      </c>
      <c r="E41" s="151">
        <v>0</v>
      </c>
      <c r="F41" s="68"/>
      <c r="G41" s="68"/>
      <c r="H41" s="68">
        <f>E41</f>
        <v>0</v>
      </c>
      <c r="I41" s="68"/>
      <c r="J41" s="69"/>
      <c r="K41" s="92"/>
      <c r="L41" s="20"/>
      <c r="M41" s="20"/>
      <c r="O41" s="68"/>
    </row>
    <row r="42" spans="1:15" s="18" customFormat="1" ht="15.75">
      <c r="A42" s="141"/>
      <c r="B42" s="13" t="s">
        <v>25</v>
      </c>
      <c r="C42" s="111"/>
      <c r="D42" s="111"/>
      <c r="E42" s="151"/>
      <c r="F42" s="68"/>
      <c r="G42" s="68"/>
      <c r="H42" s="68"/>
      <c r="I42" s="68"/>
      <c r="J42" s="69"/>
      <c r="K42" s="92"/>
      <c r="L42" s="20"/>
      <c r="M42" s="20"/>
      <c r="O42" s="68"/>
    </row>
    <row r="43" spans="1:15" s="18" customFormat="1" ht="63.75" customHeight="1">
      <c r="A43" s="141">
        <v>18</v>
      </c>
      <c r="B43" s="100" t="s">
        <v>125</v>
      </c>
      <c r="C43" s="111" t="s">
        <v>95</v>
      </c>
      <c r="D43" s="111">
        <v>1</v>
      </c>
      <c r="E43" s="151">
        <v>0</v>
      </c>
      <c r="F43" s="68"/>
      <c r="G43" s="68"/>
      <c r="H43" s="68">
        <f>E43</f>
        <v>0</v>
      </c>
      <c r="I43" s="68"/>
      <c r="J43" s="69"/>
      <c r="K43" s="92"/>
      <c r="L43" s="20"/>
      <c r="M43" s="20"/>
      <c r="O43" s="68"/>
    </row>
    <row r="44" spans="1:15" s="18" customFormat="1" ht="63.75" customHeight="1">
      <c r="A44" s="141">
        <v>19</v>
      </c>
      <c r="B44" s="100" t="s">
        <v>126</v>
      </c>
      <c r="C44" s="111" t="s">
        <v>95</v>
      </c>
      <c r="D44" s="111">
        <v>1</v>
      </c>
      <c r="E44" s="151">
        <v>0</v>
      </c>
      <c r="F44" s="68"/>
      <c r="G44" s="68"/>
      <c r="H44" s="68">
        <f t="shared" ref="H44:H46" si="2">E44</f>
        <v>0</v>
      </c>
      <c r="I44" s="68"/>
      <c r="J44" s="69"/>
      <c r="K44" s="92"/>
      <c r="L44" s="20"/>
      <c r="M44" s="20"/>
      <c r="O44" s="68"/>
    </row>
    <row r="45" spans="1:15" s="18" customFormat="1" ht="94.5" customHeight="1">
      <c r="A45" s="141">
        <v>20</v>
      </c>
      <c r="B45" s="100" t="s">
        <v>127</v>
      </c>
      <c r="C45" s="111" t="s">
        <v>95</v>
      </c>
      <c r="D45" s="111">
        <v>1</v>
      </c>
      <c r="E45" s="151">
        <v>0</v>
      </c>
      <c r="F45" s="68"/>
      <c r="G45" s="68"/>
      <c r="H45" s="68">
        <f t="shared" si="2"/>
        <v>0</v>
      </c>
      <c r="I45" s="68"/>
      <c r="J45" s="69"/>
      <c r="K45" s="92"/>
      <c r="L45" s="20"/>
      <c r="M45" s="20"/>
      <c r="O45" s="68"/>
    </row>
    <row r="46" spans="1:15" s="18" customFormat="1" ht="51" customHeight="1">
      <c r="A46" s="141">
        <v>21</v>
      </c>
      <c r="B46" s="100" t="s">
        <v>109</v>
      </c>
      <c r="C46" s="111" t="s">
        <v>95</v>
      </c>
      <c r="D46" s="111">
        <v>1</v>
      </c>
      <c r="E46" s="151">
        <v>0</v>
      </c>
      <c r="F46" s="68"/>
      <c r="G46" s="68"/>
      <c r="H46" s="68">
        <f t="shared" si="2"/>
        <v>0</v>
      </c>
      <c r="I46" s="68"/>
      <c r="J46" s="69"/>
      <c r="K46" s="92"/>
      <c r="L46" s="20"/>
      <c r="M46" s="20"/>
      <c r="O46" s="92"/>
    </row>
    <row r="47" spans="1:15" s="18" customFormat="1" ht="30" customHeight="1" thickBot="1">
      <c r="A47" s="142"/>
      <c r="B47" s="77" t="s">
        <v>4</v>
      </c>
      <c r="C47" s="113"/>
      <c r="D47" s="113"/>
      <c r="E47" s="152">
        <f>E20+E21+E22+E23+E25+E27+E28+E29+E30+E31+E33+E34+E36+E37+E39+E41+E43+E44+E45+E46+E26</f>
        <v>99137593.160000011</v>
      </c>
      <c r="F47" s="90">
        <f t="shared" ref="F47" si="3">F20+F21+F22+F23+F25+F27+F28+F29+F30+F31+F33+F34+F36+F37+F39+F41+F43+F44+F45+F46</f>
        <v>51194100</v>
      </c>
      <c r="G47" s="90">
        <f>G20+G21+G22+G23+G25+G27+G28+G29+G30+G31+G33+G34+G36+G37+G39+G41+G43+G44+G45+G46+G26</f>
        <v>11274400</v>
      </c>
      <c r="H47" s="90">
        <f>H20+H21+H22+H23+H25+H27+H28+H29+H30+H31+H33+H34+H36+H37+H39+H41+H43+H44+H45+H46+H26</f>
        <v>36709458.759999998</v>
      </c>
      <c r="I47" s="90">
        <f t="shared" ref="I47:J47" si="4">I20+I21+I22+I23+I25+I27+I28+I29+I30+I31+I33+I34+I36+I37+I39+I41+I43+I44+I45</f>
        <v>0</v>
      </c>
      <c r="J47" s="110">
        <f t="shared" si="4"/>
        <v>0</v>
      </c>
      <c r="K47" s="124" t="e">
        <f>#REF!-'на сессию 02.06.2021  (2)'!E47</f>
        <v>#REF!</v>
      </c>
      <c r="L47" s="20"/>
      <c r="M47" s="20"/>
    </row>
    <row r="48" spans="1:15" ht="30" customHeight="1">
      <c r="A48" s="84"/>
      <c r="B48" s="85"/>
      <c r="C48" s="86"/>
      <c r="D48" s="125"/>
      <c r="E48" s="153"/>
      <c r="F48" s="87"/>
      <c r="G48" s="87"/>
      <c r="H48" s="87"/>
      <c r="I48" s="87"/>
      <c r="J48" s="87"/>
      <c r="K48" s="87"/>
      <c r="L48" s="21"/>
    </row>
    <row r="49" spans="1:11" ht="40.5" customHeight="1">
      <c r="A49" s="9"/>
      <c r="B49" s="18"/>
      <c r="E49" s="154"/>
      <c r="F49" s="20"/>
      <c r="G49" s="20"/>
      <c r="H49" s="20"/>
      <c r="I49" s="21"/>
      <c r="K49" s="21"/>
    </row>
    <row r="50" spans="1:11" ht="25.5" customHeight="1">
      <c r="A50" s="9"/>
      <c r="B50" s="18"/>
      <c r="E50" s="154"/>
      <c r="F50" s="20"/>
      <c r="G50" s="20"/>
      <c r="H50" s="20"/>
      <c r="I50" s="21"/>
      <c r="K50" s="21"/>
    </row>
    <row r="51" spans="1:11" ht="48" customHeight="1">
      <c r="A51" s="9"/>
      <c r="E51" s="154"/>
      <c r="F51" s="20"/>
      <c r="G51" s="20"/>
      <c r="H51" s="20"/>
    </row>
    <row r="52" spans="1:11" ht="21.75" customHeight="1">
      <c r="A52" s="9"/>
    </row>
    <row r="53" spans="1:11">
      <c r="A53" s="9"/>
    </row>
    <row r="54" spans="1:11">
      <c r="A54" s="9"/>
    </row>
    <row r="55" spans="1:11">
      <c r="A55" s="9"/>
    </row>
    <row r="56" spans="1:11">
      <c r="A56" s="9"/>
    </row>
    <row r="57" spans="1:11">
      <c r="A57" s="9"/>
    </row>
    <row r="58" spans="1:11">
      <c r="A58" s="9"/>
    </row>
    <row r="59" spans="1:11">
      <c r="A59" s="9"/>
    </row>
    <row r="60" spans="1:11">
      <c r="A60" s="9"/>
    </row>
    <row r="61" spans="1:11">
      <c r="A61" s="9"/>
    </row>
    <row r="62" spans="1:11">
      <c r="A62" s="9"/>
    </row>
    <row r="63" spans="1:11">
      <c r="A63" s="9"/>
    </row>
    <row r="64" spans="1:11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  <row r="70" spans="1:1">
      <c r="A70" s="9"/>
    </row>
    <row r="71" spans="1:1">
      <c r="A71" s="9"/>
    </row>
    <row r="72" spans="1:1">
      <c r="A72" s="9"/>
    </row>
    <row r="73" spans="1:1">
      <c r="A73" s="9"/>
    </row>
    <row r="74" spans="1:1">
      <c r="A74" s="9"/>
    </row>
    <row r="75" spans="1:1">
      <c r="A75" s="9"/>
    </row>
    <row r="76" spans="1:1">
      <c r="A76" s="9"/>
    </row>
    <row r="77" spans="1:1">
      <c r="A77" s="9"/>
    </row>
    <row r="78" spans="1:1">
      <c r="A78" s="9"/>
    </row>
    <row r="79" spans="1:1">
      <c r="A79" s="9"/>
    </row>
    <row r="80" spans="1:1">
      <c r="A80" s="9"/>
    </row>
    <row r="81" spans="1:1">
      <c r="A81" s="9"/>
    </row>
    <row r="82" spans="1:1">
      <c r="A82" s="9"/>
    </row>
    <row r="83" spans="1:1">
      <c r="A83" s="9"/>
    </row>
    <row r="84" spans="1:1">
      <c r="A84" s="9"/>
    </row>
    <row r="85" spans="1:1">
      <c r="A85" s="9"/>
    </row>
    <row r="86" spans="1:1">
      <c r="A86" s="9"/>
    </row>
    <row r="87" spans="1:1">
      <c r="A87" s="9"/>
    </row>
    <row r="88" spans="1:1">
      <c r="A88" s="9"/>
    </row>
    <row r="89" spans="1:1">
      <c r="A89" s="9"/>
    </row>
    <row r="90" spans="1:1">
      <c r="A90" s="9"/>
    </row>
    <row r="91" spans="1:1">
      <c r="A91" s="9"/>
    </row>
    <row r="92" spans="1:1">
      <c r="A92" s="9"/>
    </row>
    <row r="93" spans="1:1">
      <c r="A93" s="9"/>
    </row>
    <row r="94" spans="1:1">
      <c r="A94" s="9"/>
    </row>
    <row r="95" spans="1:1">
      <c r="A95" s="9"/>
    </row>
    <row r="96" spans="1:1">
      <c r="A96" s="9"/>
    </row>
    <row r="97" spans="1:1">
      <c r="A97" s="9"/>
    </row>
  </sheetData>
  <mergeCells count="23">
    <mergeCell ref="K16:K17"/>
    <mergeCell ref="F15:H15"/>
    <mergeCell ref="I15:I17"/>
    <mergeCell ref="J15:J17"/>
    <mergeCell ref="F16:F17"/>
    <mergeCell ref="G16:G17"/>
    <mergeCell ref="H16:H17"/>
    <mergeCell ref="D10:E10"/>
    <mergeCell ref="I10:J10"/>
    <mergeCell ref="A12:J12"/>
    <mergeCell ref="A13:J13"/>
    <mergeCell ref="A14:J14"/>
    <mergeCell ref="A15:A17"/>
    <mergeCell ref="B15:B17"/>
    <mergeCell ref="C15:C17"/>
    <mergeCell ref="D15:D17"/>
    <mergeCell ref="E15:E17"/>
    <mergeCell ref="I7:J7"/>
    <mergeCell ref="D1:E1"/>
    <mergeCell ref="D3:E3"/>
    <mergeCell ref="D4:E4"/>
    <mergeCell ref="D6:E6"/>
    <mergeCell ref="D7:E7"/>
  </mergeCells>
  <pageMargins left="0.78740157480314965" right="0.78740157480314965" top="0.59055118110236227" bottom="0.39370078740157483" header="0.51181102362204722" footer="0.51181102362204722"/>
  <pageSetup paperSize="9" scale="49" fitToHeight="2" orientation="portrait" r:id="rId1"/>
  <headerFooter alignWithMargins="0"/>
  <rowBreaks count="1" manualBreakCount="1">
    <brk id="34" max="1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1"/>
  <sheetViews>
    <sheetView tabSelected="1" topLeftCell="A6" workbookViewId="0">
      <selection activeCell="I7" sqref="I7:J7"/>
    </sheetView>
  </sheetViews>
  <sheetFormatPr defaultRowHeight="12.75"/>
  <cols>
    <col min="1" max="1" width="6.28515625" customWidth="1"/>
    <col min="2" max="2" width="43.140625" customWidth="1"/>
    <col min="4" max="4" width="12.140625" style="18" customWidth="1"/>
    <col min="5" max="5" width="16.7109375" style="155" customWidth="1"/>
    <col min="6" max="6" width="15" style="18" customWidth="1"/>
    <col min="7" max="7" width="16.5703125" style="18" customWidth="1"/>
    <col min="8" max="8" width="16.28515625" style="18" customWidth="1"/>
    <col min="9" max="9" width="12" customWidth="1"/>
    <col min="10" max="10" width="12.28515625" customWidth="1"/>
    <col min="12" max="12" width="14.85546875" customWidth="1"/>
  </cols>
  <sheetData>
    <row r="1" spans="1:10" ht="15.75" hidden="1">
      <c r="A1" s="3"/>
      <c r="B1" s="1"/>
      <c r="C1" s="1"/>
      <c r="D1" s="191"/>
      <c r="E1" s="191"/>
      <c r="F1" s="176"/>
      <c r="G1" s="176"/>
      <c r="H1" s="176"/>
    </row>
    <row r="2" spans="1:10" ht="15.75" hidden="1">
      <c r="A2" s="3"/>
      <c r="B2" s="1"/>
      <c r="C2" s="1"/>
      <c r="D2" s="176"/>
      <c r="E2" s="146"/>
      <c r="F2" s="176"/>
      <c r="G2" s="176"/>
      <c r="H2" s="176"/>
    </row>
    <row r="3" spans="1:10" ht="15.75" hidden="1">
      <c r="A3" s="3"/>
      <c r="B3" s="1"/>
      <c r="C3" s="1"/>
      <c r="D3" s="192"/>
      <c r="E3" s="192"/>
      <c r="F3" s="177"/>
      <c r="G3" s="177"/>
      <c r="H3" s="177"/>
    </row>
    <row r="4" spans="1:10" ht="15.75" hidden="1">
      <c r="A4" s="3"/>
      <c r="B4" s="1"/>
      <c r="C4" s="1"/>
      <c r="D4" s="191"/>
      <c r="E4" s="191"/>
      <c r="F4" s="176"/>
      <c r="G4" s="176"/>
      <c r="H4" s="176"/>
    </row>
    <row r="5" spans="1:10" ht="15.75" hidden="1">
      <c r="A5" s="3"/>
      <c r="B5" s="1"/>
      <c r="C5" s="1"/>
      <c r="D5" s="176"/>
      <c r="E5" s="146"/>
      <c r="F5" s="176"/>
      <c r="G5" s="176"/>
      <c r="H5" s="176"/>
    </row>
    <row r="6" spans="1:10" ht="15.75">
      <c r="A6" s="3"/>
      <c r="B6" s="1"/>
      <c r="C6" s="1"/>
      <c r="D6" s="193"/>
      <c r="E6" s="193"/>
      <c r="F6" s="178"/>
      <c r="G6" s="178"/>
      <c r="H6" s="178"/>
    </row>
    <row r="7" spans="1:10" ht="15.75">
      <c r="A7" s="3"/>
      <c r="B7" s="1"/>
      <c r="C7" s="30"/>
      <c r="D7" s="194"/>
      <c r="E7" s="194"/>
      <c r="F7" s="179"/>
      <c r="G7" s="179"/>
      <c r="H7" s="179"/>
      <c r="I7" s="194"/>
      <c r="J7" s="194"/>
    </row>
    <row r="8" spans="1:10" ht="15.75">
      <c r="A8" s="3"/>
      <c r="B8" s="1"/>
      <c r="C8" s="30"/>
      <c r="D8" s="179"/>
      <c r="E8" s="147"/>
      <c r="F8" s="179"/>
      <c r="G8" s="179"/>
      <c r="H8" s="179"/>
      <c r="I8" s="179"/>
      <c r="J8" s="179"/>
    </row>
    <row r="9" spans="1:10" ht="15.75">
      <c r="A9" s="3"/>
      <c r="B9" s="1"/>
      <c r="C9" s="30"/>
      <c r="D9" s="175"/>
      <c r="E9" s="147"/>
      <c r="F9" s="179"/>
      <c r="G9" s="179"/>
      <c r="H9" s="179"/>
      <c r="I9" s="175" t="s">
        <v>16</v>
      </c>
      <c r="J9" s="179"/>
    </row>
    <row r="10" spans="1:10" ht="37.5" customHeight="1">
      <c r="A10" s="3"/>
      <c r="B10" s="1"/>
      <c r="C10" s="30"/>
      <c r="D10" s="190"/>
      <c r="E10" s="190"/>
      <c r="F10" s="175"/>
      <c r="G10" s="175"/>
      <c r="H10" s="175"/>
      <c r="I10" s="190" t="s">
        <v>17</v>
      </c>
      <c r="J10" s="190"/>
    </row>
    <row r="11" spans="1:10" ht="19.5" customHeight="1">
      <c r="A11" s="3"/>
      <c r="B11" s="1"/>
      <c r="C11" s="1"/>
      <c r="D11" s="11"/>
      <c r="E11" s="148"/>
      <c r="F11" s="11"/>
      <c r="G11" s="11"/>
      <c r="H11" s="11"/>
    </row>
    <row r="12" spans="1:10" ht="15.75">
      <c r="A12" s="181" t="s">
        <v>5</v>
      </c>
      <c r="B12" s="181"/>
      <c r="C12" s="181"/>
      <c r="D12" s="181"/>
      <c r="E12" s="181"/>
      <c r="F12" s="181"/>
      <c r="G12" s="181"/>
      <c r="H12" s="181"/>
      <c r="I12" s="181"/>
      <c r="J12" s="181"/>
    </row>
    <row r="13" spans="1:10" ht="30" customHeight="1">
      <c r="A13" s="182" t="s">
        <v>136</v>
      </c>
      <c r="B13" s="182"/>
      <c r="C13" s="182"/>
      <c r="D13" s="182"/>
      <c r="E13" s="182"/>
      <c r="F13" s="182"/>
      <c r="G13" s="182"/>
      <c r="H13" s="182"/>
      <c r="I13" s="182"/>
      <c r="J13" s="182"/>
    </row>
    <row r="14" spans="1:10" ht="15.75" customHeight="1" thickBot="1">
      <c r="A14" s="182"/>
      <c r="B14" s="182"/>
      <c r="C14" s="182"/>
      <c r="D14" s="182"/>
      <c r="E14" s="182"/>
      <c r="F14" s="182"/>
      <c r="G14" s="182"/>
      <c r="H14" s="182"/>
      <c r="I14" s="182"/>
      <c r="J14" s="182"/>
    </row>
    <row r="15" spans="1:10" ht="15.75">
      <c r="A15" s="198" t="s">
        <v>0</v>
      </c>
      <c r="B15" s="201" t="s">
        <v>1</v>
      </c>
      <c r="C15" s="201" t="s">
        <v>3</v>
      </c>
      <c r="D15" s="202" t="s">
        <v>2</v>
      </c>
      <c r="E15" s="204" t="s">
        <v>137</v>
      </c>
      <c r="F15" s="206" t="s">
        <v>132</v>
      </c>
      <c r="G15" s="206"/>
      <c r="H15" s="206"/>
      <c r="I15" s="202" t="s">
        <v>138</v>
      </c>
      <c r="J15" s="207" t="s">
        <v>139</v>
      </c>
    </row>
    <row r="16" spans="1:10" ht="15.75" customHeight="1">
      <c r="A16" s="199"/>
      <c r="B16" s="186"/>
      <c r="C16" s="186"/>
      <c r="D16" s="187"/>
      <c r="E16" s="205"/>
      <c r="F16" s="187" t="s">
        <v>130</v>
      </c>
      <c r="G16" s="187" t="s">
        <v>128</v>
      </c>
      <c r="H16" s="187" t="s">
        <v>129</v>
      </c>
      <c r="I16" s="187"/>
      <c r="J16" s="208"/>
    </row>
    <row r="17" spans="1:10" ht="36.75" customHeight="1">
      <c r="A17" s="199"/>
      <c r="B17" s="186"/>
      <c r="C17" s="186"/>
      <c r="D17" s="187"/>
      <c r="E17" s="205"/>
      <c r="F17" s="187"/>
      <c r="G17" s="187"/>
      <c r="H17" s="187"/>
      <c r="I17" s="187"/>
      <c r="J17" s="208"/>
    </row>
    <row r="18" spans="1:10" ht="15.75">
      <c r="A18" s="180">
        <v>1</v>
      </c>
      <c r="B18" s="174">
        <v>2</v>
      </c>
      <c r="C18" s="174">
        <v>3</v>
      </c>
      <c r="D18" s="13">
        <v>4</v>
      </c>
      <c r="E18" s="149">
        <v>5</v>
      </c>
      <c r="F18" s="13">
        <v>6</v>
      </c>
      <c r="G18" s="13">
        <v>7</v>
      </c>
      <c r="H18" s="13">
        <v>8</v>
      </c>
      <c r="I18" s="13">
        <v>9</v>
      </c>
      <c r="J18" s="48">
        <v>10</v>
      </c>
    </row>
    <row r="19" spans="1:10" ht="15.75">
      <c r="A19" s="52"/>
      <c r="B19" s="174" t="s">
        <v>38</v>
      </c>
      <c r="C19" s="8"/>
      <c r="D19" s="8"/>
      <c r="E19" s="150"/>
      <c r="F19" s="33"/>
      <c r="G19" s="33"/>
      <c r="H19" s="33"/>
      <c r="I19" s="33"/>
      <c r="J19" s="51"/>
    </row>
    <row r="20" spans="1:10" s="18" customFormat="1" ht="78" customHeight="1">
      <c r="A20" s="140">
        <v>1</v>
      </c>
      <c r="B20" s="74" t="s">
        <v>140</v>
      </c>
      <c r="C20" s="45" t="s">
        <v>135</v>
      </c>
      <c r="D20" s="45">
        <v>241</v>
      </c>
      <c r="E20" s="33">
        <f>F20</f>
        <v>10000000</v>
      </c>
      <c r="F20" s="33">
        <v>10000000</v>
      </c>
      <c r="G20" s="33"/>
      <c r="H20" s="33"/>
      <c r="I20" s="33"/>
      <c r="J20" s="51"/>
    </row>
    <row r="21" spans="1:10" s="18" customFormat="1" ht="30" customHeight="1" thickBot="1">
      <c r="A21" s="142"/>
      <c r="B21" s="77" t="s">
        <v>4</v>
      </c>
      <c r="C21" s="113"/>
      <c r="D21" s="113"/>
      <c r="E21" s="152">
        <f>E20</f>
        <v>10000000</v>
      </c>
      <c r="F21" s="152">
        <f t="shared" ref="F21:J21" si="0">F20</f>
        <v>10000000</v>
      </c>
      <c r="G21" s="152">
        <f t="shared" si="0"/>
        <v>0</v>
      </c>
      <c r="H21" s="152">
        <f t="shared" si="0"/>
        <v>0</v>
      </c>
      <c r="I21" s="152">
        <f t="shared" si="0"/>
        <v>0</v>
      </c>
      <c r="J21" s="152">
        <f t="shared" si="0"/>
        <v>0</v>
      </c>
    </row>
    <row r="22" spans="1:10" ht="30" customHeight="1">
      <c r="A22" s="84"/>
      <c r="B22" s="85"/>
      <c r="C22" s="86"/>
      <c r="D22" s="125"/>
      <c r="E22" s="153"/>
      <c r="F22" s="87"/>
      <c r="G22" s="87"/>
      <c r="H22" s="87"/>
      <c r="I22" s="87"/>
      <c r="J22" s="87"/>
    </row>
    <row r="23" spans="1:10" ht="40.5" customHeight="1">
      <c r="A23" s="9"/>
      <c r="B23" s="18"/>
      <c r="E23" s="154"/>
      <c r="F23" s="20"/>
      <c r="G23" s="20"/>
      <c r="H23" s="20"/>
      <c r="I23" s="21"/>
    </row>
    <row r="24" spans="1:10" ht="25.5" customHeight="1">
      <c r="A24" s="9"/>
      <c r="B24" s="18"/>
      <c r="E24" s="154"/>
      <c r="F24" s="20"/>
      <c r="G24" s="20"/>
      <c r="H24" s="20"/>
      <c r="I24" s="21"/>
    </row>
    <row r="25" spans="1:10" ht="48" customHeight="1">
      <c r="A25" s="9"/>
      <c r="E25" s="154"/>
      <c r="F25" s="20"/>
      <c r="G25" s="20"/>
      <c r="H25" s="20"/>
    </row>
    <row r="26" spans="1:10" ht="21.75" customHeight="1">
      <c r="A26" s="9"/>
    </row>
    <row r="27" spans="1:10">
      <c r="A27" s="9"/>
    </row>
    <row r="28" spans="1:10">
      <c r="A28" s="9"/>
    </row>
    <row r="29" spans="1:10">
      <c r="A29" s="9"/>
    </row>
    <row r="30" spans="1:10">
      <c r="A30" s="9"/>
    </row>
    <row r="31" spans="1:10">
      <c r="A31" s="9"/>
    </row>
    <row r="32" spans="1:10">
      <c r="A32" s="9"/>
    </row>
    <row r="33" spans="1:1">
      <c r="A33" s="9"/>
    </row>
    <row r="34" spans="1:1">
      <c r="A34" s="9"/>
    </row>
    <row r="35" spans="1:1">
      <c r="A35" s="9"/>
    </row>
    <row r="36" spans="1:1">
      <c r="A36" s="9"/>
    </row>
    <row r="37" spans="1:1">
      <c r="A37" s="9"/>
    </row>
    <row r="38" spans="1:1">
      <c r="A38" s="9"/>
    </row>
    <row r="39" spans="1:1">
      <c r="A39" s="9"/>
    </row>
    <row r="40" spans="1:1">
      <c r="A40" s="9"/>
    </row>
    <row r="41" spans="1:1">
      <c r="A41" s="9"/>
    </row>
    <row r="42" spans="1:1">
      <c r="A42" s="9"/>
    </row>
    <row r="43" spans="1:1">
      <c r="A43" s="9"/>
    </row>
    <row r="44" spans="1:1">
      <c r="A44" s="9"/>
    </row>
    <row r="45" spans="1:1">
      <c r="A45" s="9"/>
    </row>
    <row r="46" spans="1:1">
      <c r="A46" s="9"/>
    </row>
    <row r="47" spans="1:1">
      <c r="A47" s="9"/>
    </row>
    <row r="48" spans="1:1">
      <c r="A48" s="9"/>
    </row>
    <row r="49" spans="1:1">
      <c r="A49" s="9"/>
    </row>
    <row r="50" spans="1:1">
      <c r="A50" s="9"/>
    </row>
    <row r="51" spans="1:1">
      <c r="A51" s="9"/>
    </row>
    <row r="52" spans="1:1">
      <c r="A52" s="9"/>
    </row>
    <row r="53" spans="1:1">
      <c r="A53" s="9"/>
    </row>
    <row r="54" spans="1:1">
      <c r="A54" s="9"/>
    </row>
    <row r="55" spans="1:1">
      <c r="A55" s="9"/>
    </row>
    <row r="56" spans="1:1">
      <c r="A56" s="9"/>
    </row>
    <row r="57" spans="1:1">
      <c r="A57" s="9"/>
    </row>
    <row r="58" spans="1:1">
      <c r="A58" s="9"/>
    </row>
    <row r="59" spans="1:1">
      <c r="A59" s="9"/>
    </row>
    <row r="60" spans="1:1">
      <c r="A60" s="9"/>
    </row>
    <row r="61" spans="1:1">
      <c r="A61" s="9"/>
    </row>
    <row r="62" spans="1:1">
      <c r="A62" s="9"/>
    </row>
    <row r="63" spans="1:1">
      <c r="A63" s="9"/>
    </row>
    <row r="64" spans="1:1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  <row r="70" spans="1:1">
      <c r="A70" s="9"/>
    </row>
    <row r="71" spans="1:1">
      <c r="A71" s="9"/>
    </row>
  </sheetData>
  <mergeCells count="22">
    <mergeCell ref="I7:J7"/>
    <mergeCell ref="D1:E1"/>
    <mergeCell ref="D3:E3"/>
    <mergeCell ref="D4:E4"/>
    <mergeCell ref="D6:E6"/>
    <mergeCell ref="D7:E7"/>
    <mergeCell ref="A15:A17"/>
    <mergeCell ref="B15:B17"/>
    <mergeCell ref="C15:C17"/>
    <mergeCell ref="D15:D17"/>
    <mergeCell ref="E15:E17"/>
    <mergeCell ref="D10:E10"/>
    <mergeCell ref="I10:J10"/>
    <mergeCell ref="A12:J12"/>
    <mergeCell ref="A13:J13"/>
    <mergeCell ref="A14:J14"/>
    <mergeCell ref="F15:H15"/>
    <mergeCell ref="I15:I17"/>
    <mergeCell ref="J15:J17"/>
    <mergeCell ref="F16:F17"/>
    <mergeCell ref="G16:G17"/>
    <mergeCell ref="H16:H17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8"/>
  <sheetViews>
    <sheetView view="pageBreakPreview" topLeftCell="A6" workbookViewId="0">
      <selection activeCell="B26" sqref="B26"/>
    </sheetView>
  </sheetViews>
  <sheetFormatPr defaultRowHeight="12.75"/>
  <cols>
    <col min="1" max="1" width="6.28515625" customWidth="1"/>
    <col min="2" max="2" width="43.140625" customWidth="1"/>
    <col min="3" max="3" width="11" customWidth="1"/>
    <col min="4" max="4" width="11.5703125" style="18" customWidth="1"/>
    <col min="5" max="5" width="15" style="18" customWidth="1"/>
    <col min="6" max="6" width="12" customWidth="1"/>
    <col min="7" max="7" width="12.28515625" customWidth="1"/>
    <col min="9" max="9" width="11.7109375" bestFit="1" customWidth="1"/>
  </cols>
  <sheetData>
    <row r="1" spans="1:7" ht="15.75" hidden="1">
      <c r="A1" s="3"/>
      <c r="B1" s="1"/>
      <c r="C1" s="1"/>
      <c r="D1" s="191"/>
      <c r="E1" s="191"/>
    </row>
    <row r="2" spans="1:7" ht="15.75" hidden="1">
      <c r="A2" s="3"/>
      <c r="B2" s="1"/>
      <c r="C2" s="1"/>
      <c r="D2" s="40"/>
      <c r="E2" s="40"/>
    </row>
    <row r="3" spans="1:7" ht="15.75" hidden="1">
      <c r="A3" s="3"/>
      <c r="B3" s="1"/>
      <c r="C3" s="1"/>
      <c r="D3" s="192"/>
      <c r="E3" s="192"/>
    </row>
    <row r="4" spans="1:7" ht="15.75" hidden="1">
      <c r="A4" s="3"/>
      <c r="B4" s="1"/>
      <c r="C4" s="1"/>
      <c r="D4" s="191"/>
      <c r="E4" s="191"/>
    </row>
    <row r="5" spans="1:7" ht="15.75" hidden="1">
      <c r="A5" s="3"/>
      <c r="B5" s="1"/>
      <c r="C5" s="1"/>
      <c r="D5" s="40"/>
      <c r="E5" s="40"/>
    </row>
    <row r="6" spans="1:7" ht="15.75">
      <c r="A6" s="3"/>
      <c r="B6" s="1"/>
      <c r="C6" s="1"/>
      <c r="D6" s="193"/>
      <c r="E6" s="193"/>
    </row>
    <row r="7" spans="1:7" ht="15.75">
      <c r="A7" s="3"/>
      <c r="B7" s="1"/>
      <c r="C7" s="30"/>
      <c r="D7" s="194"/>
      <c r="E7" s="194"/>
      <c r="F7" s="194" t="s">
        <v>15</v>
      </c>
      <c r="G7" s="194"/>
    </row>
    <row r="8" spans="1:7" ht="15.75">
      <c r="A8" s="3"/>
      <c r="B8" s="1"/>
      <c r="C8" s="30"/>
      <c r="D8" s="41"/>
      <c r="E8" s="41"/>
      <c r="F8" s="44"/>
      <c r="G8" s="44"/>
    </row>
    <row r="9" spans="1:7" ht="15.75">
      <c r="A9" s="3"/>
      <c r="B9" s="1"/>
      <c r="C9" s="30"/>
      <c r="D9" s="39"/>
      <c r="E9" s="41"/>
      <c r="F9" s="43" t="s">
        <v>16</v>
      </c>
      <c r="G9" s="44"/>
    </row>
    <row r="10" spans="1:7" ht="37.5" customHeight="1">
      <c r="A10" s="3"/>
      <c r="B10" s="1"/>
      <c r="C10" s="30"/>
      <c r="D10" s="190"/>
      <c r="E10" s="190"/>
      <c r="F10" s="190" t="s">
        <v>17</v>
      </c>
      <c r="G10" s="190"/>
    </row>
    <row r="11" spans="1:7" ht="19.5" customHeight="1">
      <c r="A11" s="3"/>
      <c r="B11" s="1"/>
      <c r="C11" s="1"/>
      <c r="D11" s="11"/>
      <c r="E11" s="11"/>
    </row>
    <row r="12" spans="1:7" ht="15.75">
      <c r="A12" s="181" t="s">
        <v>5</v>
      </c>
      <c r="B12" s="181"/>
      <c r="C12" s="181"/>
      <c r="D12" s="181"/>
      <c r="E12" s="181"/>
      <c r="F12" s="181"/>
      <c r="G12" s="181"/>
    </row>
    <row r="13" spans="1:7" ht="30" customHeight="1">
      <c r="A13" s="182" t="s">
        <v>27</v>
      </c>
      <c r="B13" s="182"/>
      <c r="C13" s="182"/>
      <c r="D13" s="182"/>
      <c r="E13" s="182"/>
      <c r="F13" s="182"/>
      <c r="G13" s="182"/>
    </row>
    <row r="14" spans="1:7" ht="15.75" customHeight="1">
      <c r="A14" s="182" t="s">
        <v>14</v>
      </c>
      <c r="B14" s="182"/>
      <c r="C14" s="182"/>
      <c r="D14" s="182"/>
      <c r="E14" s="182"/>
      <c r="F14" s="182"/>
      <c r="G14" s="182"/>
    </row>
    <row r="15" spans="1:7" ht="16.5" thickBot="1">
      <c r="A15" s="3"/>
      <c r="B15" s="1"/>
      <c r="C15" s="1"/>
      <c r="D15" s="12"/>
      <c r="E15" s="12"/>
    </row>
    <row r="16" spans="1:7">
      <c r="A16" s="198" t="s">
        <v>0</v>
      </c>
      <c r="B16" s="200" t="s">
        <v>1</v>
      </c>
      <c r="C16" s="201" t="s">
        <v>3</v>
      </c>
      <c r="D16" s="202" t="s">
        <v>2</v>
      </c>
      <c r="E16" s="195" t="s">
        <v>29</v>
      </c>
      <c r="F16" s="195" t="s">
        <v>30</v>
      </c>
      <c r="G16" s="196" t="s">
        <v>28</v>
      </c>
    </row>
    <row r="17" spans="1:7" ht="36.75" customHeight="1">
      <c r="A17" s="199"/>
      <c r="B17" s="185"/>
      <c r="C17" s="186"/>
      <c r="D17" s="187"/>
      <c r="E17" s="189"/>
      <c r="F17" s="189"/>
      <c r="G17" s="197"/>
    </row>
    <row r="18" spans="1:7" ht="15.75">
      <c r="A18" s="47">
        <v>1</v>
      </c>
      <c r="B18" s="42">
        <v>2</v>
      </c>
      <c r="C18" s="42">
        <v>3</v>
      </c>
      <c r="D18" s="13">
        <v>4</v>
      </c>
      <c r="E18" s="13">
        <v>5</v>
      </c>
      <c r="F18" s="13">
        <v>6</v>
      </c>
      <c r="G18" s="48">
        <v>7</v>
      </c>
    </row>
    <row r="19" spans="1:7" ht="15.75">
      <c r="A19" s="47"/>
      <c r="B19" s="42" t="s">
        <v>9</v>
      </c>
      <c r="C19" s="2"/>
      <c r="D19" s="14"/>
      <c r="E19" s="23"/>
      <c r="F19" s="46"/>
      <c r="G19" s="49"/>
    </row>
    <row r="20" spans="1:7" ht="110.25">
      <c r="A20" s="50">
        <v>1</v>
      </c>
      <c r="B20" s="6" t="s">
        <v>31</v>
      </c>
      <c r="C20" s="7" t="s">
        <v>7</v>
      </c>
      <c r="D20" s="28">
        <v>257.5</v>
      </c>
      <c r="E20" s="33">
        <v>5080555</v>
      </c>
      <c r="F20" s="33">
        <v>0</v>
      </c>
      <c r="G20" s="51">
        <v>0</v>
      </c>
    </row>
    <row r="21" spans="1:7" ht="15.75">
      <c r="A21" s="50"/>
      <c r="B21" s="42" t="s">
        <v>23</v>
      </c>
      <c r="C21" s="7"/>
      <c r="D21" s="45"/>
      <c r="E21" s="33"/>
      <c r="F21" s="33"/>
      <c r="G21" s="51"/>
    </row>
    <row r="22" spans="1:7" ht="111" customHeight="1">
      <c r="A22" s="50">
        <v>2</v>
      </c>
      <c r="B22" s="4" t="s">
        <v>32</v>
      </c>
      <c r="C22" s="8" t="s">
        <v>7</v>
      </c>
      <c r="D22" s="8">
        <v>161</v>
      </c>
      <c r="E22" s="33">
        <v>2490508</v>
      </c>
      <c r="F22" s="33">
        <v>0</v>
      </c>
      <c r="G22" s="51">
        <v>0</v>
      </c>
    </row>
    <row r="23" spans="1:7" ht="15.75">
      <c r="A23" s="50"/>
      <c r="B23" s="42" t="s">
        <v>24</v>
      </c>
      <c r="C23" s="5"/>
      <c r="D23" s="28"/>
      <c r="E23" s="33"/>
      <c r="F23" s="33"/>
      <c r="G23" s="51"/>
    </row>
    <row r="24" spans="1:7" ht="97.5" customHeight="1">
      <c r="A24" s="52">
        <v>3</v>
      </c>
      <c r="B24" s="4" t="s">
        <v>33</v>
      </c>
      <c r="C24" s="8" t="s">
        <v>7</v>
      </c>
      <c r="D24" s="8">
        <v>94.5</v>
      </c>
      <c r="E24" s="33">
        <v>1430756</v>
      </c>
      <c r="F24" s="33">
        <v>0</v>
      </c>
      <c r="G24" s="51">
        <v>0</v>
      </c>
    </row>
    <row r="25" spans="1:7" ht="15.75">
      <c r="A25" s="52"/>
      <c r="B25" s="42" t="s">
        <v>25</v>
      </c>
      <c r="C25" s="8"/>
      <c r="D25" s="8"/>
      <c r="E25" s="33"/>
      <c r="F25" s="33"/>
      <c r="G25" s="51"/>
    </row>
    <row r="26" spans="1:7" ht="47.25">
      <c r="A26" s="50">
        <v>4</v>
      </c>
      <c r="B26" s="4" t="s">
        <v>26</v>
      </c>
      <c r="C26" s="5"/>
      <c r="D26" s="17"/>
      <c r="E26" s="15">
        <v>998181</v>
      </c>
      <c r="F26" s="33">
        <v>0</v>
      </c>
      <c r="G26" s="51">
        <v>0</v>
      </c>
    </row>
    <row r="27" spans="1:7" ht="36.75" customHeight="1" thickBot="1">
      <c r="A27" s="53"/>
      <c r="B27" s="54" t="s">
        <v>4</v>
      </c>
      <c r="C27" s="55"/>
      <c r="D27" s="56"/>
      <c r="E27" s="57">
        <f>SUM(E20:E26)</f>
        <v>10000000</v>
      </c>
      <c r="F27" s="57">
        <v>0</v>
      </c>
      <c r="G27" s="58">
        <v>0</v>
      </c>
    </row>
    <row r="28" spans="1:7" ht="21" customHeight="1">
      <c r="A28" s="9"/>
      <c r="E28" s="20"/>
      <c r="F28" s="21"/>
      <c r="G28" s="21"/>
    </row>
    <row r="29" spans="1:7" ht="20.25" customHeight="1">
      <c r="A29" s="9"/>
      <c r="G29" s="21"/>
    </row>
    <row r="30" spans="1:7" ht="40.5" customHeight="1">
      <c r="A30" s="9"/>
      <c r="E30" s="20"/>
      <c r="F30" s="21"/>
    </row>
    <row r="31" spans="1:7" ht="25.5" customHeight="1">
      <c r="A31" s="9"/>
    </row>
    <row r="32" spans="1:7" ht="48" customHeight="1">
      <c r="A32" s="9"/>
    </row>
    <row r="33" spans="1:1" ht="21.75" customHeight="1">
      <c r="A33" s="9"/>
    </row>
    <row r="34" spans="1:1">
      <c r="A34" s="9"/>
    </row>
    <row r="35" spans="1:1">
      <c r="A35" s="9"/>
    </row>
    <row r="36" spans="1:1">
      <c r="A36" s="9"/>
    </row>
    <row r="37" spans="1:1">
      <c r="A37" s="9"/>
    </row>
    <row r="38" spans="1:1">
      <c r="A38" s="9"/>
    </row>
    <row r="39" spans="1:1">
      <c r="A39" s="9"/>
    </row>
    <row r="40" spans="1:1">
      <c r="A40" s="9"/>
    </row>
    <row r="41" spans="1:1">
      <c r="A41" s="9"/>
    </row>
    <row r="42" spans="1:1">
      <c r="A42" s="9"/>
    </row>
    <row r="43" spans="1:1">
      <c r="A43" s="9"/>
    </row>
    <row r="44" spans="1:1">
      <c r="A44" s="9"/>
    </row>
    <row r="45" spans="1:1">
      <c r="A45" s="9"/>
    </row>
    <row r="46" spans="1:1">
      <c r="A46" s="9"/>
    </row>
    <row r="47" spans="1:1">
      <c r="A47" s="9"/>
    </row>
    <row r="48" spans="1:1">
      <c r="A48" s="9"/>
    </row>
    <row r="49" spans="1:1">
      <c r="A49" s="9"/>
    </row>
    <row r="50" spans="1:1">
      <c r="A50" s="9"/>
    </row>
    <row r="51" spans="1:1">
      <c r="A51" s="9"/>
    </row>
    <row r="52" spans="1:1">
      <c r="A52" s="9"/>
    </row>
    <row r="53" spans="1:1">
      <c r="A53" s="9"/>
    </row>
    <row r="54" spans="1:1">
      <c r="A54" s="9"/>
    </row>
    <row r="55" spans="1:1">
      <c r="A55" s="9"/>
    </row>
    <row r="56" spans="1:1">
      <c r="A56" s="9"/>
    </row>
    <row r="57" spans="1:1">
      <c r="A57" s="9"/>
    </row>
    <row r="58" spans="1:1">
      <c r="A58" s="9"/>
    </row>
    <row r="59" spans="1:1">
      <c r="A59" s="9"/>
    </row>
    <row r="60" spans="1:1">
      <c r="A60" s="9"/>
    </row>
    <row r="61" spans="1:1">
      <c r="A61" s="9"/>
    </row>
    <row r="62" spans="1:1">
      <c r="A62" s="9"/>
    </row>
    <row r="63" spans="1:1">
      <c r="A63" s="9"/>
    </row>
    <row r="64" spans="1:1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  <row r="70" spans="1:1">
      <c r="A70" s="9"/>
    </row>
    <row r="71" spans="1:1">
      <c r="A71" s="9"/>
    </row>
    <row r="72" spans="1:1">
      <c r="A72" s="9"/>
    </row>
    <row r="73" spans="1:1">
      <c r="A73" s="9"/>
    </row>
    <row r="74" spans="1:1">
      <c r="A74" s="9"/>
    </row>
    <row r="75" spans="1:1">
      <c r="A75" s="9"/>
    </row>
    <row r="76" spans="1:1">
      <c r="A76" s="9"/>
    </row>
    <row r="77" spans="1:1">
      <c r="A77" s="9"/>
    </row>
    <row r="78" spans="1:1">
      <c r="A78" s="9"/>
    </row>
  </sheetData>
  <mergeCells count="18">
    <mergeCell ref="D1:E1"/>
    <mergeCell ref="D3:E3"/>
    <mergeCell ref="D4:E4"/>
    <mergeCell ref="D6:E6"/>
    <mergeCell ref="D7:E7"/>
    <mergeCell ref="F7:G7"/>
    <mergeCell ref="F10:G10"/>
    <mergeCell ref="F16:F17"/>
    <mergeCell ref="G16:G17"/>
    <mergeCell ref="A13:G13"/>
    <mergeCell ref="A14:G14"/>
    <mergeCell ref="D10:E10"/>
    <mergeCell ref="A16:A17"/>
    <mergeCell ref="B16:B17"/>
    <mergeCell ref="C16:C17"/>
    <mergeCell ref="D16:D17"/>
    <mergeCell ref="E16:E17"/>
    <mergeCell ref="A12:G12"/>
  </mergeCells>
  <pageMargins left="0.78740157480314965" right="0.78740157480314965" top="0.59055118110236227" bottom="0.39370078740157483" header="0.51181102362204722" footer="0.51181102362204722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2"/>
  <sheetViews>
    <sheetView view="pageBreakPreview" topLeftCell="A45" workbookViewId="0">
      <selection activeCell="E23" sqref="E23"/>
    </sheetView>
  </sheetViews>
  <sheetFormatPr defaultRowHeight="12.75"/>
  <cols>
    <col min="1" max="1" width="6.28515625" customWidth="1"/>
    <col min="2" max="2" width="43.140625" customWidth="1"/>
    <col min="3" max="3" width="11" customWidth="1"/>
    <col min="4" max="4" width="11.5703125" style="18" customWidth="1"/>
    <col min="5" max="5" width="15" style="18" customWidth="1"/>
    <col min="6" max="6" width="12" customWidth="1"/>
    <col min="7" max="7" width="12.28515625" customWidth="1"/>
    <col min="9" max="9" width="11.7109375" bestFit="1" customWidth="1"/>
  </cols>
  <sheetData>
    <row r="1" spans="1:7" ht="15.75" hidden="1">
      <c r="A1" s="3"/>
      <c r="B1" s="1"/>
      <c r="C1" s="1"/>
      <c r="D1" s="191"/>
      <c r="E1" s="191"/>
    </row>
    <row r="2" spans="1:7" ht="15.75" hidden="1">
      <c r="A2" s="3"/>
      <c r="B2" s="1"/>
      <c r="C2" s="1"/>
      <c r="D2" s="61"/>
      <c r="E2" s="61"/>
    </row>
    <row r="3" spans="1:7" ht="15.75" hidden="1">
      <c r="A3" s="3"/>
      <c r="B3" s="1"/>
      <c r="C3" s="1"/>
      <c r="D3" s="192"/>
      <c r="E3" s="192"/>
    </row>
    <row r="4" spans="1:7" ht="15.75" hidden="1">
      <c r="A4" s="3"/>
      <c r="B4" s="1"/>
      <c r="C4" s="1"/>
      <c r="D4" s="191"/>
      <c r="E4" s="191"/>
    </row>
    <row r="5" spans="1:7" ht="15.75" hidden="1">
      <c r="A5" s="3"/>
      <c r="B5" s="1"/>
      <c r="C5" s="1"/>
      <c r="D5" s="61"/>
      <c r="E5" s="61"/>
    </row>
    <row r="6" spans="1:7" ht="15.75">
      <c r="A6" s="3"/>
      <c r="B6" s="1"/>
      <c r="C6" s="1"/>
      <c r="D6" s="193"/>
      <c r="E6" s="193"/>
    </row>
    <row r="7" spans="1:7" ht="15.75">
      <c r="A7" s="3"/>
      <c r="B7" s="1"/>
      <c r="C7" s="30"/>
      <c r="D7" s="194"/>
      <c r="E7" s="194"/>
      <c r="F7" s="194" t="s">
        <v>15</v>
      </c>
      <c r="G7" s="194"/>
    </row>
    <row r="8" spans="1:7" ht="15.75">
      <c r="A8" s="3"/>
      <c r="B8" s="1"/>
      <c r="C8" s="30"/>
      <c r="D8" s="62"/>
      <c r="E8" s="62"/>
      <c r="F8" s="62"/>
      <c r="G8" s="62"/>
    </row>
    <row r="9" spans="1:7" ht="15.75">
      <c r="A9" s="3"/>
      <c r="B9" s="1"/>
      <c r="C9" s="30"/>
      <c r="D9" s="60"/>
      <c r="E9" s="62"/>
      <c r="F9" s="60" t="s">
        <v>16</v>
      </c>
      <c r="G9" s="62"/>
    </row>
    <row r="10" spans="1:7" ht="37.5" customHeight="1">
      <c r="A10" s="3"/>
      <c r="B10" s="1"/>
      <c r="C10" s="30"/>
      <c r="D10" s="190"/>
      <c r="E10" s="190"/>
      <c r="F10" s="190" t="s">
        <v>17</v>
      </c>
      <c r="G10" s="190"/>
    </row>
    <row r="11" spans="1:7" ht="19.5" customHeight="1">
      <c r="A11" s="3"/>
      <c r="B11" s="1"/>
      <c r="C11" s="1"/>
      <c r="D11" s="11"/>
      <c r="E11" s="11"/>
    </row>
    <row r="12" spans="1:7" ht="15.75">
      <c r="A12" s="181" t="s">
        <v>5</v>
      </c>
      <c r="B12" s="181"/>
      <c r="C12" s="181"/>
      <c r="D12" s="181"/>
      <c r="E12" s="181"/>
      <c r="F12" s="181"/>
      <c r="G12" s="181"/>
    </row>
    <row r="13" spans="1:7" ht="30" customHeight="1">
      <c r="A13" s="182" t="s">
        <v>27</v>
      </c>
      <c r="B13" s="182"/>
      <c r="C13" s="182"/>
      <c r="D13" s="182"/>
      <c r="E13" s="182"/>
      <c r="F13" s="182"/>
      <c r="G13" s="182"/>
    </row>
    <row r="14" spans="1:7" ht="15.75" customHeight="1">
      <c r="A14" s="182" t="s">
        <v>14</v>
      </c>
      <c r="B14" s="182"/>
      <c r="C14" s="182"/>
      <c r="D14" s="182"/>
      <c r="E14" s="182"/>
      <c r="F14" s="182"/>
      <c r="G14" s="182"/>
    </row>
    <row r="15" spans="1:7" ht="16.5" thickBot="1">
      <c r="A15" s="3"/>
      <c r="B15" s="1"/>
      <c r="C15" s="1"/>
      <c r="D15" s="12"/>
      <c r="E15" s="12"/>
    </row>
    <row r="16" spans="1:7">
      <c r="A16" s="198" t="s">
        <v>0</v>
      </c>
      <c r="B16" s="200" t="s">
        <v>1</v>
      </c>
      <c r="C16" s="201" t="s">
        <v>3</v>
      </c>
      <c r="D16" s="202" t="s">
        <v>2</v>
      </c>
      <c r="E16" s="195" t="s">
        <v>29</v>
      </c>
      <c r="F16" s="195" t="s">
        <v>30</v>
      </c>
      <c r="G16" s="196" t="s">
        <v>28</v>
      </c>
    </row>
    <row r="17" spans="1:7" ht="36.75" customHeight="1">
      <c r="A17" s="199"/>
      <c r="B17" s="185"/>
      <c r="C17" s="186"/>
      <c r="D17" s="187"/>
      <c r="E17" s="189"/>
      <c r="F17" s="189"/>
      <c r="G17" s="197"/>
    </row>
    <row r="18" spans="1:7" ht="15.75">
      <c r="A18" s="63">
        <v>1</v>
      </c>
      <c r="B18" s="59">
        <v>2</v>
      </c>
      <c r="C18" s="59">
        <v>3</v>
      </c>
      <c r="D18" s="13">
        <v>4</v>
      </c>
      <c r="E18" s="13">
        <v>5</v>
      </c>
      <c r="F18" s="13">
        <v>6</v>
      </c>
      <c r="G18" s="48">
        <v>7</v>
      </c>
    </row>
    <row r="19" spans="1:7" ht="15.75">
      <c r="A19" s="63"/>
      <c r="B19" s="66" t="s">
        <v>38</v>
      </c>
      <c r="C19" s="2"/>
      <c r="D19" s="14"/>
      <c r="E19" s="23"/>
      <c r="F19" s="46"/>
      <c r="G19" s="49"/>
    </row>
    <row r="20" spans="1:7" ht="110.25">
      <c r="A20" s="50">
        <v>1</v>
      </c>
      <c r="B20" s="74" t="s">
        <v>31</v>
      </c>
      <c r="C20" s="7" t="s">
        <v>7</v>
      </c>
      <c r="D20" s="28">
        <v>125</v>
      </c>
      <c r="E20" s="33">
        <v>1641710.4</v>
      </c>
      <c r="F20" s="33">
        <v>0</v>
      </c>
      <c r="G20" s="51">
        <v>0</v>
      </c>
    </row>
    <row r="21" spans="1:7" ht="47.25">
      <c r="A21" s="50">
        <v>2</v>
      </c>
      <c r="B21" s="75" t="s">
        <v>57</v>
      </c>
      <c r="C21" s="7" t="s">
        <v>7</v>
      </c>
      <c r="D21" s="28">
        <v>22.5</v>
      </c>
      <c r="E21" s="33">
        <v>352735</v>
      </c>
      <c r="F21" s="33">
        <v>0</v>
      </c>
      <c r="G21" s="51">
        <v>0</v>
      </c>
    </row>
    <row r="22" spans="1:7" ht="47.25">
      <c r="A22" s="50">
        <v>3</v>
      </c>
      <c r="B22" s="75" t="s">
        <v>58</v>
      </c>
      <c r="C22" s="7"/>
      <c r="D22" s="28"/>
      <c r="E22" s="33">
        <v>145962.01</v>
      </c>
      <c r="F22" s="33">
        <v>0</v>
      </c>
      <c r="G22" s="51">
        <v>0</v>
      </c>
    </row>
    <row r="23" spans="1:7" ht="15.75">
      <c r="A23" s="50"/>
      <c r="B23" s="13" t="s">
        <v>23</v>
      </c>
      <c r="C23" s="7"/>
      <c r="D23" s="45"/>
      <c r="E23" s="33"/>
      <c r="F23" s="33"/>
      <c r="G23" s="51"/>
    </row>
    <row r="24" spans="1:7" ht="111" customHeight="1">
      <c r="A24" s="50">
        <v>4</v>
      </c>
      <c r="B24" s="76" t="s">
        <v>32</v>
      </c>
      <c r="C24" s="8" t="s">
        <v>7</v>
      </c>
      <c r="D24" s="8">
        <v>161</v>
      </c>
      <c r="E24" s="33">
        <v>1994623.71</v>
      </c>
      <c r="F24" s="33">
        <v>0</v>
      </c>
      <c r="G24" s="51">
        <v>0</v>
      </c>
    </row>
    <row r="25" spans="1:7" ht="47.25">
      <c r="A25" s="50">
        <v>5</v>
      </c>
      <c r="B25" s="75" t="s">
        <v>56</v>
      </c>
      <c r="C25" s="8" t="s">
        <v>7</v>
      </c>
      <c r="D25" s="8">
        <v>200</v>
      </c>
      <c r="E25" s="33">
        <v>350829</v>
      </c>
      <c r="F25" s="33"/>
      <c r="G25" s="51"/>
    </row>
    <row r="26" spans="1:7" ht="15.75">
      <c r="A26" s="50"/>
      <c r="B26" s="13" t="s">
        <v>24</v>
      </c>
      <c r="C26" s="5"/>
      <c r="D26" s="28"/>
      <c r="E26" s="33"/>
      <c r="F26" s="33"/>
      <c r="G26" s="51"/>
    </row>
    <row r="27" spans="1:7" ht="97.5" customHeight="1">
      <c r="A27" s="52">
        <v>6</v>
      </c>
      <c r="B27" s="76" t="s">
        <v>33</v>
      </c>
      <c r="C27" s="8" t="s">
        <v>7</v>
      </c>
      <c r="D27" s="8">
        <v>94.5</v>
      </c>
      <c r="E27" s="33">
        <v>1145775.19</v>
      </c>
      <c r="F27" s="33">
        <v>0</v>
      </c>
      <c r="G27" s="51">
        <v>0</v>
      </c>
    </row>
    <row r="28" spans="1:7" ht="15.75">
      <c r="A28" s="52"/>
      <c r="B28" s="13" t="s">
        <v>25</v>
      </c>
      <c r="C28" s="8"/>
      <c r="D28" s="8"/>
      <c r="E28" s="33"/>
      <c r="F28" s="33"/>
      <c r="G28" s="51"/>
    </row>
    <row r="29" spans="1:7" ht="99" customHeight="1">
      <c r="A29" s="50">
        <v>7</v>
      </c>
      <c r="B29" s="76" t="s">
        <v>34</v>
      </c>
      <c r="C29" s="4"/>
      <c r="D29" s="4"/>
      <c r="E29" s="15">
        <v>246186.11</v>
      </c>
      <c r="F29" s="33">
        <v>0</v>
      </c>
      <c r="G29" s="51">
        <v>0</v>
      </c>
    </row>
    <row r="30" spans="1:7" ht="115.5" customHeight="1">
      <c r="A30" s="64">
        <v>8</v>
      </c>
      <c r="B30" s="76" t="s">
        <v>35</v>
      </c>
      <c r="C30" s="4"/>
      <c r="D30" s="4"/>
      <c r="E30" s="65">
        <v>244637.57</v>
      </c>
      <c r="F30" s="33">
        <v>0</v>
      </c>
      <c r="G30" s="51">
        <v>0</v>
      </c>
    </row>
    <row r="31" spans="1:7" ht="115.5" customHeight="1">
      <c r="A31" s="64">
        <v>9</v>
      </c>
      <c r="B31" s="76" t="s">
        <v>36</v>
      </c>
      <c r="C31" s="4"/>
      <c r="D31" s="4"/>
      <c r="E31" s="15">
        <v>236144.64000000001</v>
      </c>
      <c r="F31" s="33">
        <v>0</v>
      </c>
      <c r="G31" s="51">
        <v>0</v>
      </c>
    </row>
    <row r="32" spans="1:7" ht="83.25" customHeight="1">
      <c r="A32" s="64">
        <v>10</v>
      </c>
      <c r="B32" s="76" t="s">
        <v>37</v>
      </c>
      <c r="C32" s="4"/>
      <c r="D32" s="4"/>
      <c r="E32" s="65">
        <v>271176.65000000002</v>
      </c>
      <c r="F32" s="33">
        <v>0</v>
      </c>
      <c r="G32" s="51">
        <v>0</v>
      </c>
    </row>
    <row r="33" spans="1:9" ht="15.75">
      <c r="A33" s="52"/>
      <c r="B33" s="13" t="s">
        <v>39</v>
      </c>
      <c r="C33" s="8"/>
      <c r="D33" s="8"/>
      <c r="E33" s="33"/>
      <c r="F33" s="33"/>
      <c r="G33" s="51"/>
    </row>
    <row r="34" spans="1:9" ht="62.25" customHeight="1">
      <c r="A34" s="50">
        <v>11</v>
      </c>
      <c r="B34" s="76" t="s">
        <v>40</v>
      </c>
      <c r="C34" s="8" t="s">
        <v>7</v>
      </c>
      <c r="D34" s="8">
        <v>317</v>
      </c>
      <c r="E34" s="15">
        <v>2384857.91</v>
      </c>
      <c r="F34" s="33">
        <v>0</v>
      </c>
      <c r="G34" s="51">
        <v>0</v>
      </c>
    </row>
    <row r="35" spans="1:9" ht="15.75">
      <c r="A35" s="52"/>
      <c r="B35" s="13" t="s">
        <v>41</v>
      </c>
      <c r="C35" s="8"/>
      <c r="D35" s="8"/>
      <c r="E35" s="33"/>
      <c r="F35" s="33"/>
      <c r="G35" s="51"/>
    </row>
    <row r="36" spans="1:9" ht="62.25" customHeight="1">
      <c r="A36" s="50">
        <v>12</v>
      </c>
      <c r="B36" s="76" t="s">
        <v>42</v>
      </c>
      <c r="C36" s="8" t="s">
        <v>7</v>
      </c>
      <c r="D36" s="8">
        <v>136</v>
      </c>
      <c r="E36" s="15">
        <v>272923</v>
      </c>
      <c r="F36" s="33">
        <v>0</v>
      </c>
      <c r="G36" s="51">
        <v>0</v>
      </c>
      <c r="H36" s="21"/>
    </row>
    <row r="37" spans="1:9" ht="62.25" customHeight="1">
      <c r="A37" s="64">
        <v>13</v>
      </c>
      <c r="B37" s="76" t="s">
        <v>43</v>
      </c>
      <c r="C37" s="8" t="s">
        <v>7</v>
      </c>
      <c r="D37" s="67">
        <v>241</v>
      </c>
      <c r="E37" s="65">
        <v>394762</v>
      </c>
      <c r="F37" s="68">
        <v>0</v>
      </c>
      <c r="G37" s="69">
        <v>0</v>
      </c>
      <c r="H37" s="21"/>
      <c r="I37" s="21"/>
    </row>
    <row r="38" spans="1:9" ht="62.25" customHeight="1">
      <c r="A38" s="64">
        <v>14</v>
      </c>
      <c r="B38" s="75" t="s">
        <v>50</v>
      </c>
      <c r="C38" s="8" t="s">
        <v>7</v>
      </c>
      <c r="D38" s="72">
        <v>80</v>
      </c>
      <c r="E38" s="78">
        <v>99999</v>
      </c>
      <c r="F38" s="68">
        <v>0</v>
      </c>
      <c r="G38" s="69">
        <v>0</v>
      </c>
    </row>
    <row r="39" spans="1:9" ht="62.25" customHeight="1">
      <c r="A39" s="64">
        <v>15</v>
      </c>
      <c r="B39" s="75" t="s">
        <v>51</v>
      </c>
      <c r="C39" s="8" t="s">
        <v>7</v>
      </c>
      <c r="D39" s="72">
        <v>76</v>
      </c>
      <c r="E39" s="73">
        <v>99999</v>
      </c>
      <c r="F39" s="68">
        <v>0</v>
      </c>
      <c r="G39" s="69">
        <v>0</v>
      </c>
    </row>
    <row r="40" spans="1:9" ht="62.25" customHeight="1">
      <c r="A40" s="64">
        <v>16</v>
      </c>
      <c r="B40" s="75" t="s">
        <v>52</v>
      </c>
      <c r="C40" s="8" t="s">
        <v>7</v>
      </c>
      <c r="D40" s="72">
        <v>76</v>
      </c>
      <c r="E40" s="73">
        <v>99999</v>
      </c>
      <c r="F40" s="68">
        <v>0</v>
      </c>
      <c r="G40" s="69">
        <v>0</v>
      </c>
    </row>
    <row r="41" spans="1:9" ht="15.75">
      <c r="A41" s="64"/>
      <c r="B41" s="13" t="s">
        <v>53</v>
      </c>
      <c r="C41" s="8"/>
      <c r="D41" s="67"/>
      <c r="E41" s="65"/>
      <c r="F41" s="68"/>
      <c r="G41" s="69"/>
    </row>
    <row r="42" spans="1:9" ht="62.25" customHeight="1">
      <c r="A42" s="64">
        <v>17</v>
      </c>
      <c r="B42" s="75" t="s">
        <v>54</v>
      </c>
      <c r="C42" s="8" t="s">
        <v>7</v>
      </c>
      <c r="D42" s="72">
        <v>77</v>
      </c>
      <c r="E42" s="73">
        <v>99999</v>
      </c>
      <c r="F42" s="68">
        <v>0</v>
      </c>
      <c r="G42" s="69">
        <v>0</v>
      </c>
    </row>
    <row r="43" spans="1:9" ht="62.25" customHeight="1">
      <c r="A43" s="64">
        <v>18</v>
      </c>
      <c r="B43" s="75" t="s">
        <v>55</v>
      </c>
      <c r="C43" s="8" t="s">
        <v>7</v>
      </c>
      <c r="D43" s="72">
        <v>18</v>
      </c>
      <c r="E43" s="73">
        <v>47556</v>
      </c>
      <c r="F43" s="68">
        <v>0</v>
      </c>
      <c r="G43" s="69">
        <v>0</v>
      </c>
    </row>
    <row r="44" spans="1:9" ht="15.75">
      <c r="A44" s="52"/>
      <c r="B44" s="13" t="s">
        <v>12</v>
      </c>
      <c r="C44" s="8"/>
      <c r="D44" s="8"/>
      <c r="E44" s="33"/>
      <c r="F44" s="33"/>
      <c r="G44" s="51"/>
    </row>
    <row r="45" spans="1:9" ht="49.5" customHeight="1">
      <c r="A45" s="50">
        <v>19</v>
      </c>
      <c r="B45" s="76" t="s">
        <v>44</v>
      </c>
      <c r="C45" s="8" t="s">
        <v>7</v>
      </c>
      <c r="D45" s="8">
        <v>155</v>
      </c>
      <c r="E45" s="15">
        <v>390000</v>
      </c>
      <c r="F45" s="33">
        <v>0</v>
      </c>
      <c r="G45" s="51">
        <v>0</v>
      </c>
    </row>
    <row r="46" spans="1:9" ht="15.75">
      <c r="A46" s="64"/>
      <c r="B46" s="13" t="s">
        <v>45</v>
      </c>
      <c r="C46" s="67"/>
      <c r="D46" s="67"/>
      <c r="E46" s="65"/>
      <c r="F46" s="68"/>
      <c r="G46" s="69"/>
    </row>
    <row r="47" spans="1:9" ht="66.75" customHeight="1">
      <c r="A47" s="64">
        <v>20</v>
      </c>
      <c r="B47" s="71" t="s">
        <v>46</v>
      </c>
      <c r="C47" s="8" t="s">
        <v>7</v>
      </c>
      <c r="D47" s="70">
        <v>3323</v>
      </c>
      <c r="E47" s="65">
        <v>199999</v>
      </c>
      <c r="F47" s="68">
        <v>0</v>
      </c>
      <c r="G47" s="69">
        <v>0</v>
      </c>
    </row>
    <row r="48" spans="1:9" ht="110.25">
      <c r="A48" s="64">
        <v>21</v>
      </c>
      <c r="B48" s="71" t="s">
        <v>47</v>
      </c>
      <c r="C48" s="8" t="s">
        <v>7</v>
      </c>
      <c r="D48" s="70">
        <v>12826.2</v>
      </c>
      <c r="E48" s="65">
        <v>700000</v>
      </c>
      <c r="F48" s="68">
        <v>0</v>
      </c>
      <c r="G48" s="69">
        <v>0</v>
      </c>
    </row>
    <row r="49" spans="1:7" ht="69.75" customHeight="1">
      <c r="A49" s="64">
        <v>22</v>
      </c>
      <c r="B49" s="71" t="s">
        <v>48</v>
      </c>
      <c r="C49" s="8" t="s">
        <v>7</v>
      </c>
      <c r="D49" s="70">
        <v>2219</v>
      </c>
      <c r="E49" s="65">
        <v>201721</v>
      </c>
      <c r="F49" s="68">
        <v>0</v>
      </c>
      <c r="G49" s="69">
        <v>0</v>
      </c>
    </row>
    <row r="50" spans="1:7" ht="129.75" customHeight="1">
      <c r="A50" s="64">
        <v>23</v>
      </c>
      <c r="B50" s="71" t="s">
        <v>49</v>
      </c>
      <c r="C50" s="8" t="s">
        <v>7</v>
      </c>
      <c r="D50" s="70">
        <v>49127.5</v>
      </c>
      <c r="E50" s="65">
        <v>1298280</v>
      </c>
      <c r="F50" s="68">
        <v>0</v>
      </c>
      <c r="G50" s="69">
        <v>0</v>
      </c>
    </row>
    <row r="51" spans="1:7" ht="36.75" customHeight="1" thickBot="1">
      <c r="A51" s="53"/>
      <c r="B51" s="77" t="s">
        <v>4</v>
      </c>
      <c r="C51" s="55"/>
      <c r="D51" s="56"/>
      <c r="E51" s="57">
        <f>SUM(E20:E50)</f>
        <v>12919875.190000001</v>
      </c>
      <c r="F51" s="57">
        <v>0</v>
      </c>
      <c r="G51" s="58">
        <v>0</v>
      </c>
    </row>
    <row r="52" spans="1:7" ht="21" customHeight="1">
      <c r="A52" s="9"/>
      <c r="B52" s="18"/>
      <c r="E52" s="20"/>
      <c r="F52" s="21"/>
      <c r="G52" s="21"/>
    </row>
    <row r="53" spans="1:7" ht="20.25" customHeight="1">
      <c r="A53" s="9"/>
      <c r="B53" s="18"/>
      <c r="E53" s="20"/>
      <c r="G53" s="21"/>
    </row>
    <row r="54" spans="1:7" ht="40.5" customHeight="1">
      <c r="A54" s="9"/>
      <c r="B54" s="18"/>
      <c r="E54" s="20"/>
      <c r="F54" s="21"/>
    </row>
    <row r="55" spans="1:7" ht="25.5" customHeight="1">
      <c r="A55" s="9"/>
      <c r="B55" s="18"/>
    </row>
    <row r="56" spans="1:7" ht="48" customHeight="1">
      <c r="A56" s="9"/>
    </row>
    <row r="57" spans="1:7" ht="21.75" customHeight="1">
      <c r="A57" s="9"/>
    </row>
    <row r="58" spans="1:7">
      <c r="A58" s="9"/>
    </row>
    <row r="59" spans="1:7">
      <c r="A59" s="9"/>
    </row>
    <row r="60" spans="1:7">
      <c r="A60" s="9"/>
    </row>
    <row r="61" spans="1:7">
      <c r="A61" s="9"/>
    </row>
    <row r="62" spans="1:7">
      <c r="A62" s="9"/>
    </row>
    <row r="63" spans="1:7">
      <c r="A63" s="9"/>
    </row>
    <row r="64" spans="1:7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  <row r="70" spans="1:1">
      <c r="A70" s="9"/>
    </row>
    <row r="71" spans="1:1">
      <c r="A71" s="9"/>
    </row>
    <row r="72" spans="1:1">
      <c r="A72" s="9"/>
    </row>
    <row r="73" spans="1:1">
      <c r="A73" s="9"/>
    </row>
    <row r="74" spans="1:1">
      <c r="A74" s="9"/>
    </row>
    <row r="75" spans="1:1">
      <c r="A75" s="9"/>
    </row>
    <row r="76" spans="1:1">
      <c r="A76" s="9"/>
    </row>
    <row r="77" spans="1:1">
      <c r="A77" s="9"/>
    </row>
    <row r="78" spans="1:1">
      <c r="A78" s="9"/>
    </row>
    <row r="79" spans="1:1">
      <c r="A79" s="9"/>
    </row>
    <row r="80" spans="1:1">
      <c r="A80" s="9"/>
    </row>
    <row r="81" spans="1:1">
      <c r="A81" s="9"/>
    </row>
    <row r="82" spans="1:1">
      <c r="A82" s="9"/>
    </row>
    <row r="83" spans="1:1">
      <c r="A83" s="9"/>
    </row>
    <row r="84" spans="1:1">
      <c r="A84" s="9"/>
    </row>
    <row r="85" spans="1:1">
      <c r="A85" s="9"/>
    </row>
    <row r="86" spans="1:1">
      <c r="A86" s="9"/>
    </row>
    <row r="87" spans="1:1">
      <c r="A87" s="9"/>
    </row>
    <row r="88" spans="1:1">
      <c r="A88" s="9"/>
    </row>
    <row r="89" spans="1:1">
      <c r="A89" s="9"/>
    </row>
    <row r="90" spans="1:1">
      <c r="A90" s="9"/>
    </row>
    <row r="91" spans="1:1">
      <c r="A91" s="9"/>
    </row>
    <row r="92" spans="1:1">
      <c r="A92" s="9"/>
    </row>
    <row r="93" spans="1:1">
      <c r="A93" s="9"/>
    </row>
    <row r="94" spans="1:1">
      <c r="A94" s="9"/>
    </row>
    <row r="95" spans="1:1">
      <c r="A95" s="9"/>
    </row>
    <row r="96" spans="1:1">
      <c r="A96" s="9"/>
    </row>
    <row r="97" spans="1:1">
      <c r="A97" s="9"/>
    </row>
    <row r="98" spans="1:1">
      <c r="A98" s="9"/>
    </row>
    <row r="99" spans="1:1">
      <c r="A99" s="9"/>
    </row>
    <row r="100" spans="1:1">
      <c r="A100" s="9"/>
    </row>
    <row r="101" spans="1:1">
      <c r="A101" s="9"/>
    </row>
    <row r="102" spans="1:1">
      <c r="A102" s="9"/>
    </row>
  </sheetData>
  <mergeCells count="18">
    <mergeCell ref="F7:G7"/>
    <mergeCell ref="D1:E1"/>
    <mergeCell ref="D3:E3"/>
    <mergeCell ref="D4:E4"/>
    <mergeCell ref="D6:E6"/>
    <mergeCell ref="D7:E7"/>
    <mergeCell ref="F16:F17"/>
    <mergeCell ref="G16:G17"/>
    <mergeCell ref="D10:E10"/>
    <mergeCell ref="F10:G10"/>
    <mergeCell ref="A12:G12"/>
    <mergeCell ref="A13:G13"/>
    <mergeCell ref="A14:G14"/>
    <mergeCell ref="A16:A17"/>
    <mergeCell ref="B16:B17"/>
    <mergeCell ref="C16:C17"/>
    <mergeCell ref="D16:D17"/>
    <mergeCell ref="E16:E17"/>
  </mergeCells>
  <pageMargins left="0.78740157480314965" right="0.78740157480314965" top="0.59055118110236227" bottom="0.39370078740157483" header="0.51181102362204722" footer="0.51181102362204722"/>
  <pageSetup paperSize="9" scale="66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2"/>
  <sheetViews>
    <sheetView view="pageBreakPreview" topLeftCell="A46" workbookViewId="0">
      <selection activeCell="H50" sqref="H50"/>
    </sheetView>
  </sheetViews>
  <sheetFormatPr defaultRowHeight="12.75"/>
  <cols>
    <col min="1" max="1" width="6.28515625" customWidth="1"/>
    <col min="2" max="2" width="43.140625" customWidth="1"/>
    <col min="3" max="3" width="11" customWidth="1"/>
    <col min="4" max="4" width="11.5703125" style="18" customWidth="1"/>
    <col min="5" max="5" width="15" style="18" customWidth="1"/>
    <col min="6" max="6" width="12" customWidth="1"/>
    <col min="7" max="7" width="12.28515625" customWidth="1"/>
    <col min="8" max="8" width="14.140625" customWidth="1"/>
    <col min="9" max="9" width="11.7109375" bestFit="1" customWidth="1"/>
  </cols>
  <sheetData>
    <row r="1" spans="1:7" ht="15.75" hidden="1">
      <c r="A1" s="3"/>
      <c r="B1" s="1"/>
      <c r="C1" s="1"/>
      <c r="D1" s="191"/>
      <c r="E1" s="191"/>
    </row>
    <row r="2" spans="1:7" ht="15.75" hidden="1">
      <c r="A2" s="3"/>
      <c r="B2" s="1"/>
      <c r="C2" s="1"/>
      <c r="D2" s="81"/>
      <c r="E2" s="81"/>
    </row>
    <row r="3" spans="1:7" ht="15.75" hidden="1">
      <c r="A3" s="3"/>
      <c r="B3" s="1"/>
      <c r="C3" s="1"/>
      <c r="D3" s="192"/>
      <c r="E3" s="192"/>
    </row>
    <row r="4" spans="1:7" ht="15.75" hidden="1">
      <c r="A4" s="3"/>
      <c r="B4" s="1"/>
      <c r="C4" s="1"/>
      <c r="D4" s="191"/>
      <c r="E4" s="191"/>
    </row>
    <row r="5" spans="1:7" ht="15.75" hidden="1">
      <c r="A5" s="3"/>
      <c r="B5" s="1"/>
      <c r="C5" s="1"/>
      <c r="D5" s="81"/>
      <c r="E5" s="81"/>
    </row>
    <row r="6" spans="1:7" ht="15.75">
      <c r="A6" s="3"/>
      <c r="B6" s="1"/>
      <c r="C6" s="1"/>
      <c r="D6" s="193"/>
      <c r="E6" s="193"/>
    </row>
    <row r="7" spans="1:7" ht="15.75">
      <c r="A7" s="3"/>
      <c r="B7" s="1"/>
      <c r="C7" s="30"/>
      <c r="D7" s="194"/>
      <c r="E7" s="194"/>
      <c r="F7" s="194" t="s">
        <v>15</v>
      </c>
      <c r="G7" s="194"/>
    </row>
    <row r="8" spans="1:7" ht="15.75">
      <c r="A8" s="3"/>
      <c r="B8" s="1"/>
      <c r="C8" s="30"/>
      <c r="D8" s="82"/>
      <c r="E8" s="82"/>
      <c r="F8" s="82"/>
      <c r="G8" s="82"/>
    </row>
    <row r="9" spans="1:7" ht="15.75">
      <c r="A9" s="3"/>
      <c r="B9" s="1"/>
      <c r="C9" s="30"/>
      <c r="D9" s="80"/>
      <c r="E9" s="82"/>
      <c r="F9" s="80" t="s">
        <v>16</v>
      </c>
      <c r="G9" s="82"/>
    </row>
    <row r="10" spans="1:7" ht="37.5" customHeight="1">
      <c r="A10" s="3"/>
      <c r="B10" s="1"/>
      <c r="C10" s="30"/>
      <c r="D10" s="190"/>
      <c r="E10" s="190"/>
      <c r="F10" s="190" t="s">
        <v>17</v>
      </c>
      <c r="G10" s="190"/>
    </row>
    <row r="11" spans="1:7" ht="19.5" customHeight="1">
      <c r="A11" s="3"/>
      <c r="B11" s="1"/>
      <c r="C11" s="1"/>
      <c r="D11" s="11"/>
      <c r="E11" s="11"/>
    </row>
    <row r="12" spans="1:7" ht="15.75">
      <c r="A12" s="181" t="s">
        <v>5</v>
      </c>
      <c r="B12" s="181"/>
      <c r="C12" s="181"/>
      <c r="D12" s="181"/>
      <c r="E12" s="181"/>
      <c r="F12" s="181"/>
      <c r="G12" s="181"/>
    </row>
    <row r="13" spans="1:7" ht="30" customHeight="1">
      <c r="A13" s="182" t="s">
        <v>27</v>
      </c>
      <c r="B13" s="182"/>
      <c r="C13" s="182"/>
      <c r="D13" s="182"/>
      <c r="E13" s="182"/>
      <c r="F13" s="182"/>
      <c r="G13" s="182"/>
    </row>
    <row r="14" spans="1:7" ht="15.75" customHeight="1">
      <c r="A14" s="182" t="s">
        <v>14</v>
      </c>
      <c r="B14" s="182"/>
      <c r="C14" s="182"/>
      <c r="D14" s="182"/>
      <c r="E14" s="182"/>
      <c r="F14" s="182"/>
      <c r="G14" s="182"/>
    </row>
    <row r="15" spans="1:7" ht="16.5" thickBot="1">
      <c r="A15" s="3"/>
      <c r="B15" s="1"/>
      <c r="C15" s="1"/>
      <c r="D15" s="12"/>
      <c r="E15" s="12"/>
    </row>
    <row r="16" spans="1:7">
      <c r="A16" s="198" t="s">
        <v>0</v>
      </c>
      <c r="B16" s="200" t="s">
        <v>1</v>
      </c>
      <c r="C16" s="201" t="s">
        <v>3</v>
      </c>
      <c r="D16" s="202" t="s">
        <v>2</v>
      </c>
      <c r="E16" s="195" t="s">
        <v>29</v>
      </c>
      <c r="F16" s="195" t="s">
        <v>30</v>
      </c>
      <c r="G16" s="196" t="s">
        <v>28</v>
      </c>
    </row>
    <row r="17" spans="1:8" ht="36.75" customHeight="1">
      <c r="A17" s="199"/>
      <c r="B17" s="185"/>
      <c r="C17" s="186"/>
      <c r="D17" s="187"/>
      <c r="E17" s="189"/>
      <c r="F17" s="189"/>
      <c r="G17" s="197"/>
    </row>
    <row r="18" spans="1:8" ht="15.75">
      <c r="A18" s="83">
        <v>1</v>
      </c>
      <c r="B18" s="79">
        <v>2</v>
      </c>
      <c r="C18" s="79">
        <v>3</v>
      </c>
      <c r="D18" s="13">
        <v>4</v>
      </c>
      <c r="E18" s="13">
        <v>5</v>
      </c>
      <c r="F18" s="13">
        <v>6</v>
      </c>
      <c r="G18" s="48">
        <v>7</v>
      </c>
    </row>
    <row r="19" spans="1:8" ht="15.75">
      <c r="A19" s="83"/>
      <c r="B19" s="79" t="s">
        <v>38</v>
      </c>
      <c r="C19" s="2"/>
      <c r="D19" s="14"/>
      <c r="E19" s="23"/>
      <c r="F19" s="46"/>
      <c r="G19" s="49"/>
    </row>
    <row r="20" spans="1:8" ht="110.25">
      <c r="A20" s="50">
        <v>1</v>
      </c>
      <c r="B20" s="74" t="s">
        <v>31</v>
      </c>
      <c r="C20" s="7" t="s">
        <v>7</v>
      </c>
      <c r="D20" s="28">
        <v>125</v>
      </c>
      <c r="E20" s="33">
        <v>1641710.4</v>
      </c>
      <c r="F20" s="33">
        <v>0</v>
      </c>
      <c r="G20" s="51">
        <v>0</v>
      </c>
      <c r="H20" s="21" t="e">
        <f>E20-#REF!</f>
        <v>#REF!</v>
      </c>
    </row>
    <row r="21" spans="1:8" ht="47.25">
      <c r="A21" s="50">
        <v>2</v>
      </c>
      <c r="B21" s="75" t="s">
        <v>57</v>
      </c>
      <c r="C21" s="7" t="s">
        <v>7</v>
      </c>
      <c r="D21" s="28">
        <v>22.5</v>
      </c>
      <c r="E21" s="33">
        <v>292000</v>
      </c>
      <c r="F21" s="33">
        <v>0</v>
      </c>
      <c r="G21" s="51">
        <v>0</v>
      </c>
      <c r="H21" s="21" t="e">
        <f>E21-#REF!</f>
        <v>#REF!</v>
      </c>
    </row>
    <row r="22" spans="1:8" ht="47.25">
      <c r="A22" s="50">
        <v>3</v>
      </c>
      <c r="B22" s="75" t="s">
        <v>58</v>
      </c>
      <c r="C22" s="7"/>
      <c r="D22" s="28"/>
      <c r="E22" s="33">
        <v>163598.01</v>
      </c>
      <c r="F22" s="33">
        <v>0</v>
      </c>
      <c r="G22" s="51">
        <v>0</v>
      </c>
      <c r="H22" s="21" t="e">
        <f>E22-#REF!</f>
        <v>#REF!</v>
      </c>
    </row>
    <row r="23" spans="1:8" ht="15.75">
      <c r="A23" s="50"/>
      <c r="B23" s="13" t="s">
        <v>23</v>
      </c>
      <c r="C23" s="7"/>
      <c r="D23" s="45"/>
      <c r="E23" s="33"/>
      <c r="F23" s="33"/>
      <c r="G23" s="51"/>
      <c r="H23" s="21" t="e">
        <f>E23-#REF!</f>
        <v>#REF!</v>
      </c>
    </row>
    <row r="24" spans="1:8" ht="111" customHeight="1">
      <c r="A24" s="50">
        <v>4</v>
      </c>
      <c r="B24" s="76" t="s">
        <v>32</v>
      </c>
      <c r="C24" s="8" t="s">
        <v>7</v>
      </c>
      <c r="D24" s="8">
        <v>161</v>
      </c>
      <c r="E24" s="33">
        <v>1994623.71</v>
      </c>
      <c r="F24" s="33">
        <v>0</v>
      </c>
      <c r="G24" s="51">
        <v>0</v>
      </c>
      <c r="H24" s="21" t="e">
        <f>E24-#REF!</f>
        <v>#REF!</v>
      </c>
    </row>
    <row r="25" spans="1:8" ht="47.25">
      <c r="A25" s="50">
        <v>5</v>
      </c>
      <c r="B25" s="75" t="s">
        <v>56</v>
      </c>
      <c r="C25" s="8" t="s">
        <v>7</v>
      </c>
      <c r="D25" s="8">
        <v>200</v>
      </c>
      <c r="E25" s="33">
        <v>350829</v>
      </c>
      <c r="F25" s="33"/>
      <c r="G25" s="51"/>
      <c r="H25" s="21" t="e">
        <f>E25-#REF!</f>
        <v>#REF!</v>
      </c>
    </row>
    <row r="26" spans="1:8" ht="15.75">
      <c r="A26" s="50"/>
      <c r="B26" s="13" t="s">
        <v>24</v>
      </c>
      <c r="C26" s="5"/>
      <c r="D26" s="28"/>
      <c r="E26" s="33"/>
      <c r="F26" s="33"/>
      <c r="G26" s="51"/>
      <c r="H26" s="21" t="e">
        <f>E26-#REF!</f>
        <v>#REF!</v>
      </c>
    </row>
    <row r="27" spans="1:8" ht="97.5" customHeight="1">
      <c r="A27" s="52">
        <v>6</v>
      </c>
      <c r="B27" s="76" t="s">
        <v>33</v>
      </c>
      <c r="C27" s="8" t="s">
        <v>7</v>
      </c>
      <c r="D27" s="8">
        <v>94.5</v>
      </c>
      <c r="E27" s="33">
        <v>1145775.19</v>
      </c>
      <c r="F27" s="33">
        <v>0</v>
      </c>
      <c r="G27" s="51">
        <v>0</v>
      </c>
      <c r="H27" s="21" t="e">
        <f>E27-#REF!</f>
        <v>#REF!</v>
      </c>
    </row>
    <row r="28" spans="1:8" ht="15.75">
      <c r="A28" s="52"/>
      <c r="B28" s="13" t="s">
        <v>25</v>
      </c>
      <c r="C28" s="8"/>
      <c r="D28" s="8"/>
      <c r="E28" s="33"/>
      <c r="F28" s="33"/>
      <c r="G28" s="51"/>
      <c r="H28" s="21" t="e">
        <f>E28-#REF!</f>
        <v>#REF!</v>
      </c>
    </row>
    <row r="29" spans="1:8" ht="99" customHeight="1">
      <c r="A29" s="50">
        <v>7</v>
      </c>
      <c r="B29" s="76" t="s">
        <v>34</v>
      </c>
      <c r="C29" s="4"/>
      <c r="D29" s="4"/>
      <c r="E29" s="15">
        <v>246186.11</v>
      </c>
      <c r="F29" s="33">
        <v>0</v>
      </c>
      <c r="G29" s="51">
        <v>0</v>
      </c>
      <c r="H29" s="21" t="e">
        <f>E29-#REF!</f>
        <v>#REF!</v>
      </c>
    </row>
    <row r="30" spans="1:8" ht="115.5" customHeight="1">
      <c r="A30" s="64">
        <v>8</v>
      </c>
      <c r="B30" s="76" t="s">
        <v>35</v>
      </c>
      <c r="C30" s="4"/>
      <c r="D30" s="4"/>
      <c r="E30" s="65">
        <v>244637.57</v>
      </c>
      <c r="F30" s="33">
        <v>0</v>
      </c>
      <c r="G30" s="51">
        <v>0</v>
      </c>
      <c r="H30" s="21" t="e">
        <f>E30-#REF!</f>
        <v>#REF!</v>
      </c>
    </row>
    <row r="31" spans="1:8" ht="115.5" customHeight="1">
      <c r="A31" s="64">
        <v>9</v>
      </c>
      <c r="B31" s="76" t="s">
        <v>36</v>
      </c>
      <c r="C31" s="4"/>
      <c r="D31" s="4"/>
      <c r="E31" s="15">
        <v>236144.64000000001</v>
      </c>
      <c r="F31" s="33">
        <v>0</v>
      </c>
      <c r="G31" s="51">
        <v>0</v>
      </c>
      <c r="H31" s="21" t="e">
        <f>E31-#REF!</f>
        <v>#REF!</v>
      </c>
    </row>
    <row r="32" spans="1:8" ht="83.25" customHeight="1">
      <c r="A32" s="64">
        <v>10</v>
      </c>
      <c r="B32" s="76" t="s">
        <v>37</v>
      </c>
      <c r="C32" s="4"/>
      <c r="D32" s="4"/>
      <c r="E32" s="65">
        <v>271176.65000000002</v>
      </c>
      <c r="F32" s="33">
        <v>0</v>
      </c>
      <c r="G32" s="51">
        <v>0</v>
      </c>
      <c r="H32" s="21" t="e">
        <f>E32-#REF!</f>
        <v>#REF!</v>
      </c>
    </row>
    <row r="33" spans="1:9" ht="15.75">
      <c r="A33" s="52"/>
      <c r="B33" s="13" t="s">
        <v>39</v>
      </c>
      <c r="C33" s="8"/>
      <c r="D33" s="8"/>
      <c r="E33" s="33"/>
      <c r="F33" s="33"/>
      <c r="G33" s="51"/>
      <c r="H33" s="21" t="e">
        <f>E33-#REF!</f>
        <v>#REF!</v>
      </c>
    </row>
    <row r="34" spans="1:9" ht="62.25" customHeight="1">
      <c r="A34" s="50">
        <v>11</v>
      </c>
      <c r="B34" s="76" t="s">
        <v>40</v>
      </c>
      <c r="C34" s="8" t="s">
        <v>7</v>
      </c>
      <c r="D34" s="8">
        <v>317</v>
      </c>
      <c r="E34" s="15">
        <v>2384857.91</v>
      </c>
      <c r="F34" s="33">
        <v>0</v>
      </c>
      <c r="G34" s="51">
        <v>0</v>
      </c>
      <c r="H34" s="21" t="e">
        <f>E34-#REF!</f>
        <v>#REF!</v>
      </c>
    </row>
    <row r="35" spans="1:9" ht="15.75">
      <c r="A35" s="52"/>
      <c r="B35" s="13" t="s">
        <v>41</v>
      </c>
      <c r="C35" s="8"/>
      <c r="D35" s="8"/>
      <c r="E35" s="33"/>
      <c r="F35" s="33"/>
      <c r="G35" s="51"/>
      <c r="H35" s="21" t="e">
        <f>E35-#REF!</f>
        <v>#REF!</v>
      </c>
    </row>
    <row r="36" spans="1:9" ht="62.25" customHeight="1">
      <c r="A36" s="50">
        <v>12</v>
      </c>
      <c r="B36" s="76" t="s">
        <v>42</v>
      </c>
      <c r="C36" s="8" t="s">
        <v>7</v>
      </c>
      <c r="D36" s="8">
        <v>136</v>
      </c>
      <c r="E36" s="15">
        <v>272923</v>
      </c>
      <c r="F36" s="33">
        <v>0</v>
      </c>
      <c r="G36" s="51">
        <v>0</v>
      </c>
      <c r="H36" s="21" t="e">
        <f>E36-#REF!</f>
        <v>#REF!</v>
      </c>
    </row>
    <row r="37" spans="1:9" ht="62.25" customHeight="1">
      <c r="A37" s="64">
        <v>13</v>
      </c>
      <c r="B37" s="76" t="s">
        <v>43</v>
      </c>
      <c r="C37" s="8" t="s">
        <v>7</v>
      </c>
      <c r="D37" s="67">
        <v>241</v>
      </c>
      <c r="E37" s="65">
        <v>394762</v>
      </c>
      <c r="F37" s="68">
        <v>0</v>
      </c>
      <c r="G37" s="69">
        <v>0</v>
      </c>
      <c r="H37" s="21" t="e">
        <f>E37-#REF!</f>
        <v>#REF!</v>
      </c>
      <c r="I37" s="21"/>
    </row>
    <row r="38" spans="1:9" ht="62.25" customHeight="1">
      <c r="A38" s="64">
        <v>14</v>
      </c>
      <c r="B38" s="75" t="s">
        <v>50</v>
      </c>
      <c r="C38" s="8" t="s">
        <v>7</v>
      </c>
      <c r="D38" s="72">
        <v>80</v>
      </c>
      <c r="E38" s="78">
        <v>99999</v>
      </c>
      <c r="F38" s="68">
        <v>0</v>
      </c>
      <c r="G38" s="69">
        <v>0</v>
      </c>
      <c r="H38" s="21" t="e">
        <f>E38-#REF!</f>
        <v>#REF!</v>
      </c>
    </row>
    <row r="39" spans="1:9" ht="62.25" customHeight="1">
      <c r="A39" s="64">
        <v>15</v>
      </c>
      <c r="B39" s="75" t="s">
        <v>51</v>
      </c>
      <c r="C39" s="8" t="s">
        <v>7</v>
      </c>
      <c r="D39" s="72">
        <v>76</v>
      </c>
      <c r="E39" s="73">
        <v>99999</v>
      </c>
      <c r="F39" s="68">
        <v>0</v>
      </c>
      <c r="G39" s="69">
        <v>0</v>
      </c>
      <c r="H39" s="21" t="e">
        <f>E39-#REF!</f>
        <v>#REF!</v>
      </c>
    </row>
    <row r="40" spans="1:9" ht="62.25" customHeight="1">
      <c r="A40" s="64">
        <v>16</v>
      </c>
      <c r="B40" s="75" t="s">
        <v>52</v>
      </c>
      <c r="C40" s="8" t="s">
        <v>7</v>
      </c>
      <c r="D40" s="72">
        <v>76</v>
      </c>
      <c r="E40" s="73">
        <v>99999</v>
      </c>
      <c r="F40" s="68">
        <v>0</v>
      </c>
      <c r="G40" s="69">
        <v>0</v>
      </c>
      <c r="H40" s="21" t="e">
        <f>E40-#REF!</f>
        <v>#REF!</v>
      </c>
    </row>
    <row r="41" spans="1:9" ht="15.75">
      <c r="A41" s="64"/>
      <c r="B41" s="13" t="s">
        <v>53</v>
      </c>
      <c r="C41" s="8"/>
      <c r="D41" s="67"/>
      <c r="E41" s="65"/>
      <c r="F41" s="68"/>
      <c r="G41" s="69"/>
      <c r="H41" s="21" t="e">
        <f>E41-#REF!</f>
        <v>#REF!</v>
      </c>
    </row>
    <row r="42" spans="1:9" ht="62.25" customHeight="1">
      <c r="A42" s="64">
        <v>17</v>
      </c>
      <c r="B42" s="75" t="s">
        <v>54</v>
      </c>
      <c r="C42" s="8" t="s">
        <v>7</v>
      </c>
      <c r="D42" s="72">
        <v>77</v>
      </c>
      <c r="E42" s="73">
        <v>99999</v>
      </c>
      <c r="F42" s="68">
        <v>0</v>
      </c>
      <c r="G42" s="69">
        <v>0</v>
      </c>
      <c r="H42" s="21" t="e">
        <f>E42-#REF!</f>
        <v>#REF!</v>
      </c>
    </row>
    <row r="43" spans="1:9" ht="62.25" customHeight="1">
      <c r="A43" s="64">
        <v>18</v>
      </c>
      <c r="B43" s="75" t="s">
        <v>55</v>
      </c>
      <c r="C43" s="8" t="s">
        <v>7</v>
      </c>
      <c r="D43" s="72">
        <v>18</v>
      </c>
      <c r="E43" s="73">
        <v>47556</v>
      </c>
      <c r="F43" s="68">
        <v>0</v>
      </c>
      <c r="G43" s="69">
        <v>0</v>
      </c>
      <c r="H43" s="21" t="e">
        <f>E43-#REF!</f>
        <v>#REF!</v>
      </c>
    </row>
    <row r="44" spans="1:9" ht="15.75">
      <c r="A44" s="52"/>
      <c r="B44" s="13" t="s">
        <v>12</v>
      </c>
      <c r="C44" s="8"/>
      <c r="D44" s="8"/>
      <c r="E44" s="33"/>
      <c r="F44" s="33"/>
      <c r="G44" s="51"/>
      <c r="H44" s="21" t="e">
        <f>E44-#REF!</f>
        <v>#REF!</v>
      </c>
    </row>
    <row r="45" spans="1:9" ht="49.5" customHeight="1">
      <c r="A45" s="50">
        <v>19</v>
      </c>
      <c r="B45" s="76" t="s">
        <v>44</v>
      </c>
      <c r="C45" s="8" t="s">
        <v>7</v>
      </c>
      <c r="D45" s="8">
        <v>155</v>
      </c>
      <c r="E45" s="15">
        <v>390000</v>
      </c>
      <c r="F45" s="33">
        <v>0</v>
      </c>
      <c r="G45" s="51">
        <v>0</v>
      </c>
      <c r="H45" s="21" t="e">
        <f>E45-#REF!</f>
        <v>#REF!</v>
      </c>
    </row>
    <row r="46" spans="1:9" ht="15.75">
      <c r="A46" s="64"/>
      <c r="B46" s="13" t="s">
        <v>45</v>
      </c>
      <c r="C46" s="67"/>
      <c r="D46" s="67"/>
      <c r="E46" s="65"/>
      <c r="F46" s="68"/>
      <c r="G46" s="69"/>
      <c r="H46" s="21" t="e">
        <f>E46-#REF!</f>
        <v>#REF!</v>
      </c>
    </row>
    <row r="47" spans="1:9" ht="66.75" customHeight="1">
      <c r="A47" s="64">
        <v>20</v>
      </c>
      <c r="B47" s="71" t="s">
        <v>46</v>
      </c>
      <c r="C47" s="8" t="s">
        <v>7</v>
      </c>
      <c r="D47" s="70">
        <v>3323</v>
      </c>
      <c r="E47" s="65">
        <v>199999</v>
      </c>
      <c r="F47" s="68">
        <v>0</v>
      </c>
      <c r="G47" s="69">
        <v>0</v>
      </c>
      <c r="H47" s="21" t="e">
        <f>E47-#REF!</f>
        <v>#REF!</v>
      </c>
    </row>
    <row r="48" spans="1:9" ht="110.25">
      <c r="A48" s="64">
        <v>21</v>
      </c>
      <c r="B48" s="71" t="s">
        <v>47</v>
      </c>
      <c r="C48" s="8" t="s">
        <v>7</v>
      </c>
      <c r="D48" s="70">
        <v>12826.2</v>
      </c>
      <c r="E48" s="65">
        <v>700000</v>
      </c>
      <c r="F48" s="68">
        <v>0</v>
      </c>
      <c r="G48" s="69">
        <v>0</v>
      </c>
      <c r="H48" s="21" t="e">
        <f>E48-#REF!</f>
        <v>#REF!</v>
      </c>
    </row>
    <row r="49" spans="1:8" ht="69.75" customHeight="1">
      <c r="A49" s="64">
        <v>22</v>
      </c>
      <c r="B49" s="71" t="s">
        <v>48</v>
      </c>
      <c r="C49" s="8" t="s">
        <v>7</v>
      </c>
      <c r="D49" s="70">
        <v>2219</v>
      </c>
      <c r="E49" s="65">
        <v>201721</v>
      </c>
      <c r="F49" s="68">
        <v>0</v>
      </c>
      <c r="G49" s="69">
        <v>0</v>
      </c>
      <c r="H49" s="21" t="e">
        <f>E49-#REF!</f>
        <v>#REF!</v>
      </c>
    </row>
    <row r="50" spans="1:8" ht="129.75" customHeight="1">
      <c r="A50" s="64">
        <v>23</v>
      </c>
      <c r="B50" s="71" t="s">
        <v>49</v>
      </c>
      <c r="C50" s="8" t="s">
        <v>7</v>
      </c>
      <c r="D50" s="70">
        <v>49127.5</v>
      </c>
      <c r="E50" s="65">
        <v>583154.9</v>
      </c>
      <c r="F50" s="68">
        <v>0</v>
      </c>
      <c r="G50" s="69">
        <v>0</v>
      </c>
      <c r="H50" s="21" t="e">
        <f>E50-#REF!</f>
        <v>#REF!</v>
      </c>
    </row>
    <row r="51" spans="1:8" ht="36.75" customHeight="1" thickBot="1">
      <c r="A51" s="53"/>
      <c r="B51" s="77" t="s">
        <v>4</v>
      </c>
      <c r="C51" s="55"/>
      <c r="D51" s="56"/>
      <c r="E51" s="57">
        <f>SUM(E20:E50)</f>
        <v>12161651.090000002</v>
      </c>
      <c r="F51" s="57">
        <v>0</v>
      </c>
      <c r="G51" s="58">
        <v>0</v>
      </c>
      <c r="H51" s="21" t="e">
        <f>E51-#REF!</f>
        <v>#REF!</v>
      </c>
    </row>
    <row r="52" spans="1:8" ht="21" customHeight="1">
      <c r="A52" s="9"/>
      <c r="B52" s="18"/>
      <c r="E52" s="20" t="e">
        <f>#REF!-'сентябрь 2018'!E51</f>
        <v>#REF!</v>
      </c>
      <c r="F52" s="21"/>
      <c r="G52" s="21"/>
    </row>
    <row r="53" spans="1:8" ht="20.25" customHeight="1">
      <c r="A53" s="9"/>
      <c r="B53" s="18"/>
      <c r="E53" s="20"/>
      <c r="G53" s="21"/>
    </row>
    <row r="54" spans="1:8" ht="40.5" customHeight="1">
      <c r="A54" s="9"/>
      <c r="B54" s="18"/>
      <c r="E54" s="20"/>
      <c r="F54" s="21"/>
    </row>
    <row r="55" spans="1:8" ht="25.5" customHeight="1">
      <c r="A55" s="9"/>
      <c r="B55" s="18"/>
    </row>
    <row r="56" spans="1:8" ht="48" customHeight="1">
      <c r="A56" s="9"/>
    </row>
    <row r="57" spans="1:8" ht="21.75" customHeight="1">
      <c r="A57" s="9"/>
    </row>
    <row r="58" spans="1:8">
      <c r="A58" s="9"/>
    </row>
    <row r="59" spans="1:8">
      <c r="A59" s="9"/>
    </row>
    <row r="60" spans="1:8">
      <c r="A60" s="9"/>
    </row>
    <row r="61" spans="1:8">
      <c r="A61" s="9"/>
    </row>
    <row r="62" spans="1:8">
      <c r="A62" s="9"/>
    </row>
    <row r="63" spans="1:8">
      <c r="A63" s="9"/>
    </row>
    <row r="64" spans="1:8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  <row r="70" spans="1:1">
      <c r="A70" s="9"/>
    </row>
    <row r="71" spans="1:1">
      <c r="A71" s="9"/>
    </row>
    <row r="72" spans="1:1">
      <c r="A72" s="9"/>
    </row>
    <row r="73" spans="1:1">
      <c r="A73" s="9"/>
    </row>
    <row r="74" spans="1:1">
      <c r="A74" s="9"/>
    </row>
    <row r="75" spans="1:1">
      <c r="A75" s="9"/>
    </row>
    <row r="76" spans="1:1">
      <c r="A76" s="9"/>
    </row>
    <row r="77" spans="1:1">
      <c r="A77" s="9"/>
    </row>
    <row r="78" spans="1:1">
      <c r="A78" s="9"/>
    </row>
    <row r="79" spans="1:1">
      <c r="A79" s="9"/>
    </row>
    <row r="80" spans="1:1">
      <c r="A80" s="9"/>
    </row>
    <row r="81" spans="1:1">
      <c r="A81" s="9"/>
    </row>
    <row r="82" spans="1:1">
      <c r="A82" s="9"/>
    </row>
    <row r="83" spans="1:1">
      <c r="A83" s="9"/>
    </row>
    <row r="84" spans="1:1">
      <c r="A84" s="9"/>
    </row>
    <row r="85" spans="1:1">
      <c r="A85" s="9"/>
    </row>
    <row r="86" spans="1:1">
      <c r="A86" s="9"/>
    </row>
    <row r="87" spans="1:1">
      <c r="A87" s="9"/>
    </row>
    <row r="88" spans="1:1">
      <c r="A88" s="9"/>
    </row>
    <row r="89" spans="1:1">
      <c r="A89" s="9"/>
    </row>
    <row r="90" spans="1:1">
      <c r="A90" s="9"/>
    </row>
    <row r="91" spans="1:1">
      <c r="A91" s="9"/>
    </row>
    <row r="92" spans="1:1">
      <c r="A92" s="9"/>
    </row>
    <row r="93" spans="1:1">
      <c r="A93" s="9"/>
    </row>
    <row r="94" spans="1:1">
      <c r="A94" s="9"/>
    </row>
    <row r="95" spans="1:1">
      <c r="A95" s="9"/>
    </row>
    <row r="96" spans="1:1">
      <c r="A96" s="9"/>
    </row>
    <row r="97" spans="1:1">
      <c r="A97" s="9"/>
    </row>
    <row r="98" spans="1:1">
      <c r="A98" s="9"/>
    </row>
    <row r="99" spans="1:1">
      <c r="A99" s="9"/>
    </row>
    <row r="100" spans="1:1">
      <c r="A100" s="9"/>
    </row>
    <row r="101" spans="1:1">
      <c r="A101" s="9"/>
    </row>
    <row r="102" spans="1:1">
      <c r="A102" s="9"/>
    </row>
  </sheetData>
  <mergeCells count="18">
    <mergeCell ref="F7:G7"/>
    <mergeCell ref="D1:E1"/>
    <mergeCell ref="D3:E3"/>
    <mergeCell ref="D4:E4"/>
    <mergeCell ref="D6:E6"/>
    <mergeCell ref="D7:E7"/>
    <mergeCell ref="F16:F17"/>
    <mergeCell ref="G16:G17"/>
    <mergeCell ref="D10:E10"/>
    <mergeCell ref="F10:G10"/>
    <mergeCell ref="A12:G12"/>
    <mergeCell ref="A13:G13"/>
    <mergeCell ref="A14:G14"/>
    <mergeCell ref="A16:A17"/>
    <mergeCell ref="B16:B17"/>
    <mergeCell ref="C16:C17"/>
    <mergeCell ref="D16:D17"/>
    <mergeCell ref="E16:E17"/>
  </mergeCells>
  <pageMargins left="0.78740157480314965" right="0.78740157480314965" top="0.59055118110236227" bottom="0.39370078740157483" header="0.51181102362204722" footer="0.51181102362204722"/>
  <pageSetup paperSize="9" scale="66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I74"/>
  <sheetViews>
    <sheetView view="pageBreakPreview" topLeftCell="A6" workbookViewId="0">
      <selection activeCell="B24" sqref="B24"/>
    </sheetView>
  </sheetViews>
  <sheetFormatPr defaultRowHeight="12.75"/>
  <cols>
    <col min="1" max="1" width="6.28515625" customWidth="1"/>
    <col min="2" max="2" width="43.140625" customWidth="1"/>
    <col min="3" max="3" width="11" customWidth="1"/>
    <col min="4" max="4" width="11.5703125" style="18" customWidth="1"/>
    <col min="5" max="5" width="15" style="18" customWidth="1"/>
    <col min="6" max="6" width="12" customWidth="1"/>
    <col min="7" max="7" width="12.28515625" customWidth="1"/>
    <col min="8" max="8" width="14" customWidth="1"/>
    <col min="9" max="9" width="14.140625" customWidth="1"/>
    <col min="10" max="10" width="11.7109375" customWidth="1"/>
    <col min="11" max="13" width="9.140625" customWidth="1"/>
  </cols>
  <sheetData>
    <row r="1" spans="1:8" ht="15.75" hidden="1">
      <c r="A1" s="3"/>
      <c r="B1" s="1"/>
      <c r="C1" s="1"/>
      <c r="D1" s="191"/>
      <c r="E1" s="191"/>
    </row>
    <row r="2" spans="1:8" ht="15.75" hidden="1">
      <c r="A2" s="3"/>
      <c r="B2" s="1"/>
      <c r="C2" s="1"/>
      <c r="D2" s="94"/>
      <c r="E2" s="94"/>
    </row>
    <row r="3" spans="1:8" ht="15.75" hidden="1">
      <c r="A3" s="3"/>
      <c r="B3" s="1"/>
      <c r="C3" s="1"/>
      <c r="D3" s="192"/>
      <c r="E3" s="192"/>
    </row>
    <row r="4" spans="1:8" ht="15.75" hidden="1">
      <c r="A4" s="3"/>
      <c r="B4" s="1"/>
      <c r="C4" s="1"/>
      <c r="D4" s="191"/>
      <c r="E4" s="191"/>
    </row>
    <row r="5" spans="1:8" ht="15.75" hidden="1">
      <c r="A5" s="3"/>
      <c r="B5" s="1"/>
      <c r="C5" s="1"/>
      <c r="D5" s="94"/>
      <c r="E5" s="94"/>
    </row>
    <row r="6" spans="1:8" ht="15.75">
      <c r="A6" s="3"/>
      <c r="B6" s="1"/>
      <c r="C6" s="1"/>
      <c r="D6" s="193"/>
      <c r="E6" s="193"/>
    </row>
    <row r="7" spans="1:8" ht="15.75">
      <c r="A7" s="3"/>
      <c r="B7" s="1"/>
      <c r="C7" s="30"/>
      <c r="D7" s="194"/>
      <c r="E7" s="194"/>
      <c r="F7" s="194" t="s">
        <v>15</v>
      </c>
      <c r="G7" s="194"/>
      <c r="H7" s="95"/>
    </row>
    <row r="8" spans="1:8" ht="15.75">
      <c r="A8" s="3"/>
      <c r="B8" s="1"/>
      <c r="C8" s="30"/>
      <c r="D8" s="95"/>
      <c r="E8" s="95"/>
      <c r="F8" s="95"/>
      <c r="G8" s="95"/>
      <c r="H8" s="95"/>
    </row>
    <row r="9" spans="1:8" ht="15.75">
      <c r="A9" s="3"/>
      <c r="B9" s="1"/>
      <c r="C9" s="30"/>
      <c r="D9" s="93"/>
      <c r="E9" s="95"/>
      <c r="F9" s="93" t="s">
        <v>16</v>
      </c>
      <c r="G9" s="95"/>
      <c r="H9" s="95"/>
    </row>
    <row r="10" spans="1:8" ht="37.5" customHeight="1">
      <c r="A10" s="3"/>
      <c r="B10" s="1"/>
      <c r="C10" s="30"/>
      <c r="D10" s="190"/>
      <c r="E10" s="190"/>
      <c r="F10" s="190" t="s">
        <v>17</v>
      </c>
      <c r="G10" s="190"/>
      <c r="H10" s="93"/>
    </row>
    <row r="11" spans="1:8" ht="19.5" customHeight="1">
      <c r="A11" s="3"/>
      <c r="B11" s="1"/>
      <c r="C11" s="1"/>
      <c r="D11" s="11"/>
      <c r="E11" s="11"/>
    </row>
    <row r="12" spans="1:8" ht="15.75">
      <c r="A12" s="181" t="s">
        <v>5</v>
      </c>
      <c r="B12" s="181"/>
      <c r="C12" s="181"/>
      <c r="D12" s="181"/>
      <c r="E12" s="181"/>
      <c r="F12" s="181"/>
      <c r="G12" s="181"/>
      <c r="H12" s="96"/>
    </row>
    <row r="13" spans="1:8" ht="30" customHeight="1">
      <c r="A13" s="182" t="s">
        <v>61</v>
      </c>
      <c r="B13" s="182"/>
      <c r="C13" s="182"/>
      <c r="D13" s="182"/>
      <c r="E13" s="182"/>
      <c r="F13" s="182"/>
      <c r="G13" s="182"/>
      <c r="H13" s="97"/>
    </row>
    <row r="14" spans="1:8" ht="15.75" customHeight="1">
      <c r="A14" s="182" t="s">
        <v>14</v>
      </c>
      <c r="B14" s="182"/>
      <c r="C14" s="182"/>
      <c r="D14" s="182"/>
      <c r="E14" s="182"/>
      <c r="F14" s="182"/>
      <c r="G14" s="182"/>
      <c r="H14" s="97"/>
    </row>
    <row r="15" spans="1:8" ht="16.5" thickBot="1">
      <c r="A15" s="3"/>
      <c r="B15" s="1"/>
      <c r="C15" s="1"/>
      <c r="D15" s="12"/>
      <c r="E15" s="12"/>
    </row>
    <row r="16" spans="1:8" ht="15.75" customHeight="1">
      <c r="A16" s="198" t="s">
        <v>0</v>
      </c>
      <c r="B16" s="200" t="s">
        <v>1</v>
      </c>
      <c r="C16" s="201" t="s">
        <v>3</v>
      </c>
      <c r="D16" s="202" t="s">
        <v>2</v>
      </c>
      <c r="E16" s="195" t="s">
        <v>59</v>
      </c>
      <c r="F16" s="195" t="s">
        <v>62</v>
      </c>
      <c r="G16" s="196" t="s">
        <v>63</v>
      </c>
      <c r="H16" s="203" t="s">
        <v>60</v>
      </c>
    </row>
    <row r="17" spans="1:9" ht="36.75" customHeight="1">
      <c r="A17" s="199"/>
      <c r="B17" s="185"/>
      <c r="C17" s="186"/>
      <c r="D17" s="187"/>
      <c r="E17" s="189"/>
      <c r="F17" s="189"/>
      <c r="G17" s="197"/>
      <c r="H17" s="203"/>
    </row>
    <row r="18" spans="1:9" ht="15.75">
      <c r="A18" s="102">
        <v>1</v>
      </c>
      <c r="B18" s="101">
        <v>2</v>
      </c>
      <c r="C18" s="101">
        <v>3</v>
      </c>
      <c r="D18" s="13">
        <v>4</v>
      </c>
      <c r="E18" s="13">
        <v>5</v>
      </c>
      <c r="F18" s="13">
        <v>6</v>
      </c>
      <c r="G18" s="48">
        <v>7</v>
      </c>
      <c r="H18" s="91"/>
    </row>
    <row r="19" spans="1:9" ht="15.75">
      <c r="A19" s="52"/>
      <c r="B19" s="101" t="s">
        <v>38</v>
      </c>
      <c r="C19" s="8"/>
      <c r="D19" s="8"/>
      <c r="E19" s="33"/>
      <c r="F19" s="33"/>
      <c r="G19" s="51"/>
      <c r="H19" s="92"/>
      <c r="I19" s="21"/>
    </row>
    <row r="20" spans="1:9" ht="80.25" customHeight="1">
      <c r="A20" s="52">
        <v>1</v>
      </c>
      <c r="B20" s="74" t="s">
        <v>64</v>
      </c>
      <c r="C20" s="8" t="s">
        <v>7</v>
      </c>
      <c r="D20" s="8">
        <v>550</v>
      </c>
      <c r="E20" s="33">
        <v>2700000</v>
      </c>
      <c r="F20" s="33"/>
      <c r="G20" s="51"/>
      <c r="H20" s="92" t="s">
        <v>65</v>
      </c>
      <c r="I20" s="21"/>
    </row>
    <row r="21" spans="1:9" ht="15.75">
      <c r="A21" s="99"/>
      <c r="B21" s="101" t="s">
        <v>21</v>
      </c>
      <c r="C21" s="67"/>
      <c r="D21" s="67"/>
      <c r="E21" s="68"/>
      <c r="F21" s="68"/>
      <c r="G21" s="69"/>
      <c r="H21" s="92"/>
      <c r="I21" s="21"/>
    </row>
    <row r="22" spans="1:9" ht="81.75" customHeight="1">
      <c r="A22" s="99">
        <v>2</v>
      </c>
      <c r="B22" s="100" t="s">
        <v>66</v>
      </c>
      <c r="C22" s="67" t="s">
        <v>7</v>
      </c>
      <c r="D22" s="67">
        <v>90</v>
      </c>
      <c r="E22" s="68">
        <v>354349</v>
      </c>
      <c r="F22" s="68"/>
      <c r="G22" s="69"/>
      <c r="H22" s="92"/>
      <c r="I22" s="21"/>
    </row>
    <row r="23" spans="1:9" ht="48" customHeight="1">
      <c r="A23" s="99">
        <v>3</v>
      </c>
      <c r="B23" s="100" t="s">
        <v>67</v>
      </c>
      <c r="C23" s="67" t="s">
        <v>7</v>
      </c>
      <c r="D23" s="67">
        <v>25</v>
      </c>
      <c r="E23" s="68">
        <v>17992</v>
      </c>
      <c r="F23" s="68"/>
      <c r="G23" s="69"/>
      <c r="H23" s="92"/>
      <c r="I23" s="21"/>
    </row>
    <row r="24" spans="1:9" ht="30" customHeight="1" thickBot="1">
      <c r="A24" s="88"/>
      <c r="B24" s="77" t="s">
        <v>4</v>
      </c>
      <c r="C24" s="89"/>
      <c r="D24" s="89"/>
      <c r="E24" s="90">
        <f>E20+E22+E23</f>
        <v>3072341</v>
      </c>
      <c r="F24" s="90">
        <f t="shared" ref="F24:G24" si="0">F20</f>
        <v>0</v>
      </c>
      <c r="G24" s="110">
        <f t="shared" si="0"/>
        <v>0</v>
      </c>
      <c r="H24" s="98">
        <f>E22+E23</f>
        <v>372341</v>
      </c>
      <c r="I24" s="21"/>
    </row>
    <row r="25" spans="1:9" ht="30" customHeight="1">
      <c r="A25" s="84"/>
      <c r="B25" s="85"/>
      <c r="C25" s="86"/>
      <c r="D25" s="86"/>
      <c r="E25" s="87"/>
      <c r="F25" s="87"/>
      <c r="G25" s="87"/>
      <c r="H25" s="87"/>
      <c r="I25" s="21"/>
    </row>
    <row r="26" spans="1:9" ht="40.5" customHeight="1">
      <c r="A26" s="9"/>
      <c r="B26" s="18"/>
      <c r="E26" s="20"/>
      <c r="F26" s="21"/>
    </row>
    <row r="27" spans="1:9" ht="25.5" customHeight="1">
      <c r="A27" s="9"/>
      <c r="B27" s="18"/>
      <c r="E27" s="20"/>
      <c r="F27" s="21"/>
    </row>
    <row r="28" spans="1:9" ht="48" customHeight="1">
      <c r="A28" s="9"/>
    </row>
    <row r="29" spans="1:9" ht="21.75" customHeight="1">
      <c r="A29" s="9"/>
    </row>
    <row r="30" spans="1:9">
      <c r="A30" s="9"/>
    </row>
    <row r="31" spans="1:9">
      <c r="A31" s="9"/>
    </row>
    <row r="32" spans="1:9">
      <c r="A32" s="9"/>
    </row>
    <row r="33" spans="1:1">
      <c r="A33" s="9"/>
    </row>
    <row r="34" spans="1:1">
      <c r="A34" s="9"/>
    </row>
    <row r="35" spans="1:1">
      <c r="A35" s="9"/>
    </row>
    <row r="36" spans="1:1">
      <c r="A36" s="9"/>
    </row>
    <row r="37" spans="1:1">
      <c r="A37" s="9"/>
    </row>
    <row r="38" spans="1:1">
      <c r="A38" s="9"/>
    </row>
    <row r="39" spans="1:1">
      <c r="A39" s="9"/>
    </row>
    <row r="40" spans="1:1">
      <c r="A40" s="9"/>
    </row>
    <row r="41" spans="1:1">
      <c r="A41" s="9"/>
    </row>
    <row r="42" spans="1:1">
      <c r="A42" s="9"/>
    </row>
    <row r="43" spans="1:1">
      <c r="A43" s="9"/>
    </row>
    <row r="44" spans="1:1">
      <c r="A44" s="9"/>
    </row>
    <row r="45" spans="1:1">
      <c r="A45" s="9"/>
    </row>
    <row r="46" spans="1:1">
      <c r="A46" s="9"/>
    </row>
    <row r="47" spans="1:1">
      <c r="A47" s="9"/>
    </row>
    <row r="48" spans="1:1">
      <c r="A48" s="9"/>
    </row>
    <row r="49" spans="1:1">
      <c r="A49" s="9"/>
    </row>
    <row r="50" spans="1:1">
      <c r="A50" s="9"/>
    </row>
    <row r="51" spans="1:1">
      <c r="A51" s="9"/>
    </row>
    <row r="52" spans="1:1">
      <c r="A52" s="9"/>
    </row>
    <row r="53" spans="1:1">
      <c r="A53" s="9"/>
    </row>
    <row r="54" spans="1:1">
      <c r="A54" s="9"/>
    </row>
    <row r="55" spans="1:1">
      <c r="A55" s="9"/>
    </row>
    <row r="56" spans="1:1">
      <c r="A56" s="9"/>
    </row>
    <row r="57" spans="1:1">
      <c r="A57" s="9"/>
    </row>
    <row r="58" spans="1:1">
      <c r="A58" s="9"/>
    </row>
    <row r="59" spans="1:1">
      <c r="A59" s="9"/>
    </row>
    <row r="60" spans="1:1">
      <c r="A60" s="9"/>
    </row>
    <row r="61" spans="1:1">
      <c r="A61" s="9"/>
    </row>
    <row r="62" spans="1:1">
      <c r="A62" s="9"/>
    </row>
    <row r="63" spans="1:1">
      <c r="A63" s="9"/>
    </row>
    <row r="64" spans="1:1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  <row r="70" spans="1:1">
      <c r="A70" s="9"/>
    </row>
    <row r="71" spans="1:1">
      <c r="A71" s="9"/>
    </row>
    <row r="72" spans="1:1">
      <c r="A72" s="9"/>
    </row>
    <row r="73" spans="1:1">
      <c r="A73" s="9"/>
    </row>
    <row r="74" spans="1:1">
      <c r="A74" s="9"/>
    </row>
  </sheetData>
  <mergeCells count="19">
    <mergeCell ref="F16:F17"/>
    <mergeCell ref="G16:G17"/>
    <mergeCell ref="H16:H17"/>
    <mergeCell ref="D10:E10"/>
    <mergeCell ref="F10:G10"/>
    <mergeCell ref="A12:G12"/>
    <mergeCell ref="A13:G13"/>
    <mergeCell ref="A14:G14"/>
    <mergeCell ref="A16:A17"/>
    <mergeCell ref="B16:B17"/>
    <mergeCell ref="C16:C17"/>
    <mergeCell ref="D16:D17"/>
    <mergeCell ref="E16:E17"/>
    <mergeCell ref="F7:G7"/>
    <mergeCell ref="D1:E1"/>
    <mergeCell ref="D3:E3"/>
    <mergeCell ref="D4:E4"/>
    <mergeCell ref="D6:E6"/>
    <mergeCell ref="D7:E7"/>
  </mergeCells>
  <pageMargins left="0.78740157480314965" right="0.78740157480314965" top="0.59055118110236227" bottom="0.39370078740157483" header="0.51181102362204722" footer="0.51181102362204722"/>
  <pageSetup paperSize="9" scale="78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I89"/>
  <sheetViews>
    <sheetView view="pageBreakPreview" topLeftCell="A29" workbookViewId="0">
      <selection activeCell="E39" sqref="E39"/>
    </sheetView>
  </sheetViews>
  <sheetFormatPr defaultRowHeight="12.75"/>
  <cols>
    <col min="1" max="1" width="6.28515625" customWidth="1"/>
    <col min="2" max="2" width="43.140625" customWidth="1"/>
    <col min="3" max="3" width="11" customWidth="1"/>
    <col min="4" max="4" width="11.5703125" style="18" customWidth="1"/>
    <col min="5" max="5" width="15" style="18" customWidth="1"/>
    <col min="6" max="6" width="12" customWidth="1"/>
    <col min="7" max="7" width="12.28515625" customWidth="1"/>
    <col min="8" max="8" width="14" customWidth="1"/>
    <col min="9" max="9" width="14.140625" customWidth="1"/>
    <col min="10" max="10" width="11.7109375" customWidth="1"/>
    <col min="11" max="13" width="9.140625" customWidth="1"/>
  </cols>
  <sheetData>
    <row r="1" spans="1:8" ht="15.75" hidden="1">
      <c r="A1" s="3"/>
      <c r="B1" s="1"/>
      <c r="C1" s="1"/>
      <c r="D1" s="191"/>
      <c r="E1" s="191"/>
    </row>
    <row r="2" spans="1:8" ht="15.75" hidden="1">
      <c r="A2" s="3"/>
      <c r="B2" s="1"/>
      <c r="C2" s="1"/>
      <c r="D2" s="107"/>
      <c r="E2" s="107"/>
    </row>
    <row r="3" spans="1:8" ht="15.75" hidden="1">
      <c r="A3" s="3"/>
      <c r="B3" s="1"/>
      <c r="C3" s="1"/>
      <c r="D3" s="192"/>
      <c r="E3" s="192"/>
    </row>
    <row r="4" spans="1:8" ht="15.75" hidden="1">
      <c r="A4" s="3"/>
      <c r="B4" s="1"/>
      <c r="C4" s="1"/>
      <c r="D4" s="191"/>
      <c r="E4" s="191"/>
    </row>
    <row r="5" spans="1:8" ht="15.75" hidden="1">
      <c r="A5" s="3"/>
      <c r="B5" s="1"/>
      <c r="C5" s="1"/>
      <c r="D5" s="107"/>
      <c r="E5" s="107"/>
    </row>
    <row r="6" spans="1:8" ht="15.75">
      <c r="A6" s="3"/>
      <c r="B6" s="1"/>
      <c r="C6" s="1"/>
      <c r="D6" s="193"/>
      <c r="E6" s="193"/>
    </row>
    <row r="7" spans="1:8" ht="15.75">
      <c r="A7" s="3"/>
      <c r="B7" s="1"/>
      <c r="C7" s="30"/>
      <c r="D7" s="194"/>
      <c r="E7" s="194"/>
      <c r="F7" s="194" t="s">
        <v>15</v>
      </c>
      <c r="G7" s="194"/>
      <c r="H7" s="108"/>
    </row>
    <row r="8" spans="1:8" ht="15.75">
      <c r="A8" s="3"/>
      <c r="B8" s="1"/>
      <c r="C8" s="30"/>
      <c r="D8" s="108"/>
      <c r="E8" s="108"/>
      <c r="F8" s="108"/>
      <c r="G8" s="108"/>
      <c r="H8" s="108"/>
    </row>
    <row r="9" spans="1:8" ht="15.75">
      <c r="A9" s="3"/>
      <c r="B9" s="1"/>
      <c r="C9" s="30"/>
      <c r="D9" s="106"/>
      <c r="E9" s="108"/>
      <c r="F9" s="106" t="s">
        <v>16</v>
      </c>
      <c r="G9" s="108"/>
      <c r="H9" s="108"/>
    </row>
    <row r="10" spans="1:8" ht="37.5" customHeight="1">
      <c r="A10" s="3"/>
      <c r="B10" s="1"/>
      <c r="C10" s="30"/>
      <c r="D10" s="190"/>
      <c r="E10" s="190"/>
      <c r="F10" s="190" t="s">
        <v>17</v>
      </c>
      <c r="G10" s="190"/>
      <c r="H10" s="106"/>
    </row>
    <row r="11" spans="1:8" ht="19.5" customHeight="1">
      <c r="A11" s="3"/>
      <c r="B11" s="1"/>
      <c r="C11" s="1"/>
      <c r="D11" s="11"/>
      <c r="E11" s="11"/>
    </row>
    <row r="12" spans="1:8" ht="15.75">
      <c r="A12" s="181" t="s">
        <v>5</v>
      </c>
      <c r="B12" s="181"/>
      <c r="C12" s="181"/>
      <c r="D12" s="181"/>
      <c r="E12" s="181"/>
      <c r="F12" s="181"/>
      <c r="G12" s="181"/>
      <c r="H12" s="103"/>
    </row>
    <row r="13" spans="1:8" ht="30" customHeight="1">
      <c r="A13" s="182" t="s">
        <v>61</v>
      </c>
      <c r="B13" s="182"/>
      <c r="C13" s="182"/>
      <c r="D13" s="182"/>
      <c r="E13" s="182"/>
      <c r="F13" s="182"/>
      <c r="G13" s="182"/>
      <c r="H13" s="104"/>
    </row>
    <row r="14" spans="1:8" ht="15.75" customHeight="1">
      <c r="A14" s="182" t="s">
        <v>14</v>
      </c>
      <c r="B14" s="182"/>
      <c r="C14" s="182"/>
      <c r="D14" s="182"/>
      <c r="E14" s="182"/>
      <c r="F14" s="182"/>
      <c r="G14" s="182"/>
      <c r="H14" s="104"/>
    </row>
    <row r="15" spans="1:8" ht="16.5" thickBot="1">
      <c r="A15" s="3"/>
      <c r="B15" s="1"/>
      <c r="C15" s="1"/>
      <c r="D15" s="12"/>
      <c r="E15" s="12"/>
    </row>
    <row r="16" spans="1:8" ht="15.75" customHeight="1">
      <c r="A16" s="198" t="s">
        <v>0</v>
      </c>
      <c r="B16" s="200" t="s">
        <v>1</v>
      </c>
      <c r="C16" s="201" t="s">
        <v>3</v>
      </c>
      <c r="D16" s="202" t="s">
        <v>2</v>
      </c>
      <c r="E16" s="195" t="s">
        <v>59</v>
      </c>
      <c r="F16" s="195" t="s">
        <v>62</v>
      </c>
      <c r="G16" s="196" t="s">
        <v>63</v>
      </c>
      <c r="H16" s="203" t="s">
        <v>60</v>
      </c>
    </row>
    <row r="17" spans="1:9" ht="36.75" customHeight="1">
      <c r="A17" s="199"/>
      <c r="B17" s="185"/>
      <c r="C17" s="186"/>
      <c r="D17" s="187"/>
      <c r="E17" s="189"/>
      <c r="F17" s="189"/>
      <c r="G17" s="197"/>
      <c r="H17" s="203"/>
    </row>
    <row r="18" spans="1:9" ht="15.75">
      <c r="A18" s="109">
        <v>1</v>
      </c>
      <c r="B18" s="105">
        <v>2</v>
      </c>
      <c r="C18" s="105">
        <v>3</v>
      </c>
      <c r="D18" s="13">
        <v>4</v>
      </c>
      <c r="E18" s="13">
        <v>5</v>
      </c>
      <c r="F18" s="13">
        <v>6</v>
      </c>
      <c r="G18" s="48">
        <v>7</v>
      </c>
      <c r="H18" s="91"/>
    </row>
    <row r="19" spans="1:9" ht="15.75">
      <c r="A19" s="52"/>
      <c r="B19" s="105" t="s">
        <v>38</v>
      </c>
      <c r="C19" s="8"/>
      <c r="D19" s="8"/>
      <c r="E19" s="33"/>
      <c r="F19" s="33"/>
      <c r="G19" s="51"/>
      <c r="H19" s="92"/>
      <c r="I19" s="21"/>
    </row>
    <row r="20" spans="1:9" ht="82.5" customHeight="1">
      <c r="A20" s="52">
        <v>1</v>
      </c>
      <c r="B20" s="74" t="s">
        <v>64</v>
      </c>
      <c r="C20" s="8" t="s">
        <v>7</v>
      </c>
      <c r="D20" s="8">
        <v>550</v>
      </c>
      <c r="E20" s="33">
        <v>2700000</v>
      </c>
      <c r="F20" s="33"/>
      <c r="G20" s="51"/>
      <c r="H20" s="92" t="s">
        <v>65</v>
      </c>
      <c r="I20" s="21"/>
    </row>
    <row r="21" spans="1:9" ht="69" customHeight="1">
      <c r="A21" s="99">
        <v>2</v>
      </c>
      <c r="B21" s="74" t="s">
        <v>80</v>
      </c>
      <c r="C21" s="111" t="s">
        <v>7</v>
      </c>
      <c r="D21" s="111">
        <v>241</v>
      </c>
      <c r="E21" s="68">
        <v>255549</v>
      </c>
      <c r="F21" s="68"/>
      <c r="G21" s="69"/>
      <c r="H21" s="92"/>
      <c r="I21" s="21"/>
    </row>
    <row r="22" spans="1:9" ht="15.75">
      <c r="A22" s="99"/>
      <c r="B22" s="13" t="s">
        <v>21</v>
      </c>
      <c r="C22" s="111"/>
      <c r="D22" s="111"/>
      <c r="E22" s="68"/>
      <c r="F22" s="68"/>
      <c r="G22" s="69"/>
      <c r="H22" s="92"/>
      <c r="I22" s="21"/>
    </row>
    <row r="23" spans="1:9" ht="81.75" customHeight="1">
      <c r="A23" s="99">
        <v>3</v>
      </c>
      <c r="B23" s="100" t="s">
        <v>66</v>
      </c>
      <c r="C23" s="111" t="s">
        <v>7</v>
      </c>
      <c r="D23" s="111">
        <v>90</v>
      </c>
      <c r="E23" s="68">
        <v>354349</v>
      </c>
      <c r="F23" s="68"/>
      <c r="G23" s="69"/>
      <c r="H23" s="92"/>
      <c r="I23" s="21"/>
    </row>
    <row r="24" spans="1:9" ht="48" customHeight="1">
      <c r="A24" s="99">
        <v>4</v>
      </c>
      <c r="B24" s="100" t="s">
        <v>67</v>
      </c>
      <c r="C24" s="111" t="s">
        <v>7</v>
      </c>
      <c r="D24" s="111">
        <v>25</v>
      </c>
      <c r="E24" s="68">
        <v>17992</v>
      </c>
      <c r="F24" s="68"/>
      <c r="G24" s="69"/>
      <c r="H24" s="92"/>
      <c r="I24" s="21"/>
    </row>
    <row r="25" spans="1:9" ht="48" customHeight="1">
      <c r="A25" s="99">
        <v>5</v>
      </c>
      <c r="B25" s="100" t="s">
        <v>70</v>
      </c>
      <c r="C25" s="111" t="s">
        <v>7</v>
      </c>
      <c r="D25" s="111">
        <v>432</v>
      </c>
      <c r="E25" s="68">
        <v>8448494</v>
      </c>
      <c r="F25" s="68"/>
      <c r="G25" s="69"/>
      <c r="H25" s="92"/>
      <c r="I25" s="21"/>
    </row>
    <row r="26" spans="1:9" ht="48" customHeight="1">
      <c r="A26" s="99">
        <v>6</v>
      </c>
      <c r="B26" s="100" t="s">
        <v>71</v>
      </c>
      <c r="C26" s="111" t="s">
        <v>7</v>
      </c>
      <c r="D26" s="111">
        <v>502</v>
      </c>
      <c r="E26" s="68">
        <v>10282488</v>
      </c>
      <c r="F26" s="68"/>
      <c r="G26" s="69"/>
      <c r="H26" s="92"/>
      <c r="I26" s="21"/>
    </row>
    <row r="27" spans="1:9" ht="78.75">
      <c r="A27" s="99">
        <v>7</v>
      </c>
      <c r="B27" s="100" t="s">
        <v>72</v>
      </c>
      <c r="C27" s="111" t="s">
        <v>7</v>
      </c>
      <c r="D27" s="111">
        <v>295</v>
      </c>
      <c r="E27" s="68">
        <v>6394111</v>
      </c>
      <c r="F27" s="68"/>
      <c r="G27" s="69"/>
      <c r="H27" s="92"/>
      <c r="I27" s="21"/>
    </row>
    <row r="28" spans="1:9" ht="15.75">
      <c r="A28" s="99"/>
      <c r="B28" s="13" t="s">
        <v>25</v>
      </c>
      <c r="C28" s="111"/>
      <c r="D28" s="111"/>
      <c r="E28" s="68"/>
      <c r="F28" s="68"/>
      <c r="G28" s="69"/>
      <c r="H28" s="92"/>
      <c r="I28" s="21"/>
    </row>
    <row r="29" spans="1:9" ht="78" customHeight="1">
      <c r="A29" s="99">
        <v>8</v>
      </c>
      <c r="B29" s="100" t="s">
        <v>68</v>
      </c>
      <c r="C29" s="111" t="s">
        <v>76</v>
      </c>
      <c r="D29" s="111">
        <v>5</v>
      </c>
      <c r="E29" s="68">
        <v>26016699.600000001</v>
      </c>
      <c r="F29" s="68"/>
      <c r="G29" s="69"/>
      <c r="H29" s="92"/>
      <c r="I29" s="21"/>
    </row>
    <row r="30" spans="1:9" ht="15.75">
      <c r="A30" s="99"/>
      <c r="B30" s="13" t="s">
        <v>39</v>
      </c>
      <c r="C30" s="111"/>
      <c r="D30" s="111"/>
      <c r="E30" s="68"/>
      <c r="F30" s="68"/>
      <c r="G30" s="69"/>
      <c r="H30" s="92"/>
      <c r="I30" s="21"/>
    </row>
    <row r="31" spans="1:9" ht="78" customHeight="1">
      <c r="A31" s="99">
        <v>9</v>
      </c>
      <c r="B31" s="100" t="s">
        <v>73</v>
      </c>
      <c r="C31" s="111" t="s">
        <v>7</v>
      </c>
      <c r="D31" s="111">
        <v>344</v>
      </c>
      <c r="E31" s="68">
        <v>52034</v>
      </c>
      <c r="F31" s="68"/>
      <c r="G31" s="69"/>
      <c r="H31" s="92"/>
      <c r="I31" s="21"/>
    </row>
    <row r="32" spans="1:9" ht="15.75">
      <c r="A32" s="99"/>
      <c r="B32" s="13" t="s">
        <v>74</v>
      </c>
      <c r="C32" s="111"/>
      <c r="D32" s="111"/>
      <c r="E32" s="68"/>
      <c r="F32" s="68"/>
      <c r="G32" s="69"/>
      <c r="H32" s="92"/>
      <c r="I32" s="21"/>
    </row>
    <row r="33" spans="1:9" ht="78" customHeight="1">
      <c r="A33" s="99">
        <v>10</v>
      </c>
      <c r="B33" s="100" t="s">
        <v>75</v>
      </c>
      <c r="C33" s="111" t="s">
        <v>7</v>
      </c>
      <c r="D33" s="111">
        <v>278</v>
      </c>
      <c r="E33" s="68">
        <v>58548</v>
      </c>
      <c r="F33" s="68"/>
      <c r="G33" s="69"/>
      <c r="H33" s="92"/>
      <c r="I33" s="21"/>
    </row>
    <row r="34" spans="1:9" ht="15.75">
      <c r="A34" s="99"/>
      <c r="B34" s="13" t="s">
        <v>45</v>
      </c>
      <c r="C34" s="111"/>
      <c r="D34" s="111"/>
      <c r="E34" s="68"/>
      <c r="F34" s="68"/>
      <c r="G34" s="69"/>
      <c r="H34" s="92"/>
      <c r="I34" s="21"/>
    </row>
    <row r="35" spans="1:9" ht="48" customHeight="1">
      <c r="A35" s="99">
        <v>11</v>
      </c>
      <c r="B35" s="100" t="s">
        <v>69</v>
      </c>
      <c r="C35" s="111"/>
      <c r="D35" s="111"/>
      <c r="E35" s="68">
        <v>2976062</v>
      </c>
      <c r="F35" s="68"/>
      <c r="G35" s="69"/>
      <c r="H35" s="92"/>
      <c r="I35" s="21"/>
    </row>
    <row r="36" spans="1:9" ht="83.25" customHeight="1">
      <c r="A36" s="99">
        <v>12</v>
      </c>
      <c r="B36" s="100" t="s">
        <v>81</v>
      </c>
      <c r="C36" s="112" t="s">
        <v>77</v>
      </c>
      <c r="D36" s="112">
        <v>2</v>
      </c>
      <c r="E36" s="68">
        <v>12051</v>
      </c>
      <c r="F36" s="68"/>
      <c r="G36" s="69"/>
      <c r="H36" s="92"/>
      <c r="I36" s="21"/>
    </row>
    <row r="37" spans="1:9" ht="63">
      <c r="A37" s="99">
        <v>13</v>
      </c>
      <c r="B37" s="100" t="s">
        <v>78</v>
      </c>
      <c r="C37" s="112" t="s">
        <v>77</v>
      </c>
      <c r="D37" s="112">
        <v>6</v>
      </c>
      <c r="E37" s="68">
        <v>98982</v>
      </c>
      <c r="F37" s="68"/>
      <c r="G37" s="69"/>
      <c r="H37" s="92"/>
      <c r="I37" s="21"/>
    </row>
    <row r="38" spans="1:9" ht="63">
      <c r="A38" s="99">
        <v>14</v>
      </c>
      <c r="B38" s="100" t="s">
        <v>79</v>
      </c>
      <c r="C38" s="112" t="s">
        <v>77</v>
      </c>
      <c r="D38" s="112">
        <v>5</v>
      </c>
      <c r="E38" s="68">
        <v>78118</v>
      </c>
      <c r="F38" s="68"/>
      <c r="G38" s="69"/>
      <c r="H38" s="92"/>
      <c r="I38" s="21"/>
    </row>
    <row r="39" spans="1:9" ht="30" customHeight="1" thickBot="1">
      <c r="A39" s="88"/>
      <c r="B39" s="77" t="s">
        <v>4</v>
      </c>
      <c r="C39" s="89"/>
      <c r="D39" s="89"/>
      <c r="E39" s="90">
        <f>E20+E21+E23+E24+E25+E26+E27+E29+E31+E33+E35+E36+E37+E38</f>
        <v>57745477.600000001</v>
      </c>
      <c r="F39" s="90">
        <f t="shared" ref="F39:G39" si="0">F20</f>
        <v>0</v>
      </c>
      <c r="G39" s="110">
        <f t="shared" si="0"/>
        <v>0</v>
      </c>
      <c r="H39" s="98">
        <f>E23+E24</f>
        <v>372341</v>
      </c>
      <c r="I39" s="21"/>
    </row>
    <row r="40" spans="1:9" ht="30" customHeight="1">
      <c r="A40" s="84"/>
      <c r="B40" s="85"/>
      <c r="C40" s="86"/>
      <c r="D40" s="86"/>
      <c r="E40" s="87"/>
      <c r="F40" s="87"/>
      <c r="G40" s="87"/>
      <c r="H40" s="87"/>
      <c r="I40" s="21"/>
    </row>
    <row r="41" spans="1:9" ht="40.5" customHeight="1">
      <c r="A41" s="9"/>
      <c r="B41" s="18"/>
      <c r="E41" s="20"/>
      <c r="F41" s="21"/>
    </row>
    <row r="42" spans="1:9" ht="25.5" customHeight="1">
      <c r="A42" s="9"/>
      <c r="B42" s="18"/>
      <c r="E42" s="20"/>
      <c r="F42" s="21"/>
    </row>
    <row r="43" spans="1:9" ht="48" customHeight="1">
      <c r="A43" s="9"/>
    </row>
    <row r="44" spans="1:9" ht="21.75" customHeight="1">
      <c r="A44" s="9"/>
    </row>
    <row r="45" spans="1:9">
      <c r="A45" s="9"/>
    </row>
    <row r="46" spans="1:9">
      <c r="A46" s="9"/>
    </row>
    <row r="47" spans="1:9">
      <c r="A47" s="9"/>
    </row>
    <row r="48" spans="1:9">
      <c r="A48" s="9"/>
    </row>
    <row r="49" spans="1:1">
      <c r="A49" s="9"/>
    </row>
    <row r="50" spans="1:1">
      <c r="A50" s="9"/>
    </row>
    <row r="51" spans="1:1">
      <c r="A51" s="9"/>
    </row>
    <row r="52" spans="1:1">
      <c r="A52" s="9"/>
    </row>
    <row r="53" spans="1:1">
      <c r="A53" s="9"/>
    </row>
    <row r="54" spans="1:1">
      <c r="A54" s="9"/>
    </row>
    <row r="55" spans="1:1">
      <c r="A55" s="9"/>
    </row>
    <row r="56" spans="1:1">
      <c r="A56" s="9"/>
    </row>
    <row r="57" spans="1:1">
      <c r="A57" s="9"/>
    </row>
    <row r="58" spans="1:1">
      <c r="A58" s="9"/>
    </row>
    <row r="59" spans="1:1">
      <c r="A59" s="9"/>
    </row>
    <row r="60" spans="1:1">
      <c r="A60" s="9"/>
    </row>
    <row r="61" spans="1:1">
      <c r="A61" s="9"/>
    </row>
    <row r="62" spans="1:1">
      <c r="A62" s="9"/>
    </row>
    <row r="63" spans="1:1">
      <c r="A63" s="9"/>
    </row>
    <row r="64" spans="1:1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  <row r="70" spans="1:1">
      <c r="A70" s="9"/>
    </row>
    <row r="71" spans="1:1">
      <c r="A71" s="9"/>
    </row>
    <row r="72" spans="1:1">
      <c r="A72" s="9"/>
    </row>
    <row r="73" spans="1:1">
      <c r="A73" s="9"/>
    </row>
    <row r="74" spans="1:1">
      <c r="A74" s="9"/>
    </row>
    <row r="75" spans="1:1">
      <c r="A75" s="9"/>
    </row>
    <row r="76" spans="1:1">
      <c r="A76" s="9"/>
    </row>
    <row r="77" spans="1:1">
      <c r="A77" s="9"/>
    </row>
    <row r="78" spans="1:1">
      <c r="A78" s="9"/>
    </row>
    <row r="79" spans="1:1">
      <c r="A79" s="9"/>
    </row>
    <row r="80" spans="1:1">
      <c r="A80" s="9"/>
    </row>
    <row r="81" spans="1:1">
      <c r="A81" s="9"/>
    </row>
    <row r="82" spans="1:1">
      <c r="A82" s="9"/>
    </row>
    <row r="83" spans="1:1">
      <c r="A83" s="9"/>
    </row>
    <row r="84" spans="1:1">
      <c r="A84" s="9"/>
    </row>
    <row r="85" spans="1:1">
      <c r="A85" s="9"/>
    </row>
    <row r="86" spans="1:1">
      <c r="A86" s="9"/>
    </row>
    <row r="87" spans="1:1">
      <c r="A87" s="9"/>
    </row>
    <row r="88" spans="1:1">
      <c r="A88" s="9"/>
    </row>
    <row r="89" spans="1:1">
      <c r="A89" s="9"/>
    </row>
  </sheetData>
  <mergeCells count="19">
    <mergeCell ref="F7:G7"/>
    <mergeCell ref="D1:E1"/>
    <mergeCell ref="D3:E3"/>
    <mergeCell ref="D4:E4"/>
    <mergeCell ref="D6:E6"/>
    <mergeCell ref="D7:E7"/>
    <mergeCell ref="F16:F17"/>
    <mergeCell ref="G16:G17"/>
    <mergeCell ref="H16:H17"/>
    <mergeCell ref="D10:E10"/>
    <mergeCell ref="F10:G10"/>
    <mergeCell ref="A12:G12"/>
    <mergeCell ref="A13:G13"/>
    <mergeCell ref="A14:G14"/>
    <mergeCell ref="A16:A17"/>
    <mergeCell ref="B16:B17"/>
    <mergeCell ref="C16:C17"/>
    <mergeCell ref="D16:D17"/>
    <mergeCell ref="E16:E17"/>
  </mergeCells>
  <pageMargins left="0.78740157480314965" right="0.78740157480314965" top="0.59055118110236227" bottom="0.39370078740157483" header="0.51181102362204722" footer="0.51181102362204722"/>
  <pageSetup paperSize="9" scale="78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I96"/>
  <sheetViews>
    <sheetView view="pageBreakPreview" topLeftCell="A37" workbookViewId="0">
      <selection activeCell="H47" sqref="H47"/>
    </sheetView>
  </sheetViews>
  <sheetFormatPr defaultRowHeight="12.75"/>
  <cols>
    <col min="1" max="1" width="6.28515625" customWidth="1"/>
    <col min="2" max="2" width="43.140625" customWidth="1"/>
    <col min="3" max="3" width="11" customWidth="1"/>
    <col min="4" max="4" width="11.5703125" style="18" customWidth="1"/>
    <col min="5" max="5" width="15" style="18" customWidth="1"/>
    <col min="6" max="6" width="12" customWidth="1"/>
    <col min="7" max="7" width="12.28515625" customWidth="1"/>
    <col min="8" max="8" width="14" customWidth="1"/>
    <col min="9" max="9" width="14.140625" customWidth="1"/>
    <col min="10" max="10" width="11.7109375" customWidth="1"/>
    <col min="11" max="13" width="9.140625" customWidth="1"/>
  </cols>
  <sheetData>
    <row r="1" spans="1:8" ht="15.75" hidden="1">
      <c r="A1" s="3"/>
      <c r="B1" s="1"/>
      <c r="C1" s="1"/>
      <c r="D1" s="191"/>
      <c r="E1" s="191"/>
    </row>
    <row r="2" spans="1:8" ht="15.75" hidden="1">
      <c r="A2" s="3"/>
      <c r="B2" s="1"/>
      <c r="C2" s="1"/>
      <c r="D2" s="121"/>
      <c r="E2" s="121"/>
    </row>
    <row r="3" spans="1:8" ht="15.75" hidden="1">
      <c r="A3" s="3"/>
      <c r="B3" s="1"/>
      <c r="C3" s="1"/>
      <c r="D3" s="192"/>
      <c r="E3" s="192"/>
    </row>
    <row r="4" spans="1:8" ht="15.75" hidden="1">
      <c r="A4" s="3"/>
      <c r="B4" s="1"/>
      <c r="C4" s="1"/>
      <c r="D4" s="191"/>
      <c r="E4" s="191"/>
    </row>
    <row r="5" spans="1:8" ht="15.75" hidden="1">
      <c r="A5" s="3"/>
      <c r="B5" s="1"/>
      <c r="C5" s="1"/>
      <c r="D5" s="121"/>
      <c r="E5" s="121"/>
    </row>
    <row r="6" spans="1:8" ht="15.75">
      <c r="A6" s="3"/>
      <c r="B6" s="1"/>
      <c r="C6" s="1"/>
      <c r="D6" s="193"/>
      <c r="E6" s="193"/>
    </row>
    <row r="7" spans="1:8" ht="15.75">
      <c r="A7" s="3"/>
      <c r="B7" s="1"/>
      <c r="C7" s="30"/>
      <c r="D7" s="194"/>
      <c r="E7" s="194"/>
      <c r="F7" s="194" t="s">
        <v>15</v>
      </c>
      <c r="G7" s="194"/>
      <c r="H7" s="122"/>
    </row>
    <row r="8" spans="1:8" ht="15.75">
      <c r="A8" s="3"/>
      <c r="B8" s="1"/>
      <c r="C8" s="30"/>
      <c r="D8" s="122"/>
      <c r="E8" s="122"/>
      <c r="F8" s="122"/>
      <c r="G8" s="122"/>
      <c r="H8" s="122"/>
    </row>
    <row r="9" spans="1:8" ht="15.75">
      <c r="A9" s="3"/>
      <c r="B9" s="1"/>
      <c r="C9" s="30"/>
      <c r="D9" s="120"/>
      <c r="E9" s="122"/>
      <c r="F9" s="120" t="s">
        <v>16</v>
      </c>
      <c r="G9" s="122"/>
      <c r="H9" s="122"/>
    </row>
    <row r="10" spans="1:8" ht="37.5" customHeight="1">
      <c r="A10" s="3"/>
      <c r="B10" s="1"/>
      <c r="C10" s="30"/>
      <c r="D10" s="190"/>
      <c r="E10" s="190"/>
      <c r="F10" s="190" t="s">
        <v>17</v>
      </c>
      <c r="G10" s="190"/>
      <c r="H10" s="120"/>
    </row>
    <row r="11" spans="1:8" ht="19.5" customHeight="1">
      <c r="A11" s="3"/>
      <c r="B11" s="1"/>
      <c r="C11" s="1"/>
      <c r="D11" s="11"/>
      <c r="E11" s="11"/>
    </row>
    <row r="12" spans="1:8" ht="15.75">
      <c r="A12" s="181" t="s">
        <v>5</v>
      </c>
      <c r="B12" s="181"/>
      <c r="C12" s="181"/>
      <c r="D12" s="181"/>
      <c r="E12" s="181"/>
      <c r="F12" s="181"/>
      <c r="G12" s="181"/>
      <c r="H12" s="117"/>
    </row>
    <row r="13" spans="1:8" ht="30" customHeight="1">
      <c r="A13" s="182" t="s">
        <v>61</v>
      </c>
      <c r="B13" s="182"/>
      <c r="C13" s="182"/>
      <c r="D13" s="182"/>
      <c r="E13" s="182"/>
      <c r="F13" s="182"/>
      <c r="G13" s="182"/>
      <c r="H13" s="118"/>
    </row>
    <row r="14" spans="1:8" ht="15.75" customHeight="1">
      <c r="A14" s="182" t="s">
        <v>14</v>
      </c>
      <c r="B14" s="182"/>
      <c r="C14" s="182"/>
      <c r="D14" s="182"/>
      <c r="E14" s="182"/>
      <c r="F14" s="182"/>
      <c r="G14" s="182"/>
      <c r="H14" s="118"/>
    </row>
    <row r="15" spans="1:8" ht="16.5" thickBot="1">
      <c r="A15" s="3"/>
      <c r="B15" s="1"/>
      <c r="C15" s="1"/>
      <c r="D15" s="12"/>
      <c r="E15" s="12"/>
    </row>
    <row r="16" spans="1:8" ht="15.75" customHeight="1">
      <c r="A16" s="198" t="s">
        <v>0</v>
      </c>
      <c r="B16" s="200" t="s">
        <v>1</v>
      </c>
      <c r="C16" s="201" t="s">
        <v>3</v>
      </c>
      <c r="D16" s="202" t="s">
        <v>2</v>
      </c>
      <c r="E16" s="195" t="s">
        <v>59</v>
      </c>
      <c r="F16" s="195" t="s">
        <v>62</v>
      </c>
      <c r="G16" s="196" t="s">
        <v>63</v>
      </c>
      <c r="H16" s="203" t="s">
        <v>60</v>
      </c>
    </row>
    <row r="17" spans="1:9" ht="36.75" customHeight="1">
      <c r="A17" s="199"/>
      <c r="B17" s="185"/>
      <c r="C17" s="186"/>
      <c r="D17" s="187"/>
      <c r="E17" s="189"/>
      <c r="F17" s="189"/>
      <c r="G17" s="197"/>
      <c r="H17" s="203"/>
    </row>
    <row r="18" spans="1:9" ht="15.75">
      <c r="A18" s="123">
        <v>1</v>
      </c>
      <c r="B18" s="119">
        <v>2</v>
      </c>
      <c r="C18" s="119">
        <v>3</v>
      </c>
      <c r="D18" s="13">
        <v>4</v>
      </c>
      <c r="E18" s="13">
        <v>5</v>
      </c>
      <c r="F18" s="13">
        <v>6</v>
      </c>
      <c r="G18" s="48">
        <v>7</v>
      </c>
      <c r="H18" s="91"/>
    </row>
    <row r="19" spans="1:9" ht="15.75">
      <c r="A19" s="52"/>
      <c r="B19" s="119" t="s">
        <v>38</v>
      </c>
      <c r="C19" s="8"/>
      <c r="D19" s="8"/>
      <c r="E19" s="33"/>
      <c r="F19" s="33"/>
      <c r="G19" s="51"/>
      <c r="H19" s="92"/>
      <c r="I19" s="21"/>
    </row>
    <row r="20" spans="1:9" ht="82.5" customHeight="1">
      <c r="A20" s="52">
        <v>1</v>
      </c>
      <c r="B20" s="74" t="s">
        <v>64</v>
      </c>
      <c r="C20" s="8" t="s">
        <v>7</v>
      </c>
      <c r="D20" s="8">
        <v>550</v>
      </c>
      <c r="E20" s="115">
        <v>2400000</v>
      </c>
      <c r="F20" s="33"/>
      <c r="G20" s="51"/>
      <c r="H20" s="92">
        <f>2700000-E20</f>
        <v>300000</v>
      </c>
      <c r="I20" s="21"/>
    </row>
    <row r="21" spans="1:9" ht="69" customHeight="1">
      <c r="A21" s="99">
        <v>2</v>
      </c>
      <c r="B21" s="74" t="s">
        <v>80</v>
      </c>
      <c r="C21" s="111" t="s">
        <v>7</v>
      </c>
      <c r="D21" s="111">
        <v>241</v>
      </c>
      <c r="E21" s="68">
        <v>255549</v>
      </c>
      <c r="F21" s="68"/>
      <c r="G21" s="69"/>
      <c r="H21" s="92"/>
      <c r="I21" s="21"/>
    </row>
    <row r="22" spans="1:9" ht="69" customHeight="1">
      <c r="A22" s="99">
        <v>3</v>
      </c>
      <c r="B22" s="74" t="s">
        <v>83</v>
      </c>
      <c r="C22" s="111" t="s">
        <v>7</v>
      </c>
      <c r="D22" s="111">
        <v>241</v>
      </c>
      <c r="E22" s="68">
        <v>1313008</v>
      </c>
      <c r="F22" s="68"/>
      <c r="G22" s="69"/>
      <c r="H22" s="92"/>
      <c r="I22" s="21"/>
    </row>
    <row r="23" spans="1:9" ht="15.75">
      <c r="A23" s="99"/>
      <c r="B23" s="13" t="s">
        <v>21</v>
      </c>
      <c r="C23" s="111"/>
      <c r="D23" s="111"/>
      <c r="E23" s="68"/>
      <c r="F23" s="68"/>
      <c r="G23" s="69"/>
      <c r="H23" s="92"/>
      <c r="I23" s="21"/>
    </row>
    <row r="24" spans="1:9" ht="81.75" customHeight="1">
      <c r="A24" s="99">
        <v>4</v>
      </c>
      <c r="B24" s="100" t="s">
        <v>66</v>
      </c>
      <c r="C24" s="111" t="s">
        <v>7</v>
      </c>
      <c r="D24" s="111">
        <v>90</v>
      </c>
      <c r="E24" s="68">
        <v>354349</v>
      </c>
      <c r="F24" s="68"/>
      <c r="G24" s="69"/>
      <c r="H24" s="92"/>
      <c r="I24" s="21"/>
    </row>
    <row r="25" spans="1:9" ht="48" customHeight="1">
      <c r="A25" s="99">
        <v>5</v>
      </c>
      <c r="B25" s="100" t="s">
        <v>67</v>
      </c>
      <c r="C25" s="111" t="s">
        <v>7</v>
      </c>
      <c r="D25" s="111">
        <v>25</v>
      </c>
      <c r="E25" s="68">
        <v>17992</v>
      </c>
      <c r="F25" s="68"/>
      <c r="G25" s="69"/>
      <c r="H25" s="92"/>
      <c r="I25" s="21"/>
    </row>
    <row r="26" spans="1:9" ht="48" customHeight="1">
      <c r="A26" s="99">
        <v>6</v>
      </c>
      <c r="B26" s="100" t="s">
        <v>70</v>
      </c>
      <c r="C26" s="111" t="s">
        <v>7</v>
      </c>
      <c r="D26" s="111">
        <v>432</v>
      </c>
      <c r="E26" s="116">
        <v>8448494</v>
      </c>
      <c r="F26" s="68"/>
      <c r="G26" s="69"/>
      <c r="H26" s="92"/>
      <c r="I26" s="21"/>
    </row>
    <row r="27" spans="1:9" ht="48" customHeight="1">
      <c r="A27" s="99">
        <v>7</v>
      </c>
      <c r="B27" s="100" t="s">
        <v>71</v>
      </c>
      <c r="C27" s="111" t="s">
        <v>7</v>
      </c>
      <c r="D27" s="111">
        <v>502</v>
      </c>
      <c r="E27" s="116">
        <v>9500000</v>
      </c>
      <c r="F27" s="68"/>
      <c r="G27" s="69"/>
      <c r="H27" s="92">
        <f>10282488-E27</f>
        <v>782488</v>
      </c>
      <c r="I27" s="21"/>
    </row>
    <row r="28" spans="1:9" ht="78.75">
      <c r="A28" s="99">
        <v>8</v>
      </c>
      <c r="B28" s="100" t="s">
        <v>72</v>
      </c>
      <c r="C28" s="111" t="s">
        <v>7</v>
      </c>
      <c r="D28" s="111">
        <v>295</v>
      </c>
      <c r="E28" s="116">
        <v>5800000</v>
      </c>
      <c r="F28" s="68"/>
      <c r="G28" s="69"/>
      <c r="H28" s="92">
        <f>6394111-E28</f>
        <v>594111</v>
      </c>
      <c r="I28" s="21"/>
    </row>
    <row r="29" spans="1:9" ht="15.75">
      <c r="A29" s="99"/>
      <c r="B29" s="13" t="s">
        <v>25</v>
      </c>
      <c r="C29" s="111"/>
      <c r="D29" s="111"/>
      <c r="E29" s="68"/>
      <c r="F29" s="68"/>
      <c r="G29" s="69"/>
      <c r="H29" s="92"/>
      <c r="I29" s="21"/>
    </row>
    <row r="30" spans="1:9" ht="78" customHeight="1">
      <c r="A30" s="99">
        <v>9</v>
      </c>
      <c r="B30" s="100" t="s">
        <v>68</v>
      </c>
      <c r="C30" s="111" t="s">
        <v>76</v>
      </c>
      <c r="D30" s="111">
        <v>5</v>
      </c>
      <c r="E30" s="68">
        <v>26016699.600000001</v>
      </c>
      <c r="F30" s="68"/>
      <c r="G30" s="69"/>
      <c r="H30" s="92"/>
      <c r="I30" s="21"/>
    </row>
    <row r="31" spans="1:9" ht="15.75">
      <c r="A31" s="99"/>
      <c r="B31" s="13" t="s">
        <v>39</v>
      </c>
      <c r="C31" s="111"/>
      <c r="D31" s="111"/>
      <c r="E31" s="68"/>
      <c r="F31" s="68"/>
      <c r="G31" s="69"/>
      <c r="H31" s="92"/>
      <c r="I31" s="21"/>
    </row>
    <row r="32" spans="1:9" ht="78" customHeight="1">
      <c r="A32" s="99">
        <v>10</v>
      </c>
      <c r="B32" s="100" t="s">
        <v>73</v>
      </c>
      <c r="C32" s="111" t="s">
        <v>7</v>
      </c>
      <c r="D32" s="111">
        <v>344</v>
      </c>
      <c r="E32" s="68">
        <v>52034</v>
      </c>
      <c r="F32" s="68"/>
      <c r="G32" s="69"/>
      <c r="H32" s="92"/>
      <c r="I32" s="21"/>
    </row>
    <row r="33" spans="1:9" ht="78" customHeight="1">
      <c r="A33" s="99">
        <v>11</v>
      </c>
      <c r="B33" s="100" t="s">
        <v>84</v>
      </c>
      <c r="C33" s="111" t="s">
        <v>7</v>
      </c>
      <c r="D33" s="111">
        <v>344</v>
      </c>
      <c r="E33" s="68">
        <v>1099951</v>
      </c>
      <c r="F33" s="68"/>
      <c r="G33" s="69"/>
      <c r="H33" s="92"/>
      <c r="I33" s="21"/>
    </row>
    <row r="34" spans="1:9" ht="15.75">
      <c r="A34" s="99"/>
      <c r="B34" s="13" t="s">
        <v>74</v>
      </c>
      <c r="C34" s="111"/>
      <c r="D34" s="111"/>
      <c r="E34" s="68"/>
      <c r="F34" s="68"/>
      <c r="G34" s="69"/>
      <c r="H34" s="92"/>
      <c r="I34" s="21"/>
    </row>
    <row r="35" spans="1:9" ht="78" customHeight="1">
      <c r="A35" s="99">
        <v>12</v>
      </c>
      <c r="B35" s="100" t="s">
        <v>75</v>
      </c>
      <c r="C35" s="111" t="s">
        <v>7</v>
      </c>
      <c r="D35" s="111">
        <v>278</v>
      </c>
      <c r="E35" s="68">
        <v>58548</v>
      </c>
      <c r="F35" s="68"/>
      <c r="G35" s="69"/>
      <c r="H35" s="92"/>
      <c r="I35" s="21"/>
    </row>
    <row r="36" spans="1:9" ht="78" customHeight="1">
      <c r="A36" s="99">
        <v>13</v>
      </c>
      <c r="B36" s="100" t="s">
        <v>82</v>
      </c>
      <c r="C36" s="111" t="s">
        <v>7</v>
      </c>
      <c r="D36" s="111">
        <v>278</v>
      </c>
      <c r="E36" s="68">
        <v>826178</v>
      </c>
      <c r="F36" s="68"/>
      <c r="G36" s="69"/>
      <c r="H36" s="92"/>
      <c r="I36" s="21"/>
    </row>
    <row r="37" spans="1:9" ht="15.75">
      <c r="A37" s="99"/>
      <c r="B37" s="13" t="s">
        <v>45</v>
      </c>
      <c r="C37" s="111"/>
      <c r="D37" s="111"/>
      <c r="E37" s="68"/>
      <c r="F37" s="68"/>
      <c r="G37" s="69"/>
      <c r="H37" s="92"/>
      <c r="I37" s="21"/>
    </row>
    <row r="38" spans="1:9" ht="48" customHeight="1">
      <c r="A38" s="99">
        <v>14</v>
      </c>
      <c r="B38" s="100" t="s">
        <v>69</v>
      </c>
      <c r="C38" s="111"/>
      <c r="D38" s="111"/>
      <c r="E38" s="68">
        <v>2976062</v>
      </c>
      <c r="F38" s="68"/>
      <c r="G38" s="69"/>
      <c r="H38" s="92"/>
      <c r="I38" s="21"/>
    </row>
    <row r="39" spans="1:9" ht="83.25" customHeight="1">
      <c r="A39" s="99">
        <v>15</v>
      </c>
      <c r="B39" s="100" t="s">
        <v>81</v>
      </c>
      <c r="C39" s="112" t="s">
        <v>77</v>
      </c>
      <c r="D39" s="112">
        <v>2</v>
      </c>
      <c r="E39" s="68">
        <v>12051</v>
      </c>
      <c r="F39" s="68"/>
      <c r="G39" s="69"/>
      <c r="H39" s="92"/>
      <c r="I39" s="21"/>
    </row>
    <row r="40" spans="1:9" ht="63">
      <c r="A40" s="99">
        <v>16</v>
      </c>
      <c r="B40" s="100" t="s">
        <v>78</v>
      </c>
      <c r="C40" s="112" t="s">
        <v>77</v>
      </c>
      <c r="D40" s="112">
        <v>6</v>
      </c>
      <c r="E40" s="68">
        <v>98982</v>
      </c>
      <c r="F40" s="68"/>
      <c r="G40" s="69"/>
      <c r="H40" s="92"/>
      <c r="I40" s="21"/>
    </row>
    <row r="41" spans="1:9" ht="63">
      <c r="A41" s="99">
        <v>17</v>
      </c>
      <c r="B41" s="100" t="s">
        <v>79</v>
      </c>
      <c r="C41" s="112" t="s">
        <v>77</v>
      </c>
      <c r="D41" s="112">
        <v>5</v>
      </c>
      <c r="E41" s="68">
        <v>78118</v>
      </c>
      <c r="F41" s="68"/>
      <c r="G41" s="69"/>
      <c r="H41" s="92"/>
      <c r="I41" s="21"/>
    </row>
    <row r="42" spans="1:9" ht="15.75">
      <c r="A42" s="99"/>
      <c r="B42" s="13" t="s">
        <v>85</v>
      </c>
      <c r="C42" s="114"/>
      <c r="D42" s="114"/>
      <c r="E42" s="68"/>
      <c r="F42" s="68"/>
      <c r="G42" s="69"/>
      <c r="H42" s="92"/>
      <c r="I42" s="21"/>
    </row>
    <row r="43" spans="1:9" ht="47.25">
      <c r="A43" s="99">
        <v>18</v>
      </c>
      <c r="B43" s="100" t="s">
        <v>86</v>
      </c>
      <c r="C43" s="114" t="s">
        <v>7</v>
      </c>
      <c r="D43" s="114">
        <v>256</v>
      </c>
      <c r="E43" s="116">
        <v>5703251</v>
      </c>
      <c r="F43" s="68"/>
      <c r="G43" s="69"/>
      <c r="H43" s="92"/>
      <c r="I43" s="21"/>
    </row>
    <row r="44" spans="1:9" ht="15.75">
      <c r="A44" s="99"/>
      <c r="B44" s="13" t="s">
        <v>19</v>
      </c>
      <c r="C44" s="114"/>
      <c r="D44" s="114"/>
      <c r="E44" s="68"/>
      <c r="F44" s="68"/>
      <c r="G44" s="69"/>
      <c r="H44" s="92"/>
      <c r="I44" s="21"/>
    </row>
    <row r="45" spans="1:9" ht="47.25">
      <c r="A45" s="99">
        <v>19</v>
      </c>
      <c r="B45" s="100" t="s">
        <v>87</v>
      </c>
      <c r="C45" s="114" t="s">
        <v>77</v>
      </c>
      <c r="D45" s="114">
        <v>1</v>
      </c>
      <c r="E45" s="68">
        <v>200000</v>
      </c>
      <c r="F45" s="68"/>
      <c r="G45" s="69"/>
      <c r="H45" s="92"/>
      <c r="I45" s="21"/>
    </row>
    <row r="46" spans="1:9" ht="30" customHeight="1" thickBot="1">
      <c r="A46" s="88"/>
      <c r="B46" s="77" t="s">
        <v>4</v>
      </c>
      <c r="C46" s="89"/>
      <c r="D46" s="89"/>
      <c r="E46" s="90">
        <f>E20+E21+E24+E25+E26+E27+E28+E30+E32+E35+E38+E39+E40+E41+E36+E22+E33+E43+E45</f>
        <v>65211266.600000001</v>
      </c>
      <c r="F46" s="90">
        <f t="shared" ref="F46:H46" si="0">F20+F21+F24+F25+F26+F27+F28+F30+F32+F35+F38+F39+F40+F41+F36+F22+F33+F43</f>
        <v>0</v>
      </c>
      <c r="G46" s="110">
        <f t="shared" si="0"/>
        <v>0</v>
      </c>
      <c r="H46" s="124">
        <f t="shared" si="0"/>
        <v>1676599</v>
      </c>
      <c r="I46" s="21"/>
    </row>
    <row r="47" spans="1:9" ht="30" customHeight="1">
      <c r="A47" s="84"/>
      <c r="B47" s="85"/>
      <c r="C47" s="86"/>
      <c r="D47" s="86"/>
      <c r="E47" s="87">
        <f>'[2]на сессию'!$E$44-E46</f>
        <v>1476599</v>
      </c>
      <c r="F47" s="87"/>
      <c r="G47" s="87"/>
      <c r="H47" s="87">
        <f>H46-200000</f>
        <v>1476599</v>
      </c>
      <c r="I47" s="21"/>
    </row>
    <row r="48" spans="1:9" ht="40.5" customHeight="1">
      <c r="A48" s="9"/>
      <c r="B48" s="18"/>
      <c r="E48" s="20"/>
      <c r="F48" s="21"/>
    </row>
    <row r="49" spans="1:6" ht="25.5" customHeight="1">
      <c r="A49" s="9"/>
      <c r="B49" s="18"/>
      <c r="E49" s="20"/>
      <c r="F49" s="21"/>
    </row>
    <row r="50" spans="1:6" ht="48" customHeight="1">
      <c r="A50" s="9"/>
    </row>
    <row r="51" spans="1:6" ht="21.75" customHeight="1">
      <c r="A51" s="9"/>
    </row>
    <row r="52" spans="1:6">
      <c r="A52" s="9"/>
    </row>
    <row r="53" spans="1:6">
      <c r="A53" s="9"/>
    </row>
    <row r="54" spans="1:6">
      <c r="A54" s="9"/>
    </row>
    <row r="55" spans="1:6">
      <c r="A55" s="9"/>
    </row>
    <row r="56" spans="1:6">
      <c r="A56" s="9"/>
    </row>
    <row r="57" spans="1:6">
      <c r="A57" s="9"/>
    </row>
    <row r="58" spans="1:6">
      <c r="A58" s="9"/>
    </row>
    <row r="59" spans="1:6">
      <c r="A59" s="9"/>
    </row>
    <row r="60" spans="1:6">
      <c r="A60" s="9"/>
    </row>
    <row r="61" spans="1:6">
      <c r="A61" s="9"/>
    </row>
    <row r="62" spans="1:6">
      <c r="A62" s="9"/>
    </row>
    <row r="63" spans="1:6">
      <c r="A63" s="9"/>
    </row>
    <row r="64" spans="1:6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  <row r="70" spans="1:1">
      <c r="A70" s="9"/>
    </row>
    <row r="71" spans="1:1">
      <c r="A71" s="9"/>
    </row>
    <row r="72" spans="1:1">
      <c r="A72" s="9"/>
    </row>
    <row r="73" spans="1:1">
      <c r="A73" s="9"/>
    </row>
    <row r="74" spans="1:1">
      <c r="A74" s="9"/>
    </row>
    <row r="75" spans="1:1">
      <c r="A75" s="9"/>
    </row>
    <row r="76" spans="1:1">
      <c r="A76" s="9"/>
    </row>
    <row r="77" spans="1:1">
      <c r="A77" s="9"/>
    </row>
    <row r="78" spans="1:1">
      <c r="A78" s="9"/>
    </row>
    <row r="79" spans="1:1">
      <c r="A79" s="9"/>
    </row>
    <row r="80" spans="1:1">
      <c r="A80" s="9"/>
    </row>
    <row r="81" spans="1:1">
      <c r="A81" s="9"/>
    </row>
    <row r="82" spans="1:1">
      <c r="A82" s="9"/>
    </row>
    <row r="83" spans="1:1">
      <c r="A83" s="9"/>
    </row>
    <row r="84" spans="1:1">
      <c r="A84" s="9"/>
    </row>
    <row r="85" spans="1:1">
      <c r="A85" s="9"/>
    </row>
    <row r="86" spans="1:1">
      <c r="A86" s="9"/>
    </row>
    <row r="87" spans="1:1">
      <c r="A87" s="9"/>
    </row>
    <row r="88" spans="1:1">
      <c r="A88" s="9"/>
    </row>
    <row r="89" spans="1:1">
      <c r="A89" s="9"/>
    </row>
    <row r="90" spans="1:1">
      <c r="A90" s="9"/>
    </row>
    <row r="91" spans="1:1">
      <c r="A91" s="9"/>
    </row>
    <row r="92" spans="1:1">
      <c r="A92" s="9"/>
    </row>
    <row r="93" spans="1:1">
      <c r="A93" s="9"/>
    </row>
    <row r="94" spans="1:1">
      <c r="A94" s="9"/>
    </row>
    <row r="95" spans="1:1">
      <c r="A95" s="9"/>
    </row>
    <row r="96" spans="1:1">
      <c r="A96" s="9"/>
    </row>
  </sheetData>
  <mergeCells count="19">
    <mergeCell ref="F7:G7"/>
    <mergeCell ref="D1:E1"/>
    <mergeCell ref="D3:E3"/>
    <mergeCell ref="D4:E4"/>
    <mergeCell ref="D6:E6"/>
    <mergeCell ref="D7:E7"/>
    <mergeCell ref="F16:F17"/>
    <mergeCell ref="G16:G17"/>
    <mergeCell ref="H16:H17"/>
    <mergeCell ref="D10:E10"/>
    <mergeCell ref="F10:G10"/>
    <mergeCell ref="A12:G12"/>
    <mergeCell ref="A13:G13"/>
    <mergeCell ref="A14:G14"/>
    <mergeCell ref="A16:A17"/>
    <mergeCell ref="B16:B17"/>
    <mergeCell ref="C16:C17"/>
    <mergeCell ref="D16:D17"/>
    <mergeCell ref="E16:E17"/>
  </mergeCells>
  <pageMargins left="0.78740157480314965" right="0.78740157480314965" top="0.59055118110236227" bottom="0.39370078740157483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L90"/>
  <sheetViews>
    <sheetView view="pageBreakPreview" topLeftCell="A21" workbookViewId="0">
      <selection activeCell="H33" sqref="H33"/>
    </sheetView>
  </sheetViews>
  <sheetFormatPr defaultRowHeight="12.75"/>
  <cols>
    <col min="1" max="1" width="6.28515625" customWidth="1"/>
    <col min="2" max="2" width="43.140625" customWidth="1"/>
    <col min="3" max="3" width="11" customWidth="1"/>
    <col min="4" max="4" width="11.5703125" style="18" customWidth="1"/>
    <col min="5" max="5" width="15" style="18" customWidth="1"/>
    <col min="6" max="6" width="12" customWidth="1"/>
    <col min="7" max="7" width="12.28515625" customWidth="1"/>
    <col min="8" max="8" width="14" customWidth="1"/>
    <col min="9" max="9" width="14.140625" customWidth="1"/>
    <col min="10" max="10" width="11.7109375" customWidth="1"/>
    <col min="11" max="11" width="9.140625" customWidth="1"/>
    <col min="12" max="12" width="14.85546875" customWidth="1"/>
    <col min="13" max="13" width="9.140625" customWidth="1"/>
  </cols>
  <sheetData>
    <row r="1" spans="1:8" ht="15.75" hidden="1">
      <c r="A1" s="3"/>
      <c r="B1" s="1"/>
      <c r="C1" s="1"/>
      <c r="D1" s="191"/>
      <c r="E1" s="191"/>
    </row>
    <row r="2" spans="1:8" ht="15.75" hidden="1">
      <c r="A2" s="3"/>
      <c r="B2" s="1"/>
      <c r="C2" s="1"/>
      <c r="D2" s="134"/>
      <c r="E2" s="134"/>
    </row>
    <row r="3" spans="1:8" ht="15.75" hidden="1">
      <c r="A3" s="3"/>
      <c r="B3" s="1"/>
      <c r="C3" s="1"/>
      <c r="D3" s="192"/>
      <c r="E3" s="192"/>
    </row>
    <row r="4" spans="1:8" ht="15.75" hidden="1">
      <c r="A4" s="3"/>
      <c r="B4" s="1"/>
      <c r="C4" s="1"/>
      <c r="D4" s="191"/>
      <c r="E4" s="191"/>
    </row>
    <row r="5" spans="1:8" ht="15.75" hidden="1">
      <c r="A5" s="3"/>
      <c r="B5" s="1"/>
      <c r="C5" s="1"/>
      <c r="D5" s="134"/>
      <c r="E5" s="134"/>
    </row>
    <row r="6" spans="1:8" ht="15.75">
      <c r="A6" s="3"/>
      <c r="B6" s="1"/>
      <c r="C6" s="1"/>
      <c r="D6" s="193"/>
      <c r="E6" s="193"/>
    </row>
    <row r="7" spans="1:8" ht="15.75">
      <c r="A7" s="3"/>
      <c r="B7" s="1"/>
      <c r="C7" s="30"/>
      <c r="D7" s="194"/>
      <c r="E7" s="194"/>
      <c r="F7" s="194" t="s">
        <v>15</v>
      </c>
      <c r="G7" s="194"/>
      <c r="H7" s="135"/>
    </row>
    <row r="8" spans="1:8" ht="15.75">
      <c r="A8" s="3"/>
      <c r="B8" s="1"/>
      <c r="C8" s="30"/>
      <c r="D8" s="135"/>
      <c r="E8" s="135"/>
      <c r="F8" s="135"/>
      <c r="G8" s="135"/>
      <c r="H8" s="135"/>
    </row>
    <row r="9" spans="1:8" ht="15.75">
      <c r="A9" s="3"/>
      <c r="B9" s="1"/>
      <c r="C9" s="30"/>
      <c r="D9" s="133"/>
      <c r="E9" s="135"/>
      <c r="F9" s="133" t="s">
        <v>16</v>
      </c>
      <c r="G9" s="135"/>
      <c r="H9" s="135"/>
    </row>
    <row r="10" spans="1:8" ht="37.5" customHeight="1">
      <c r="A10" s="3"/>
      <c r="B10" s="1"/>
      <c r="C10" s="30"/>
      <c r="D10" s="190"/>
      <c r="E10" s="190"/>
      <c r="F10" s="190" t="s">
        <v>17</v>
      </c>
      <c r="G10" s="190"/>
      <c r="H10" s="133"/>
    </row>
    <row r="11" spans="1:8" ht="19.5" customHeight="1">
      <c r="A11" s="3"/>
      <c r="B11" s="1"/>
      <c r="C11" s="1"/>
      <c r="D11" s="11"/>
      <c r="E11" s="11"/>
    </row>
    <row r="12" spans="1:8" ht="15.75">
      <c r="A12" s="181" t="s">
        <v>5</v>
      </c>
      <c r="B12" s="181"/>
      <c r="C12" s="181"/>
      <c r="D12" s="181"/>
      <c r="E12" s="181"/>
      <c r="F12" s="181"/>
      <c r="G12" s="181"/>
      <c r="H12" s="136"/>
    </row>
    <row r="13" spans="1:8" ht="30" customHeight="1">
      <c r="A13" s="182" t="s">
        <v>88</v>
      </c>
      <c r="B13" s="182"/>
      <c r="C13" s="182"/>
      <c r="D13" s="182"/>
      <c r="E13" s="182"/>
      <c r="F13" s="182"/>
      <c r="G13" s="182"/>
      <c r="H13" s="137"/>
    </row>
    <row r="14" spans="1:8" ht="15.75" customHeight="1">
      <c r="A14" s="182" t="s">
        <v>14</v>
      </c>
      <c r="B14" s="182"/>
      <c r="C14" s="182"/>
      <c r="D14" s="182"/>
      <c r="E14" s="182"/>
      <c r="F14" s="182"/>
      <c r="G14" s="182"/>
      <c r="H14" s="137"/>
    </row>
    <row r="15" spans="1:8" ht="16.5" thickBot="1">
      <c r="A15" s="3"/>
      <c r="B15" s="1"/>
      <c r="C15" s="1"/>
      <c r="D15" s="12"/>
      <c r="E15" s="12"/>
    </row>
    <row r="16" spans="1:8" ht="15.75" customHeight="1">
      <c r="A16" s="198" t="s">
        <v>0</v>
      </c>
      <c r="B16" s="200" t="s">
        <v>1</v>
      </c>
      <c r="C16" s="201" t="s">
        <v>3</v>
      </c>
      <c r="D16" s="202" t="s">
        <v>2</v>
      </c>
      <c r="E16" s="195" t="s">
        <v>62</v>
      </c>
      <c r="F16" s="195" t="s">
        <v>89</v>
      </c>
      <c r="G16" s="196" t="s">
        <v>90</v>
      </c>
      <c r="H16" s="203" t="s">
        <v>60</v>
      </c>
    </row>
    <row r="17" spans="1:12" ht="36.75" customHeight="1">
      <c r="A17" s="199"/>
      <c r="B17" s="185"/>
      <c r="C17" s="186"/>
      <c r="D17" s="187"/>
      <c r="E17" s="189"/>
      <c r="F17" s="189"/>
      <c r="G17" s="197"/>
      <c r="H17" s="203"/>
    </row>
    <row r="18" spans="1:12" ht="15.75">
      <c r="A18" s="139">
        <v>1</v>
      </c>
      <c r="B18" s="138">
        <v>2</v>
      </c>
      <c r="C18" s="138">
        <v>3</v>
      </c>
      <c r="D18" s="13">
        <v>4</v>
      </c>
      <c r="E18" s="13">
        <v>5</v>
      </c>
      <c r="F18" s="13">
        <v>6</v>
      </c>
      <c r="G18" s="48">
        <v>7</v>
      </c>
      <c r="H18" s="91"/>
    </row>
    <row r="19" spans="1:12" ht="15.75">
      <c r="A19" s="52"/>
      <c r="B19" s="138" t="s">
        <v>85</v>
      </c>
      <c r="C19" s="8"/>
      <c r="D19" s="8"/>
      <c r="E19" s="33"/>
      <c r="F19" s="33"/>
      <c r="G19" s="51"/>
      <c r="H19" s="92"/>
      <c r="I19" s="21"/>
    </row>
    <row r="20" spans="1:12" s="18" customFormat="1" ht="66.75" customHeight="1">
      <c r="A20" s="140">
        <v>1</v>
      </c>
      <c r="B20" s="74" t="s">
        <v>91</v>
      </c>
      <c r="C20" s="45" t="s">
        <v>7</v>
      </c>
      <c r="D20" s="45">
        <v>270</v>
      </c>
      <c r="E20" s="33">
        <f>6080071.2-72961+72961</f>
        <v>6080071.2000000002</v>
      </c>
      <c r="F20" s="33"/>
      <c r="G20" s="51"/>
      <c r="H20" s="92"/>
      <c r="I20" s="20"/>
      <c r="J20" s="20"/>
    </row>
    <row r="21" spans="1:12" s="18" customFormat="1" ht="69" customHeight="1">
      <c r="A21" s="141">
        <v>2</v>
      </c>
      <c r="B21" s="74" t="s">
        <v>92</v>
      </c>
      <c r="C21" s="111" t="s">
        <v>7</v>
      </c>
      <c r="D21" s="111">
        <v>454</v>
      </c>
      <c r="E21" s="68">
        <f>8238811.2-98866+98866</f>
        <v>8238811.2000000002</v>
      </c>
      <c r="F21" s="68"/>
      <c r="G21" s="69"/>
      <c r="H21" s="92"/>
      <c r="I21" s="20"/>
    </row>
    <row r="22" spans="1:12" s="18" customFormat="1" ht="69" customHeight="1">
      <c r="A22" s="141">
        <v>3</v>
      </c>
      <c r="B22" s="74" t="s">
        <v>93</v>
      </c>
      <c r="C22" s="111" t="s">
        <v>7</v>
      </c>
      <c r="D22" s="111">
        <v>1016</v>
      </c>
      <c r="E22" s="68">
        <f>14090664-169088+169088</f>
        <v>14090664</v>
      </c>
      <c r="F22" s="68"/>
      <c r="G22" s="69"/>
      <c r="H22" s="92">
        <f>E20+E21+E22</f>
        <v>28409546.399999999</v>
      </c>
      <c r="I22" s="20"/>
    </row>
    <row r="23" spans="1:12" s="18" customFormat="1" ht="15.75">
      <c r="A23" s="141"/>
      <c r="B23" s="13" t="s">
        <v>38</v>
      </c>
      <c r="C23" s="111"/>
      <c r="D23" s="111"/>
      <c r="E23" s="68"/>
      <c r="F23" s="68"/>
      <c r="G23" s="69"/>
      <c r="H23" s="92"/>
      <c r="I23" s="20"/>
    </row>
    <row r="24" spans="1:12" s="18" customFormat="1" ht="68.25" customHeight="1">
      <c r="A24" s="141">
        <v>4</v>
      </c>
      <c r="B24" s="100" t="s">
        <v>94</v>
      </c>
      <c r="C24" s="111" t="s">
        <v>7</v>
      </c>
      <c r="D24" s="111">
        <v>879</v>
      </c>
      <c r="E24" s="68">
        <v>236898</v>
      </c>
      <c r="F24" s="68"/>
      <c r="G24" s="69"/>
      <c r="H24" s="92"/>
      <c r="I24" s="20"/>
    </row>
    <row r="25" spans="1:12" s="18" customFormat="1" ht="51" customHeight="1">
      <c r="A25" s="141">
        <v>5</v>
      </c>
      <c r="B25" s="100" t="s">
        <v>97</v>
      </c>
      <c r="C25" s="111" t="s">
        <v>95</v>
      </c>
      <c r="D25" s="111">
        <v>1</v>
      </c>
      <c r="E25" s="143">
        <v>1700000</v>
      </c>
      <c r="F25" s="68"/>
      <c r="G25" s="69"/>
      <c r="H25" s="92"/>
      <c r="I25" s="20"/>
    </row>
    <row r="26" spans="1:12" s="18" customFormat="1" ht="65.25" customHeight="1">
      <c r="A26" s="141">
        <v>6</v>
      </c>
      <c r="B26" s="100" t="s">
        <v>98</v>
      </c>
      <c r="C26" s="111" t="s">
        <v>95</v>
      </c>
      <c r="D26" s="111">
        <v>1</v>
      </c>
      <c r="E26" s="143">
        <v>2500000</v>
      </c>
      <c r="F26" s="68"/>
      <c r="G26" s="69"/>
      <c r="H26" s="92">
        <f>E26+E25</f>
        <v>4200000</v>
      </c>
      <c r="I26" s="20"/>
    </row>
    <row r="27" spans="1:12" s="18" customFormat="1" ht="65.25" customHeight="1">
      <c r="A27" s="141">
        <v>7</v>
      </c>
      <c r="B27" s="100" t="s">
        <v>99</v>
      </c>
      <c r="C27" s="111" t="s">
        <v>95</v>
      </c>
      <c r="D27" s="111">
        <v>1</v>
      </c>
      <c r="E27" s="144">
        <v>2864000</v>
      </c>
      <c r="F27" s="68"/>
      <c r="G27" s="69"/>
      <c r="H27" s="92">
        <f>E27+E28</f>
        <v>5728000</v>
      </c>
      <c r="I27" s="20"/>
    </row>
    <row r="28" spans="1:12" s="18" customFormat="1" ht="65.25" customHeight="1">
      <c r="A28" s="141">
        <v>8</v>
      </c>
      <c r="B28" s="100" t="s">
        <v>104</v>
      </c>
      <c r="C28" s="111" t="s">
        <v>95</v>
      </c>
      <c r="D28" s="111">
        <v>1</v>
      </c>
      <c r="E28" s="144">
        <v>2864000</v>
      </c>
      <c r="F28" s="68"/>
      <c r="G28" s="69"/>
      <c r="H28" s="92"/>
      <c r="I28" s="20"/>
    </row>
    <row r="29" spans="1:12" s="18" customFormat="1" ht="48" customHeight="1">
      <c r="A29" s="141">
        <v>9</v>
      </c>
      <c r="B29" s="100" t="s">
        <v>103</v>
      </c>
      <c r="C29" s="111" t="s">
        <v>95</v>
      </c>
      <c r="D29" s="111">
        <v>297</v>
      </c>
      <c r="E29" s="68">
        <v>200000</v>
      </c>
      <c r="F29" s="68"/>
      <c r="G29" s="69"/>
      <c r="H29" s="92"/>
      <c r="I29" s="20"/>
    </row>
    <row r="30" spans="1:12" s="18" customFormat="1" ht="15.75">
      <c r="A30" s="141"/>
      <c r="B30" s="13" t="s">
        <v>25</v>
      </c>
      <c r="C30" s="111"/>
      <c r="D30" s="111"/>
      <c r="E30" s="68"/>
      <c r="F30" s="68"/>
      <c r="G30" s="69"/>
      <c r="H30" s="92"/>
      <c r="I30" s="20"/>
    </row>
    <row r="31" spans="1:12" s="18" customFormat="1" ht="31.5">
      <c r="A31" s="141">
        <v>10</v>
      </c>
      <c r="B31" s="100" t="s">
        <v>96</v>
      </c>
      <c r="C31" s="111" t="s">
        <v>95</v>
      </c>
      <c r="D31" s="111">
        <v>1</v>
      </c>
      <c r="E31" s="68">
        <v>60000</v>
      </c>
      <c r="F31" s="68"/>
      <c r="G31" s="69"/>
      <c r="H31" s="92"/>
      <c r="I31" s="20"/>
    </row>
    <row r="32" spans="1:12" s="18" customFormat="1" ht="15.75">
      <c r="A32" s="141"/>
      <c r="B32" s="13" t="s">
        <v>100</v>
      </c>
      <c r="C32" s="111"/>
      <c r="D32" s="111"/>
      <c r="E32" s="68"/>
      <c r="F32" s="68"/>
      <c r="G32" s="69"/>
      <c r="H32" s="92"/>
      <c r="I32" s="20"/>
      <c r="J32" s="20"/>
      <c r="L32" s="68"/>
    </row>
    <row r="33" spans="1:12" s="18" customFormat="1" ht="127.5" customHeight="1">
      <c r="A33" s="141">
        <v>11</v>
      </c>
      <c r="B33" s="100" t="s">
        <v>101</v>
      </c>
      <c r="C33" s="45" t="s">
        <v>7</v>
      </c>
      <c r="D33" s="111">
        <v>590</v>
      </c>
      <c r="E33" s="145">
        <v>72420</v>
      </c>
      <c r="F33" s="68"/>
      <c r="G33" s="69"/>
      <c r="H33" s="92"/>
      <c r="I33" s="20"/>
      <c r="J33" s="20"/>
      <c r="L33" s="68"/>
    </row>
    <row r="34" spans="1:12" s="18" customFormat="1" ht="63" customHeight="1">
      <c r="A34" s="141">
        <v>12</v>
      </c>
      <c r="B34" s="100" t="s">
        <v>105</v>
      </c>
      <c r="C34" s="111" t="s">
        <v>95</v>
      </c>
      <c r="D34" s="111">
        <v>1</v>
      </c>
      <c r="E34" s="68">
        <v>150224.26999999999</v>
      </c>
      <c r="F34" s="68"/>
      <c r="G34" s="69"/>
      <c r="H34" s="92"/>
      <c r="I34" s="20"/>
      <c r="J34" s="20"/>
      <c r="L34" s="68"/>
    </row>
    <row r="35" spans="1:12" s="18" customFormat="1" ht="15.75">
      <c r="A35" s="141"/>
      <c r="B35" s="13" t="s">
        <v>53</v>
      </c>
      <c r="C35" s="111"/>
      <c r="D35" s="111"/>
      <c r="E35" s="68"/>
      <c r="F35" s="68"/>
      <c r="G35" s="69"/>
      <c r="H35" s="92"/>
      <c r="I35" s="20"/>
      <c r="J35" s="20"/>
      <c r="L35" s="68"/>
    </row>
    <row r="36" spans="1:12" s="18" customFormat="1" ht="108.75" customHeight="1">
      <c r="A36" s="141">
        <v>13</v>
      </c>
      <c r="B36" s="100" t="s">
        <v>102</v>
      </c>
      <c r="C36" s="45" t="s">
        <v>7</v>
      </c>
      <c r="D36" s="111">
        <v>4721</v>
      </c>
      <c r="E36" s="145">
        <v>466580</v>
      </c>
      <c r="F36" s="68"/>
      <c r="G36" s="69"/>
      <c r="H36" s="92">
        <f>E33+E36</f>
        <v>539000</v>
      </c>
      <c r="I36" s="20"/>
    </row>
    <row r="37" spans="1:12" s="18" customFormat="1" ht="60" customHeight="1">
      <c r="A37" s="141">
        <v>14</v>
      </c>
      <c r="B37" s="100" t="s">
        <v>106</v>
      </c>
      <c r="C37" s="111" t="s">
        <v>95</v>
      </c>
      <c r="D37" s="111">
        <v>1</v>
      </c>
      <c r="E37" s="68">
        <v>878526.79</v>
      </c>
      <c r="F37" s="68"/>
      <c r="G37" s="69"/>
      <c r="H37" s="92"/>
      <c r="I37" s="20"/>
    </row>
    <row r="38" spans="1:12" s="18" customFormat="1" ht="15.75">
      <c r="A38" s="141"/>
      <c r="B38" s="13"/>
      <c r="C38" s="111"/>
      <c r="D38" s="111"/>
      <c r="E38" s="68"/>
      <c r="F38" s="68"/>
      <c r="G38" s="69"/>
      <c r="H38" s="92"/>
      <c r="I38" s="20"/>
    </row>
    <row r="39" spans="1:12" s="18" customFormat="1" ht="65.25" customHeight="1">
      <c r="A39" s="141">
        <v>15</v>
      </c>
      <c r="B39" s="100" t="s">
        <v>107</v>
      </c>
      <c r="C39" s="111" t="s">
        <v>95</v>
      </c>
      <c r="D39" s="111">
        <v>4</v>
      </c>
      <c r="E39" s="68">
        <v>380000</v>
      </c>
      <c r="F39" s="68"/>
      <c r="G39" s="69"/>
      <c r="H39" s="92"/>
      <c r="I39" s="20"/>
    </row>
    <row r="40" spans="1:12" s="18" customFormat="1" ht="30" customHeight="1" thickBot="1">
      <c r="A40" s="142"/>
      <c r="B40" s="77" t="s">
        <v>4</v>
      </c>
      <c r="C40" s="113"/>
      <c r="D40" s="113"/>
      <c r="E40" s="90">
        <f>E20+E21+E22+E24+E25+E26+E27+E28+E29+E31+E33+E34+E36+E37+E39</f>
        <v>40782195.460000001</v>
      </c>
      <c r="F40" s="90">
        <f>F20+F21++F32+F33+F35+F37+F39++F22</f>
        <v>0</v>
      </c>
      <c r="G40" s="110">
        <f>G20+G21+G32+G33+G35+G37+G39+G22</f>
        <v>0</v>
      </c>
      <c r="H40" s="124"/>
      <c r="I40" s="20"/>
      <c r="J40" s="20"/>
    </row>
    <row r="41" spans="1:12" ht="30" customHeight="1">
      <c r="A41" s="84"/>
      <c r="B41" s="85"/>
      <c r="C41" s="86"/>
      <c r="D41" s="125"/>
      <c r="E41" s="87"/>
      <c r="F41" s="87"/>
      <c r="G41" s="87"/>
      <c r="H41" s="87"/>
      <c r="I41" s="21"/>
    </row>
    <row r="42" spans="1:12" ht="40.5" customHeight="1">
      <c r="A42" s="9"/>
      <c r="B42" s="18"/>
      <c r="E42" s="20"/>
      <c r="F42" s="21"/>
      <c r="H42" s="21"/>
    </row>
    <row r="43" spans="1:12" ht="25.5" customHeight="1">
      <c r="A43" s="9"/>
      <c r="B43" s="18"/>
      <c r="E43" s="20"/>
      <c r="F43" s="21"/>
      <c r="H43" s="21"/>
    </row>
    <row r="44" spans="1:12" ht="48" customHeight="1">
      <c r="A44" s="9"/>
      <c r="E44" s="20"/>
    </row>
    <row r="45" spans="1:12" ht="21.75" customHeight="1">
      <c r="A45" s="9"/>
    </row>
    <row r="46" spans="1:12">
      <c r="A46" s="9"/>
    </row>
    <row r="47" spans="1:12">
      <c r="A47" s="9"/>
    </row>
    <row r="48" spans="1:12">
      <c r="A48" s="9"/>
    </row>
    <row r="49" spans="1:1">
      <c r="A49" s="9"/>
    </row>
    <row r="50" spans="1:1">
      <c r="A50" s="9"/>
    </row>
    <row r="51" spans="1:1">
      <c r="A51" s="9"/>
    </row>
    <row r="52" spans="1:1">
      <c r="A52" s="9"/>
    </row>
    <row r="53" spans="1:1">
      <c r="A53" s="9"/>
    </row>
    <row r="54" spans="1:1">
      <c r="A54" s="9"/>
    </row>
    <row r="55" spans="1:1">
      <c r="A55" s="9"/>
    </row>
    <row r="56" spans="1:1">
      <c r="A56" s="9"/>
    </row>
    <row r="57" spans="1:1">
      <c r="A57" s="9"/>
    </row>
    <row r="58" spans="1:1">
      <c r="A58" s="9"/>
    </row>
    <row r="59" spans="1:1">
      <c r="A59" s="9"/>
    </row>
    <row r="60" spans="1:1">
      <c r="A60" s="9"/>
    </row>
    <row r="61" spans="1:1">
      <c r="A61" s="9"/>
    </row>
    <row r="62" spans="1:1">
      <c r="A62" s="9"/>
    </row>
    <row r="63" spans="1:1">
      <c r="A63" s="9"/>
    </row>
    <row r="64" spans="1:1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  <row r="70" spans="1:1">
      <c r="A70" s="9"/>
    </row>
    <row r="71" spans="1:1">
      <c r="A71" s="9"/>
    </row>
    <row r="72" spans="1:1">
      <c r="A72" s="9"/>
    </row>
    <row r="73" spans="1:1">
      <c r="A73" s="9"/>
    </row>
    <row r="74" spans="1:1">
      <c r="A74" s="9"/>
    </row>
    <row r="75" spans="1:1">
      <c r="A75" s="9"/>
    </row>
    <row r="76" spans="1:1">
      <c r="A76" s="9"/>
    </row>
    <row r="77" spans="1:1">
      <c r="A77" s="9"/>
    </row>
    <row r="78" spans="1:1">
      <c r="A78" s="9"/>
    </row>
    <row r="79" spans="1:1">
      <c r="A79" s="9"/>
    </row>
    <row r="80" spans="1:1">
      <c r="A80" s="9"/>
    </row>
    <row r="81" spans="1:1">
      <c r="A81" s="9"/>
    </row>
    <row r="82" spans="1:1">
      <c r="A82" s="9"/>
    </row>
    <row r="83" spans="1:1">
      <c r="A83" s="9"/>
    </row>
    <row r="84" spans="1:1">
      <c r="A84" s="9"/>
    </row>
    <row r="85" spans="1:1">
      <c r="A85" s="9"/>
    </row>
    <row r="86" spans="1:1">
      <c r="A86" s="9"/>
    </row>
    <row r="87" spans="1:1">
      <c r="A87" s="9"/>
    </row>
    <row r="88" spans="1:1">
      <c r="A88" s="9"/>
    </row>
    <row r="89" spans="1:1">
      <c r="A89" s="9"/>
    </row>
    <row r="90" spans="1:1">
      <c r="A90" s="9"/>
    </row>
  </sheetData>
  <mergeCells count="19">
    <mergeCell ref="F16:F17"/>
    <mergeCell ref="G16:G17"/>
    <mergeCell ref="H16:H17"/>
    <mergeCell ref="D10:E10"/>
    <mergeCell ref="F10:G10"/>
    <mergeCell ref="A12:G12"/>
    <mergeCell ref="A13:G13"/>
    <mergeCell ref="A14:G14"/>
    <mergeCell ref="A16:A17"/>
    <mergeCell ref="B16:B17"/>
    <mergeCell ref="C16:C17"/>
    <mergeCell ref="D16:D17"/>
    <mergeCell ref="E16:E17"/>
    <mergeCell ref="F7:G7"/>
    <mergeCell ref="D1:E1"/>
    <mergeCell ref="D3:E3"/>
    <mergeCell ref="D4:E4"/>
    <mergeCell ref="D6:E6"/>
    <mergeCell ref="D7:E7"/>
  </mergeCells>
  <pageMargins left="0.78740157480314965" right="0.78740157480314965" top="0.59055118110236227" bottom="0.39370078740157483" header="0.51181102362204722" footer="0.51181102362204722"/>
  <pageSetup paperSize="9" scale="78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L90"/>
  <sheetViews>
    <sheetView view="pageBreakPreview" topLeftCell="A30" workbookViewId="0">
      <selection activeCell="E33" sqref="E33"/>
    </sheetView>
  </sheetViews>
  <sheetFormatPr defaultRowHeight="12.75"/>
  <cols>
    <col min="1" max="1" width="6.28515625" customWidth="1"/>
    <col min="2" max="2" width="43.140625" customWidth="1"/>
    <col min="3" max="3" width="11" customWidth="1"/>
    <col min="4" max="4" width="11.5703125" style="18" customWidth="1"/>
    <col min="5" max="5" width="15" style="18" customWidth="1"/>
    <col min="6" max="6" width="12" customWidth="1"/>
    <col min="7" max="7" width="12.28515625" customWidth="1"/>
    <col min="8" max="8" width="14" customWidth="1"/>
    <col min="9" max="9" width="14.140625" customWidth="1"/>
    <col min="10" max="10" width="11.7109375" customWidth="1"/>
    <col min="11" max="11" width="9.140625" customWidth="1"/>
    <col min="12" max="12" width="14.85546875" customWidth="1"/>
    <col min="13" max="13" width="9.140625" customWidth="1"/>
  </cols>
  <sheetData>
    <row r="1" spans="1:8" ht="15.75" hidden="1">
      <c r="A1" s="3"/>
      <c r="B1" s="1"/>
      <c r="C1" s="1"/>
      <c r="D1" s="191"/>
      <c r="E1" s="191"/>
    </row>
    <row r="2" spans="1:8" ht="15.75" hidden="1">
      <c r="A2" s="3"/>
      <c r="B2" s="1"/>
      <c r="C2" s="1"/>
      <c r="D2" s="127"/>
      <c r="E2" s="127"/>
    </row>
    <row r="3" spans="1:8" ht="15.75" hidden="1">
      <c r="A3" s="3"/>
      <c r="B3" s="1"/>
      <c r="C3" s="1"/>
      <c r="D3" s="192"/>
      <c r="E3" s="192"/>
    </row>
    <row r="4" spans="1:8" ht="15.75" hidden="1">
      <c r="A4" s="3"/>
      <c r="B4" s="1"/>
      <c r="C4" s="1"/>
      <c r="D4" s="191"/>
      <c r="E4" s="191"/>
    </row>
    <row r="5" spans="1:8" ht="15.75" hidden="1">
      <c r="A5" s="3"/>
      <c r="B5" s="1"/>
      <c r="C5" s="1"/>
      <c r="D5" s="127"/>
      <c r="E5" s="127"/>
    </row>
    <row r="6" spans="1:8" ht="15.75">
      <c r="A6" s="3"/>
      <c r="B6" s="1"/>
      <c r="C6" s="1"/>
      <c r="D6" s="193"/>
      <c r="E6" s="193"/>
    </row>
    <row r="7" spans="1:8" ht="15.75">
      <c r="A7" s="3"/>
      <c r="B7" s="1"/>
      <c r="C7" s="30"/>
      <c r="D7" s="194"/>
      <c r="E7" s="194"/>
      <c r="F7" s="194" t="s">
        <v>15</v>
      </c>
      <c r="G7" s="194"/>
      <c r="H7" s="128"/>
    </row>
    <row r="8" spans="1:8" ht="15.75">
      <c r="A8" s="3"/>
      <c r="B8" s="1"/>
      <c r="C8" s="30"/>
      <c r="D8" s="128"/>
      <c r="E8" s="128"/>
      <c r="F8" s="128"/>
      <c r="G8" s="128"/>
      <c r="H8" s="128"/>
    </row>
    <row r="9" spans="1:8" ht="15.75">
      <c r="A9" s="3"/>
      <c r="B9" s="1"/>
      <c r="C9" s="30"/>
      <c r="D9" s="126"/>
      <c r="E9" s="128"/>
      <c r="F9" s="126" t="s">
        <v>16</v>
      </c>
      <c r="G9" s="128"/>
      <c r="H9" s="128"/>
    </row>
    <row r="10" spans="1:8" ht="37.5" customHeight="1">
      <c r="A10" s="3"/>
      <c r="B10" s="1"/>
      <c r="C10" s="30"/>
      <c r="D10" s="190"/>
      <c r="E10" s="190"/>
      <c r="F10" s="190" t="s">
        <v>17</v>
      </c>
      <c r="G10" s="190"/>
      <c r="H10" s="126"/>
    </row>
    <row r="11" spans="1:8" ht="19.5" customHeight="1">
      <c r="A11" s="3"/>
      <c r="B11" s="1"/>
      <c r="C11" s="1"/>
      <c r="D11" s="11"/>
      <c r="E11" s="11"/>
    </row>
    <row r="12" spans="1:8" ht="15.75">
      <c r="A12" s="181" t="s">
        <v>5</v>
      </c>
      <c r="B12" s="181"/>
      <c r="C12" s="181"/>
      <c r="D12" s="181"/>
      <c r="E12" s="181"/>
      <c r="F12" s="181"/>
      <c r="G12" s="181"/>
      <c r="H12" s="129"/>
    </row>
    <row r="13" spans="1:8" ht="30" customHeight="1">
      <c r="A13" s="182" t="s">
        <v>88</v>
      </c>
      <c r="B13" s="182"/>
      <c r="C13" s="182"/>
      <c r="D13" s="182"/>
      <c r="E13" s="182"/>
      <c r="F13" s="182"/>
      <c r="G13" s="182"/>
      <c r="H13" s="130"/>
    </row>
    <row r="14" spans="1:8" ht="15.75" customHeight="1">
      <c r="A14" s="182" t="s">
        <v>14</v>
      </c>
      <c r="B14" s="182"/>
      <c r="C14" s="182"/>
      <c r="D14" s="182"/>
      <c r="E14" s="182"/>
      <c r="F14" s="182"/>
      <c r="G14" s="182"/>
      <c r="H14" s="130"/>
    </row>
    <row r="15" spans="1:8" ht="16.5" thickBot="1">
      <c r="A15" s="3"/>
      <c r="B15" s="1"/>
      <c r="C15" s="1"/>
      <c r="D15" s="12"/>
      <c r="E15" s="12"/>
    </row>
    <row r="16" spans="1:8" ht="15.75" customHeight="1">
      <c r="A16" s="198" t="s">
        <v>0</v>
      </c>
      <c r="B16" s="200" t="s">
        <v>1</v>
      </c>
      <c r="C16" s="201" t="s">
        <v>3</v>
      </c>
      <c r="D16" s="202" t="s">
        <v>2</v>
      </c>
      <c r="E16" s="195" t="s">
        <v>62</v>
      </c>
      <c r="F16" s="195" t="s">
        <v>89</v>
      </c>
      <c r="G16" s="196" t="s">
        <v>90</v>
      </c>
      <c r="H16" s="203"/>
    </row>
    <row r="17" spans="1:12" ht="36.75" customHeight="1">
      <c r="A17" s="199"/>
      <c r="B17" s="185"/>
      <c r="C17" s="186"/>
      <c r="D17" s="187"/>
      <c r="E17" s="189"/>
      <c r="F17" s="189"/>
      <c r="G17" s="197"/>
      <c r="H17" s="203"/>
    </row>
    <row r="18" spans="1:12" ht="15.75">
      <c r="A18" s="132">
        <v>1</v>
      </c>
      <c r="B18" s="131">
        <v>2</v>
      </c>
      <c r="C18" s="131">
        <v>3</v>
      </c>
      <c r="D18" s="13">
        <v>4</v>
      </c>
      <c r="E18" s="13">
        <v>5</v>
      </c>
      <c r="F18" s="13">
        <v>6</v>
      </c>
      <c r="G18" s="48">
        <v>7</v>
      </c>
      <c r="H18" s="91"/>
    </row>
    <row r="19" spans="1:12" ht="15.75">
      <c r="A19" s="52"/>
      <c r="B19" s="131" t="s">
        <v>85</v>
      </c>
      <c r="C19" s="8"/>
      <c r="D19" s="8"/>
      <c r="E19" s="33"/>
      <c r="F19" s="33"/>
      <c r="G19" s="51"/>
      <c r="H19" s="92"/>
      <c r="I19" s="21"/>
    </row>
    <row r="20" spans="1:12" s="18" customFormat="1" ht="66.75" customHeight="1">
      <c r="A20" s="140">
        <v>1</v>
      </c>
      <c r="B20" s="74" t="s">
        <v>91</v>
      </c>
      <c r="C20" s="45" t="s">
        <v>7</v>
      </c>
      <c r="D20" s="45">
        <v>270</v>
      </c>
      <c r="E20" s="33">
        <f>6080071.2-72961+72961</f>
        <v>6080071.2000000002</v>
      </c>
      <c r="F20" s="33"/>
      <c r="G20" s="51"/>
      <c r="H20" s="92"/>
      <c r="I20" s="20"/>
      <c r="J20" s="20"/>
    </row>
    <row r="21" spans="1:12" s="18" customFormat="1" ht="69" customHeight="1">
      <c r="A21" s="141">
        <v>2</v>
      </c>
      <c r="B21" s="74" t="s">
        <v>92</v>
      </c>
      <c r="C21" s="111" t="s">
        <v>7</v>
      </c>
      <c r="D21" s="111">
        <v>454</v>
      </c>
      <c r="E21" s="68">
        <f>8238811.2-98866+98866</f>
        <v>8238811.2000000002</v>
      </c>
      <c r="F21" s="68"/>
      <c r="G21" s="69"/>
      <c r="H21" s="92"/>
      <c r="I21" s="20"/>
    </row>
    <row r="22" spans="1:12" s="18" customFormat="1" ht="69" customHeight="1">
      <c r="A22" s="141">
        <v>3</v>
      </c>
      <c r="B22" s="74" t="s">
        <v>93</v>
      </c>
      <c r="C22" s="111" t="s">
        <v>7</v>
      </c>
      <c r="D22" s="111">
        <v>1016</v>
      </c>
      <c r="E22" s="68">
        <f>14090664-169088+169088</f>
        <v>14090664</v>
      </c>
      <c r="F22" s="68"/>
      <c r="G22" s="69"/>
      <c r="H22" s="92">
        <f>E20+E21+E22</f>
        <v>28409546.399999999</v>
      </c>
      <c r="I22" s="20"/>
    </row>
    <row r="23" spans="1:12" s="18" customFormat="1" ht="15.75">
      <c r="A23" s="141"/>
      <c r="B23" s="13" t="s">
        <v>38</v>
      </c>
      <c r="C23" s="111"/>
      <c r="D23" s="111"/>
      <c r="E23" s="68"/>
      <c r="F23" s="68"/>
      <c r="G23" s="69"/>
      <c r="H23" s="92"/>
      <c r="I23" s="20"/>
    </row>
    <row r="24" spans="1:12" s="18" customFormat="1" ht="68.25" customHeight="1">
      <c r="A24" s="141">
        <v>4</v>
      </c>
      <c r="B24" s="100" t="s">
        <v>94</v>
      </c>
      <c r="C24" s="111" t="s">
        <v>7</v>
      </c>
      <c r="D24" s="111">
        <v>879</v>
      </c>
      <c r="E24" s="68">
        <v>236898</v>
      </c>
      <c r="F24" s="68"/>
      <c r="G24" s="69"/>
      <c r="H24" s="92"/>
      <c r="I24" s="20"/>
    </row>
    <row r="25" spans="1:12" s="18" customFormat="1" ht="97.5" customHeight="1">
      <c r="A25" s="141">
        <v>5</v>
      </c>
      <c r="B25" s="100" t="s">
        <v>111</v>
      </c>
      <c r="C25" s="111" t="s">
        <v>95</v>
      </c>
      <c r="D25" s="111">
        <v>1</v>
      </c>
      <c r="E25" s="68">
        <v>1700000</v>
      </c>
      <c r="F25" s="68"/>
      <c r="G25" s="69"/>
      <c r="H25" s="92"/>
      <c r="I25" s="20"/>
    </row>
    <row r="26" spans="1:12" s="18" customFormat="1" ht="93" customHeight="1">
      <c r="A26" s="141">
        <v>6</v>
      </c>
      <c r="B26" s="100" t="s">
        <v>110</v>
      </c>
      <c r="C26" s="111" t="s">
        <v>95</v>
      </c>
      <c r="D26" s="111">
        <v>1</v>
      </c>
      <c r="E26" s="68">
        <v>2500000</v>
      </c>
      <c r="F26" s="68"/>
      <c r="G26" s="69"/>
      <c r="H26" s="92">
        <f>E26+E25</f>
        <v>4200000</v>
      </c>
      <c r="I26" s="20"/>
    </row>
    <row r="27" spans="1:12" s="18" customFormat="1" ht="65.25" customHeight="1">
      <c r="A27" s="141">
        <v>7</v>
      </c>
      <c r="B27" s="100" t="s">
        <v>99</v>
      </c>
      <c r="C27" s="111" t="s">
        <v>95</v>
      </c>
      <c r="D27" s="111">
        <v>1</v>
      </c>
      <c r="E27" s="68">
        <v>2864000</v>
      </c>
      <c r="F27" s="68"/>
      <c r="G27" s="69"/>
      <c r="H27" s="92">
        <f>E27+E28</f>
        <v>5728000</v>
      </c>
      <c r="I27" s="20"/>
    </row>
    <row r="28" spans="1:12" s="18" customFormat="1" ht="65.25" customHeight="1">
      <c r="A28" s="141">
        <v>8</v>
      </c>
      <c r="B28" s="100" t="s">
        <v>108</v>
      </c>
      <c r="C28" s="111" t="s">
        <v>95</v>
      </c>
      <c r="D28" s="111">
        <v>1</v>
      </c>
      <c r="E28" s="68">
        <v>2864000</v>
      </c>
      <c r="F28" s="68"/>
      <c r="G28" s="69"/>
      <c r="H28" s="92"/>
      <c r="I28" s="20"/>
    </row>
    <row r="29" spans="1:12" s="18" customFormat="1" ht="15.75">
      <c r="A29" s="141"/>
      <c r="B29" s="13" t="s">
        <v>25</v>
      </c>
      <c r="C29" s="111"/>
      <c r="D29" s="111"/>
      <c r="E29" s="68"/>
      <c r="F29" s="68"/>
      <c r="G29" s="69"/>
      <c r="H29" s="92"/>
      <c r="I29" s="20"/>
    </row>
    <row r="30" spans="1:12" s="18" customFormat="1" ht="47.25">
      <c r="A30" s="141">
        <v>9</v>
      </c>
      <c r="B30" s="100" t="s">
        <v>109</v>
      </c>
      <c r="C30" s="111" t="s">
        <v>95</v>
      </c>
      <c r="D30" s="111">
        <v>1</v>
      </c>
      <c r="E30" s="68">
        <v>60000</v>
      </c>
      <c r="F30" s="68"/>
      <c r="G30" s="69"/>
      <c r="H30" s="92"/>
      <c r="I30" s="20"/>
    </row>
    <row r="31" spans="1:12" s="18" customFormat="1" ht="15.75">
      <c r="A31" s="141"/>
      <c r="B31" s="13" t="s">
        <v>100</v>
      </c>
      <c r="C31" s="111"/>
      <c r="D31" s="111"/>
      <c r="E31" s="68"/>
      <c r="F31" s="68"/>
      <c r="G31" s="69"/>
      <c r="H31" s="92"/>
      <c r="I31" s="20"/>
      <c r="J31" s="20"/>
      <c r="L31" s="68"/>
    </row>
    <row r="32" spans="1:12" s="18" customFormat="1" ht="127.5" customHeight="1">
      <c r="A32" s="141">
        <v>10</v>
      </c>
      <c r="B32" s="100" t="s">
        <v>101</v>
      </c>
      <c r="C32" s="45" t="s">
        <v>7</v>
      </c>
      <c r="D32" s="111">
        <v>590</v>
      </c>
      <c r="E32" s="68">
        <f>72420</f>
        <v>72420</v>
      </c>
      <c r="F32" s="68"/>
      <c r="G32" s="69"/>
      <c r="H32" s="92"/>
      <c r="I32" s="20"/>
      <c r="J32" s="20"/>
      <c r="L32" s="68"/>
    </row>
    <row r="33" spans="1:12" s="18" customFormat="1" ht="63" customHeight="1">
      <c r="A33" s="141">
        <v>11</v>
      </c>
      <c r="B33" s="100" t="s">
        <v>105</v>
      </c>
      <c r="C33" s="111" t="s">
        <v>95</v>
      </c>
      <c r="D33" s="111">
        <v>1</v>
      </c>
      <c r="E33" s="68">
        <v>150224.26999999999</v>
      </c>
      <c r="F33" s="68"/>
      <c r="G33" s="69"/>
      <c r="H33" s="92"/>
      <c r="I33" s="20"/>
      <c r="J33" s="20"/>
      <c r="L33" s="68"/>
    </row>
    <row r="34" spans="1:12" s="18" customFormat="1" ht="15.75">
      <c r="A34" s="141"/>
      <c r="B34" s="13" t="s">
        <v>53</v>
      </c>
      <c r="C34" s="111"/>
      <c r="D34" s="111"/>
      <c r="E34" s="68"/>
      <c r="F34" s="68"/>
      <c r="G34" s="69"/>
      <c r="H34" s="92"/>
      <c r="I34" s="20"/>
      <c r="J34" s="20"/>
      <c r="L34" s="68"/>
    </row>
    <row r="35" spans="1:12" s="18" customFormat="1" ht="108.75" customHeight="1">
      <c r="A35" s="141">
        <v>12</v>
      </c>
      <c r="B35" s="100" t="s">
        <v>102</v>
      </c>
      <c r="C35" s="45" t="s">
        <v>7</v>
      </c>
      <c r="D35" s="111">
        <v>4721</v>
      </c>
      <c r="E35" s="68">
        <v>466580</v>
      </c>
      <c r="F35" s="68"/>
      <c r="G35" s="69"/>
      <c r="H35" s="92">
        <f>E32+E35</f>
        <v>539000</v>
      </c>
      <c r="I35" s="20"/>
    </row>
    <row r="36" spans="1:12" s="18" customFormat="1" ht="60" customHeight="1">
      <c r="A36" s="141">
        <v>13</v>
      </c>
      <c r="B36" s="100" t="s">
        <v>106</v>
      </c>
      <c r="C36" s="111" t="s">
        <v>95</v>
      </c>
      <c r="D36" s="111">
        <v>1</v>
      </c>
      <c r="E36" s="68">
        <v>878526.79</v>
      </c>
      <c r="F36" s="68"/>
      <c r="G36" s="69"/>
      <c r="H36" s="92"/>
      <c r="I36" s="20"/>
    </row>
    <row r="37" spans="1:12" s="18" customFormat="1" ht="15.75">
      <c r="A37" s="141"/>
      <c r="B37" s="13"/>
      <c r="C37" s="111"/>
      <c r="D37" s="111"/>
      <c r="E37" s="68"/>
      <c r="F37" s="68"/>
      <c r="G37" s="69"/>
      <c r="H37" s="92"/>
      <c r="I37" s="20"/>
    </row>
    <row r="38" spans="1:12" s="18" customFormat="1" ht="65.25" customHeight="1">
      <c r="A38" s="141">
        <v>14</v>
      </c>
      <c r="B38" s="100" t="s">
        <v>112</v>
      </c>
      <c r="C38" s="111" t="s">
        <v>95</v>
      </c>
      <c r="D38" s="111">
        <v>2</v>
      </c>
      <c r="E38" s="68">
        <v>190000</v>
      </c>
      <c r="F38" s="68"/>
      <c r="G38" s="69"/>
      <c r="H38" s="92"/>
      <c r="I38" s="20"/>
    </row>
    <row r="39" spans="1:12" s="18" customFormat="1" ht="65.25" customHeight="1">
      <c r="A39" s="141">
        <v>15</v>
      </c>
      <c r="B39" s="100" t="s">
        <v>113</v>
      </c>
      <c r="C39" s="111" t="s">
        <v>95</v>
      </c>
      <c r="D39" s="111">
        <v>2</v>
      </c>
      <c r="E39" s="68">
        <v>190000</v>
      </c>
      <c r="F39" s="68"/>
      <c r="G39" s="69"/>
      <c r="H39" s="92"/>
      <c r="I39" s="20"/>
    </row>
    <row r="40" spans="1:12" s="18" customFormat="1" ht="30" customHeight="1" thickBot="1">
      <c r="A40" s="142"/>
      <c r="B40" s="77" t="s">
        <v>4</v>
      </c>
      <c r="C40" s="113"/>
      <c r="D40" s="113"/>
      <c r="E40" s="90">
        <f>E20+E21+E22+E24+E25+E26+E27+E28+E30+E32+E33+E35+E36+E38+E39</f>
        <v>40582195.460000001</v>
      </c>
      <c r="F40" s="90">
        <f>F20+F21++F31+F32+F34+F36+F38++F22</f>
        <v>0</v>
      </c>
      <c r="G40" s="110">
        <f>G20+G21+G31+G32+G34+G36+G38+G22</f>
        <v>0</v>
      </c>
      <c r="H40" s="124"/>
      <c r="I40" s="20"/>
      <c r="J40" s="20"/>
    </row>
    <row r="41" spans="1:12" ht="30" customHeight="1">
      <c r="A41" s="84"/>
      <c r="B41" s="85"/>
      <c r="C41" s="86"/>
      <c r="D41" s="125"/>
      <c r="E41" s="87"/>
      <c r="F41" s="87"/>
      <c r="G41" s="87"/>
      <c r="H41" s="87"/>
      <c r="I41" s="21"/>
    </row>
    <row r="42" spans="1:12" ht="40.5" customHeight="1">
      <c r="A42" s="9"/>
      <c r="B42" s="18"/>
      <c r="E42" s="20"/>
      <c r="F42" s="21"/>
      <c r="H42" s="21"/>
    </row>
    <row r="43" spans="1:12" ht="25.5" customHeight="1">
      <c r="A43" s="9"/>
      <c r="B43" s="18"/>
      <c r="E43" s="20"/>
      <c r="F43" s="21"/>
      <c r="H43" s="21"/>
    </row>
    <row r="44" spans="1:12" ht="48" customHeight="1">
      <c r="A44" s="9"/>
      <c r="E44" s="20"/>
    </row>
    <row r="45" spans="1:12" ht="21.75" customHeight="1">
      <c r="A45" s="9"/>
    </row>
    <row r="46" spans="1:12">
      <c r="A46" s="9"/>
    </row>
    <row r="47" spans="1:12">
      <c r="A47" s="9"/>
    </row>
    <row r="48" spans="1:12">
      <c r="A48" s="9"/>
    </row>
    <row r="49" spans="1:1">
      <c r="A49" s="9"/>
    </row>
    <row r="50" spans="1:1">
      <c r="A50" s="9"/>
    </row>
    <row r="51" spans="1:1">
      <c r="A51" s="9"/>
    </row>
    <row r="52" spans="1:1">
      <c r="A52" s="9"/>
    </row>
    <row r="53" spans="1:1">
      <c r="A53" s="9"/>
    </row>
    <row r="54" spans="1:1">
      <c r="A54" s="9"/>
    </row>
    <row r="55" spans="1:1">
      <c r="A55" s="9"/>
    </row>
    <row r="56" spans="1:1">
      <c r="A56" s="9"/>
    </row>
    <row r="57" spans="1:1">
      <c r="A57" s="9"/>
    </row>
    <row r="58" spans="1:1">
      <c r="A58" s="9"/>
    </row>
    <row r="59" spans="1:1">
      <c r="A59" s="9"/>
    </row>
    <row r="60" spans="1:1">
      <c r="A60" s="9"/>
    </row>
    <row r="61" spans="1:1">
      <c r="A61" s="9"/>
    </row>
    <row r="62" spans="1:1">
      <c r="A62" s="9"/>
    </row>
    <row r="63" spans="1:1">
      <c r="A63" s="9"/>
    </row>
    <row r="64" spans="1:1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  <row r="70" spans="1:1">
      <c r="A70" s="9"/>
    </row>
    <row r="71" spans="1:1">
      <c r="A71" s="9"/>
    </row>
    <row r="72" spans="1:1">
      <c r="A72" s="9"/>
    </row>
    <row r="73" spans="1:1">
      <c r="A73" s="9"/>
    </row>
    <row r="74" spans="1:1">
      <c r="A74" s="9"/>
    </row>
    <row r="75" spans="1:1">
      <c r="A75" s="9"/>
    </row>
    <row r="76" spans="1:1">
      <c r="A76" s="9"/>
    </row>
    <row r="77" spans="1:1">
      <c r="A77" s="9"/>
    </row>
    <row r="78" spans="1:1">
      <c r="A78" s="9"/>
    </row>
    <row r="79" spans="1:1">
      <c r="A79" s="9"/>
    </row>
    <row r="80" spans="1:1">
      <c r="A80" s="9"/>
    </row>
    <row r="81" spans="1:1">
      <c r="A81" s="9"/>
    </row>
    <row r="82" spans="1:1">
      <c r="A82" s="9"/>
    </row>
    <row r="83" spans="1:1">
      <c r="A83" s="9"/>
    </row>
    <row r="84" spans="1:1">
      <c r="A84" s="9"/>
    </row>
    <row r="85" spans="1:1">
      <c r="A85" s="9"/>
    </row>
    <row r="86" spans="1:1">
      <c r="A86" s="9"/>
    </row>
    <row r="87" spans="1:1">
      <c r="A87" s="9"/>
    </row>
    <row r="88" spans="1:1">
      <c r="A88" s="9"/>
    </row>
    <row r="89" spans="1:1">
      <c r="A89" s="9"/>
    </row>
    <row r="90" spans="1:1">
      <c r="A90" s="9"/>
    </row>
  </sheetData>
  <mergeCells count="19">
    <mergeCell ref="F16:F17"/>
    <mergeCell ref="G16:G17"/>
    <mergeCell ref="H16:H17"/>
    <mergeCell ref="D10:E10"/>
    <mergeCell ref="F10:G10"/>
    <mergeCell ref="A12:G12"/>
    <mergeCell ref="A13:G13"/>
    <mergeCell ref="A14:G14"/>
    <mergeCell ref="A16:A17"/>
    <mergeCell ref="B16:B17"/>
    <mergeCell ref="C16:C17"/>
    <mergeCell ref="D16:D17"/>
    <mergeCell ref="E16:E17"/>
    <mergeCell ref="F7:G7"/>
    <mergeCell ref="D1:E1"/>
    <mergeCell ref="D3:E3"/>
    <mergeCell ref="D4:E4"/>
    <mergeCell ref="D6:E6"/>
    <mergeCell ref="D7:E7"/>
  </mergeCells>
  <pageMargins left="0.78740157480314965" right="0.78740157480314965" top="0.59055118110236227" bottom="0.39370078740157483" header="0.51181102362204722" footer="0.51181102362204722"/>
  <pageSetup paperSize="9" scale="69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18</vt:i4>
      </vt:variant>
    </vt:vector>
  </HeadingPairs>
  <TitlesOfParts>
    <vt:vector size="30" baseType="lpstr">
      <vt:lpstr>октябрь</vt:lpstr>
      <vt:lpstr>декабрь</vt:lpstr>
      <vt:lpstr>август 2018</vt:lpstr>
      <vt:lpstr>сентябрь 2018</vt:lpstr>
      <vt:lpstr>на 2020</vt:lpstr>
      <vt:lpstr>на 2020 (2)</vt:lpstr>
      <vt:lpstr>на сессию (2)</vt:lpstr>
      <vt:lpstr>на сессию (4)</vt:lpstr>
      <vt:lpstr>на сессию 24.12</vt:lpstr>
      <vt:lpstr>факт</vt:lpstr>
      <vt:lpstr>на сессию 02.06.2021  (2)</vt:lpstr>
      <vt:lpstr>24.01.2022</vt:lpstr>
      <vt:lpstr>'август 2018'!Заголовки_для_печати</vt:lpstr>
      <vt:lpstr>'на 2020'!Заголовки_для_печати</vt:lpstr>
      <vt:lpstr>'на 2020 (2)'!Заголовки_для_печати</vt:lpstr>
      <vt:lpstr>'на сессию (2)'!Заголовки_для_печати</vt:lpstr>
      <vt:lpstr>'на сессию (4)'!Заголовки_для_печати</vt:lpstr>
      <vt:lpstr>'на сессию 02.06.2021  (2)'!Заголовки_для_печати</vt:lpstr>
      <vt:lpstr>'на сессию 24.12'!Заголовки_для_печати</vt:lpstr>
      <vt:lpstr>'сентябрь 2018'!Заголовки_для_печати</vt:lpstr>
      <vt:lpstr>факт!Заголовки_для_печати</vt:lpstr>
      <vt:lpstr>'на 2020'!Область_печати</vt:lpstr>
      <vt:lpstr>'на 2020 (2)'!Область_печати</vt:lpstr>
      <vt:lpstr>'на сессию (2)'!Область_печати</vt:lpstr>
      <vt:lpstr>'на сессию (4)'!Область_печати</vt:lpstr>
      <vt:lpstr>'на сессию 02.06.2021  (2)'!Область_печати</vt:lpstr>
      <vt:lpstr>'на сессию 24.12'!Область_печати</vt:lpstr>
      <vt:lpstr>октябрь!Область_печати</vt:lpstr>
      <vt:lpstr>'сентябрь 2018'!Область_печати</vt:lpstr>
      <vt:lpstr>факт!Область_печати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Районный Совет</cp:lastModifiedBy>
  <cp:lastPrinted>2022-05-13T02:50:57Z</cp:lastPrinted>
  <dcterms:created xsi:type="dcterms:W3CDTF">1996-10-08T23:32:33Z</dcterms:created>
  <dcterms:modified xsi:type="dcterms:W3CDTF">2022-12-26T02:22:40Z</dcterms:modified>
</cp:coreProperties>
</file>