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25" windowWidth="15600" windowHeight="10755"/>
  </bookViews>
  <sheets>
    <sheet name="приложение 2 " sheetId="13" r:id="rId1"/>
  </sheets>
  <definedNames>
    <definedName name="_xlnm.Print_Titles" localSheetId="0">'приложение 2 '!$6:$9</definedName>
    <definedName name="_xlnm.Print_Area" localSheetId="0">'приложение 2 '!$A$1:$U$34</definedName>
  </definedNames>
  <calcPr calcId="124519"/>
</workbook>
</file>

<file path=xl/calcChain.xml><?xml version="1.0" encoding="utf-8"?>
<calcChain xmlns="http://schemas.openxmlformats.org/spreadsheetml/2006/main">
  <c r="R29" i="13"/>
  <c r="S29"/>
  <c r="Q30"/>
  <c r="Q29"/>
  <c r="P29"/>
  <c r="S27" l="1"/>
  <c r="T15"/>
  <c r="T16"/>
  <c r="T17"/>
  <c r="T18"/>
  <c r="T19"/>
  <c r="T20"/>
  <c r="T21"/>
  <c r="T22"/>
  <c r="T23"/>
  <c r="T24"/>
  <c r="T25"/>
  <c r="T26"/>
  <c r="T30"/>
  <c r="S30"/>
  <c r="S14"/>
  <c r="S13" s="1"/>
  <c r="R27"/>
  <c r="Q27"/>
  <c r="P27"/>
  <c r="P30"/>
  <c r="R14"/>
  <c r="Q14"/>
  <c r="P14"/>
  <c r="O14"/>
  <c r="T27" l="1"/>
  <c r="T14"/>
  <c r="O13"/>
  <c r="N14"/>
  <c r="N13" s="1"/>
  <c r="M14"/>
  <c r="M13" s="1"/>
  <c r="T29"/>
  <c r="R30"/>
  <c r="N29"/>
  <c r="L29"/>
  <c r="P13"/>
  <c r="Q13"/>
  <c r="R13"/>
  <c r="T13" s="1"/>
  <c r="O27"/>
  <c r="O30"/>
  <c r="N27" l="1"/>
  <c r="M27"/>
  <c r="L27"/>
  <c r="N30"/>
  <c r="O29"/>
  <c r="T31"/>
  <c r="T32"/>
  <c r="T33"/>
  <c r="L14"/>
  <c r="M29"/>
  <c r="L30"/>
  <c r="M30"/>
  <c r="G40"/>
  <c r="G41" s="1"/>
  <c r="I15"/>
  <c r="G15" s="1"/>
  <c r="H15"/>
  <c r="J14"/>
  <c r="V15"/>
  <c r="H40"/>
  <c r="H41" s="1"/>
  <c r="I40"/>
  <c r="H14"/>
  <c r="I14"/>
  <c r="G14" s="1"/>
  <c r="L13" l="1"/>
  <c r="V14"/>
</calcChain>
</file>

<file path=xl/sharedStrings.xml><?xml version="1.0" encoding="utf-8"?>
<sst xmlns="http://schemas.openxmlformats.org/spreadsheetml/2006/main" count="69" uniqueCount="43">
  <si>
    <t>Согласно утвержденной программы</t>
  </si>
  <si>
    <t>Изменения</t>
  </si>
  <si>
    <t>с учетом изменений</t>
  </si>
  <si>
    <t>ГРБС</t>
  </si>
  <si>
    <t>Код бюджетной классификации</t>
  </si>
  <si>
    <t>РзПр</t>
  </si>
  <si>
    <t>ЦСР</t>
  </si>
  <si>
    <t>ВР</t>
  </si>
  <si>
    <t>Итого на период</t>
  </si>
  <si>
    <t>Цель. Обеспечение сохранности, модернизация и развитие сети автомобильных дорог района</t>
  </si>
  <si>
    <t>Задача 1. Ремонт, капитальный ремонт и содержание автомобильных дорог общего пользования местного значения городских округов, городских и сельских поселений</t>
  </si>
  <si>
    <t xml:space="preserve">Перечень мероприятий подпрограммы </t>
  </si>
  <si>
    <t>Наименование программы, подпрограммы</t>
  </si>
  <si>
    <t>в том числе:</t>
  </si>
  <si>
    <t>средства краевого бюджета</t>
  </si>
  <si>
    <t>Расходы (рублей), годы</t>
  </si>
  <si>
    <t>средства районного бюджета</t>
  </si>
  <si>
    <t>Финансовое управление администрации Богучанского района</t>
  </si>
  <si>
    <t>0409</t>
  </si>
  <si>
    <t>0917508</t>
  </si>
  <si>
    <t>Мероприятие 1.1. Межбюджетные трансферты бюджетам муниципальных образований на содержание автомобильных дорог общего пользования местного значения городских округов, городских и  сельских поселений за счет средств дорожного фонда Красноярского края</t>
  </si>
  <si>
    <t>0918000</t>
  </si>
  <si>
    <t xml:space="preserve">текущий финансовый год 
</t>
  </si>
  <si>
    <t>Ожидаемый результат от реализации подпрограммного мероприятия                  
(в натуральном выражении)</t>
  </si>
  <si>
    <t>Муниципальная программа Богучанского района "Развитие транспортной системы Богучанского района"</t>
  </si>
  <si>
    <t>Мероприятие 1.2. Средства районного бюджета на содержание автомобильных дорог общего пользования местного значения (межселенного значения)</t>
  </si>
  <si>
    <t>0917594</t>
  </si>
  <si>
    <t>Мероприятие 1.3. Межбюджетные трансферты бюджетам муниципальных образований на капитальный ремонт и ремонт автомобильных дорог общего пользования местного значения городских округов с численностью населения менее 90 тыс. человек, городских и  сельских поселений за счет средств дорожного фонда Красноярского края</t>
  </si>
  <si>
    <t>Источник финанси- рования</t>
  </si>
  <si>
    <t>краевой бюджет</t>
  </si>
  <si>
    <t>районный бюджет</t>
  </si>
  <si>
    <t>0910080000</t>
  </si>
  <si>
    <t>Администрация Богучанского района</t>
  </si>
  <si>
    <t>Итого по подпрограмме:</t>
  </si>
  <si>
    <t>0910073930</t>
  </si>
  <si>
    <t>09100S3930</t>
  </si>
  <si>
    <t>0910075080</t>
  </si>
  <si>
    <t>0910075090</t>
  </si>
  <si>
    <t>Приложение № 2
к подпрограмме "Дороги Богучанского района"</t>
  </si>
  <si>
    <t xml:space="preserve">Подпрограмма "Дороги Богучанского района" </t>
  </si>
  <si>
    <t>09100S5080</t>
  </si>
  <si>
    <t>Содержание  дороги в удовлетворительном состоянии, в т.ч. 
2014г - 41,34 км; 
2015г - 35км, 
2016г - 35,1км; 
2017г- 38,6 км;                                                                                                                                                                                                                                                                                                                         2018г - 38,6 км (предварительно);                                                         2019-2021г - 0 км (в виду отсутствия финансирования)</t>
  </si>
  <si>
    <t>Капитальный ремонт  и ремонт дороги, в т.ч.: 
2014г - 0 км; 
2015г - 6,6 км; 
2016г-7,0 км; 
2017г-7,3 км;                                                                                                                                                                                                                                                                                                                 2018г- 7,3 км (предварительно);                  2019-2021г - 0 км (в виду отсутствия финансирования)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</si>
</sst>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20"/>
      <name val="Calibri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16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5" fillId="0" borderId="0" xfId="0" applyFont="1" applyFill="1"/>
    <xf numFmtId="164" fontId="6" fillId="0" borderId="0" xfId="0" applyNumberFormat="1" applyFont="1" applyFill="1" applyAlignment="1">
      <alignment horizontal="left" vertical="center" wrapText="1"/>
    </xf>
    <xf numFmtId="0" fontId="9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164" fontId="4" fillId="0" borderId="6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" fontId="4" fillId="0" borderId="1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4" fontId="10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164" fontId="11" fillId="0" borderId="0" xfId="0" applyNumberFormat="1" applyFont="1" applyFill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colors>
    <mruColors>
      <color rgb="FFFF66FF"/>
      <color rgb="FF99FF66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Y41"/>
  <sheetViews>
    <sheetView tabSelected="1" view="pageBreakPreview" topLeftCell="C8" zoomScale="80" zoomScaleNormal="80" zoomScaleSheetLayoutView="80" workbookViewId="0">
      <selection activeCell="T29" sqref="T29:T30"/>
    </sheetView>
  </sheetViews>
  <sheetFormatPr defaultRowHeight="12.75"/>
  <cols>
    <col min="1" max="1" width="50.28515625" style="5" customWidth="1"/>
    <col min="2" max="2" width="18.85546875" style="5" customWidth="1"/>
    <col min="3" max="3" width="7.7109375" style="5" customWidth="1"/>
    <col min="4" max="4" width="8" style="5" customWidth="1"/>
    <col min="5" max="5" width="13.140625" style="5" customWidth="1"/>
    <col min="6" max="6" width="5.5703125" style="5" customWidth="1"/>
    <col min="7" max="7" width="11.42578125" style="6" hidden="1" customWidth="1"/>
    <col min="8" max="8" width="12.5703125" style="6" hidden="1" customWidth="1"/>
    <col min="9" max="9" width="11.42578125" style="6" hidden="1" customWidth="1"/>
    <col min="10" max="10" width="10.5703125" style="6" hidden="1" customWidth="1"/>
    <col min="11" max="11" width="10.5703125" style="6" customWidth="1"/>
    <col min="12" max="12" width="11.7109375" style="6" customWidth="1"/>
    <col min="13" max="15" width="12.42578125" style="6" customWidth="1"/>
    <col min="16" max="16" width="13.140625" style="6" customWidth="1"/>
    <col min="17" max="19" width="11" style="6" customWidth="1"/>
    <col min="20" max="20" width="13.28515625" style="6" customWidth="1"/>
    <col min="21" max="21" width="27.5703125" style="5" customWidth="1"/>
    <col min="22" max="22" width="15.42578125" style="9" hidden="1" customWidth="1"/>
    <col min="23" max="16384" width="9.140625" style="9"/>
  </cols>
  <sheetData>
    <row r="1" spans="1:25" ht="56.25" customHeight="1">
      <c r="P1" s="7"/>
      <c r="Q1" s="8"/>
      <c r="R1" s="56" t="s">
        <v>38</v>
      </c>
      <c r="S1" s="56"/>
      <c r="T1" s="56"/>
      <c r="U1" s="56"/>
    </row>
    <row r="2" spans="1:25" ht="16.5" customHeight="1">
      <c r="O2" s="10"/>
      <c r="P2" s="10"/>
      <c r="Q2" s="10"/>
      <c r="R2" s="10"/>
      <c r="S2" s="10"/>
      <c r="T2" s="10"/>
      <c r="U2" s="10"/>
    </row>
    <row r="3" spans="1:25" s="11" customFormat="1" ht="26.25">
      <c r="A3" s="54" t="s">
        <v>11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</row>
    <row r="4" spans="1:25" ht="12.75" hidden="1" customHeight="1"/>
    <row r="5" spans="1:25" ht="12.75" customHeight="1"/>
    <row r="6" spans="1:25" s="15" customFormat="1" ht="12.75" customHeight="1">
      <c r="A6" s="53" t="s">
        <v>12</v>
      </c>
      <c r="B6" s="53" t="s">
        <v>3</v>
      </c>
      <c r="C6" s="53" t="s">
        <v>4</v>
      </c>
      <c r="D6" s="53"/>
      <c r="E6" s="53"/>
      <c r="F6" s="53"/>
      <c r="G6" s="13"/>
      <c r="H6" s="14"/>
      <c r="I6" s="14"/>
      <c r="J6" s="14"/>
      <c r="K6" s="55" t="s">
        <v>28</v>
      </c>
      <c r="L6" s="57" t="s">
        <v>15</v>
      </c>
      <c r="M6" s="57"/>
      <c r="N6" s="57"/>
      <c r="O6" s="57"/>
      <c r="P6" s="57"/>
      <c r="Q6" s="57"/>
      <c r="R6" s="57"/>
      <c r="S6" s="57"/>
      <c r="T6" s="58"/>
      <c r="U6" s="53" t="s">
        <v>23</v>
      </c>
    </row>
    <row r="7" spans="1:25" s="15" customFormat="1" ht="12.75" customHeight="1">
      <c r="A7" s="53"/>
      <c r="B7" s="53"/>
      <c r="C7" s="53"/>
      <c r="D7" s="53"/>
      <c r="E7" s="53"/>
      <c r="F7" s="53"/>
      <c r="G7" s="16"/>
      <c r="H7" s="17"/>
      <c r="I7" s="17"/>
      <c r="J7" s="17"/>
      <c r="K7" s="55"/>
      <c r="L7" s="59"/>
      <c r="M7" s="59"/>
      <c r="N7" s="59"/>
      <c r="O7" s="59"/>
      <c r="P7" s="59"/>
      <c r="Q7" s="59"/>
      <c r="R7" s="59"/>
      <c r="S7" s="59"/>
      <c r="T7" s="60"/>
      <c r="U7" s="53"/>
    </row>
    <row r="8" spans="1:25" s="15" customFormat="1" ht="35.25" customHeight="1">
      <c r="A8" s="53"/>
      <c r="B8" s="53"/>
      <c r="C8" s="53" t="s">
        <v>3</v>
      </c>
      <c r="D8" s="53" t="s">
        <v>5</v>
      </c>
      <c r="E8" s="53" t="s">
        <v>6</v>
      </c>
      <c r="F8" s="53" t="s">
        <v>7</v>
      </c>
      <c r="G8" s="18"/>
      <c r="H8" s="18"/>
      <c r="I8" s="18" t="s">
        <v>22</v>
      </c>
      <c r="J8" s="19"/>
      <c r="K8" s="55"/>
      <c r="L8" s="20">
        <v>2014</v>
      </c>
      <c r="M8" s="21">
        <v>2015</v>
      </c>
      <c r="N8" s="21">
        <v>2016</v>
      </c>
      <c r="O8" s="21">
        <v>2017</v>
      </c>
      <c r="P8" s="21">
        <v>2018</v>
      </c>
      <c r="Q8" s="21">
        <v>2019</v>
      </c>
      <c r="R8" s="21">
        <v>2020</v>
      </c>
      <c r="S8" s="21">
        <v>2021</v>
      </c>
      <c r="T8" s="55" t="s">
        <v>8</v>
      </c>
      <c r="U8" s="53"/>
    </row>
    <row r="9" spans="1:25" s="15" customFormat="1" ht="53.25" hidden="1" customHeight="1">
      <c r="A9" s="53"/>
      <c r="B9" s="53"/>
      <c r="C9" s="53"/>
      <c r="D9" s="53"/>
      <c r="E9" s="53"/>
      <c r="F9" s="53"/>
      <c r="G9" s="18" t="s">
        <v>0</v>
      </c>
      <c r="H9" s="18" t="s">
        <v>1</v>
      </c>
      <c r="I9" s="18" t="s">
        <v>0</v>
      </c>
      <c r="J9" s="19" t="s">
        <v>1</v>
      </c>
      <c r="K9" s="55"/>
      <c r="L9" s="22"/>
      <c r="M9" s="18" t="s">
        <v>2</v>
      </c>
      <c r="N9" s="18"/>
      <c r="O9" s="18" t="s">
        <v>2</v>
      </c>
      <c r="P9" s="18" t="s">
        <v>2</v>
      </c>
      <c r="Q9" s="18" t="s">
        <v>2</v>
      </c>
      <c r="R9" s="18"/>
      <c r="S9" s="18"/>
      <c r="T9" s="55"/>
      <c r="U9" s="53"/>
    </row>
    <row r="10" spans="1:25" s="15" customFormat="1" ht="22.5" customHeight="1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18"/>
      <c r="H10" s="18"/>
      <c r="I10" s="18"/>
      <c r="J10" s="18"/>
      <c r="K10" s="23">
        <v>7</v>
      </c>
      <c r="L10" s="21">
        <v>8</v>
      </c>
      <c r="M10" s="21">
        <v>9</v>
      </c>
      <c r="N10" s="21">
        <v>10</v>
      </c>
      <c r="O10" s="21">
        <v>11</v>
      </c>
      <c r="P10" s="21">
        <v>12</v>
      </c>
      <c r="Q10" s="21">
        <v>13</v>
      </c>
      <c r="R10" s="21">
        <v>14</v>
      </c>
      <c r="S10" s="21">
        <v>15</v>
      </c>
      <c r="T10" s="23">
        <v>16</v>
      </c>
      <c r="U10" s="12">
        <v>17</v>
      </c>
    </row>
    <row r="11" spans="1:25" s="24" customFormat="1">
      <c r="A11" s="53" t="s">
        <v>24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</row>
    <row r="12" spans="1:25" s="24" customFormat="1">
      <c r="A12" s="53" t="s">
        <v>39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</row>
    <row r="13" spans="1:25" s="27" customFormat="1" ht="34.5" customHeight="1">
      <c r="A13" s="2" t="s">
        <v>9</v>
      </c>
      <c r="B13" s="25"/>
      <c r="C13" s="3"/>
      <c r="D13" s="3"/>
      <c r="E13" s="3"/>
      <c r="F13" s="3"/>
      <c r="G13" s="3"/>
      <c r="H13" s="3"/>
      <c r="I13" s="3"/>
      <c r="J13" s="3"/>
      <c r="K13" s="3"/>
      <c r="L13" s="18">
        <f t="shared" ref="L13:S13" si="0">L14</f>
        <v>4115000</v>
      </c>
      <c r="M13" s="18">
        <f t="shared" si="0"/>
        <v>24266010</v>
      </c>
      <c r="N13" s="18">
        <f>N14</f>
        <v>30825800</v>
      </c>
      <c r="O13" s="18">
        <f t="shared" si="0"/>
        <v>35013530</v>
      </c>
      <c r="P13" s="18">
        <f t="shared" si="0"/>
        <v>33823600</v>
      </c>
      <c r="Q13" s="18">
        <f t="shared" si="0"/>
        <v>33600</v>
      </c>
      <c r="R13" s="18">
        <f t="shared" si="0"/>
        <v>35700</v>
      </c>
      <c r="S13" s="18">
        <f t="shared" si="0"/>
        <v>40400</v>
      </c>
      <c r="T13" s="18">
        <f>SUM(L13:S13)</f>
        <v>128153640</v>
      </c>
      <c r="U13" s="26"/>
    </row>
    <row r="14" spans="1:25" s="27" customFormat="1" ht="55.5" customHeight="1">
      <c r="A14" s="2" t="s">
        <v>10</v>
      </c>
      <c r="B14" s="28"/>
      <c r="C14" s="28"/>
      <c r="D14" s="28"/>
      <c r="E14" s="28"/>
      <c r="F14" s="28"/>
      <c r="G14" s="29" t="e">
        <f>#REF!+#REF!+I14+#REF!+#REF!</f>
        <v>#REF!</v>
      </c>
      <c r="H14" s="29" t="e">
        <f>#REF!+#REF!+#REF!</f>
        <v>#REF!</v>
      </c>
      <c r="I14" s="29" t="e">
        <f>#REF!+#REF!+#REF!</f>
        <v>#REF!</v>
      </c>
      <c r="J14" s="29" t="e">
        <f>#REF!+#REF!+#REF!</f>
        <v>#REF!</v>
      </c>
      <c r="K14" s="29"/>
      <c r="L14" s="18">
        <f>SUM(L15:L24)</f>
        <v>4115000</v>
      </c>
      <c r="M14" s="18">
        <f>SUM(M15:M24)</f>
        <v>24266010</v>
      </c>
      <c r="N14" s="18">
        <f t="shared" ref="N14:S14" si="1">SUM(N15:N26)</f>
        <v>30825800</v>
      </c>
      <c r="O14" s="18">
        <f t="shared" si="1"/>
        <v>35013530</v>
      </c>
      <c r="P14" s="18">
        <f t="shared" si="1"/>
        <v>33823600</v>
      </c>
      <c r="Q14" s="18">
        <f t="shared" si="1"/>
        <v>33600</v>
      </c>
      <c r="R14" s="18">
        <f t="shared" si="1"/>
        <v>35700</v>
      </c>
      <c r="S14" s="18">
        <f t="shared" si="1"/>
        <v>40400</v>
      </c>
      <c r="T14" s="18">
        <f t="shared" ref="T14:T30" si="2">SUM(L14:S14)</f>
        <v>128153640</v>
      </c>
      <c r="U14" s="30"/>
      <c r="V14" s="31" t="e">
        <f>#REF!+#REF!+M14-#REF!+O14+Q14</f>
        <v>#REF!</v>
      </c>
      <c r="W14" s="31"/>
      <c r="X14" s="31"/>
      <c r="Y14" s="31"/>
    </row>
    <row r="15" spans="1:25" s="24" customFormat="1" ht="34.5" customHeight="1">
      <c r="A15" s="47" t="s">
        <v>20</v>
      </c>
      <c r="B15" s="47" t="s">
        <v>17</v>
      </c>
      <c r="C15" s="47">
        <v>890</v>
      </c>
      <c r="D15" s="50" t="s">
        <v>18</v>
      </c>
      <c r="E15" s="32" t="s">
        <v>19</v>
      </c>
      <c r="F15" s="3">
        <v>540</v>
      </c>
      <c r="G15" s="33" t="e">
        <f>#REF!+#REF!+I15+#REF!+#REF!</f>
        <v>#REF!</v>
      </c>
      <c r="H15" s="33" t="e">
        <f>#REF!+#REF!+J15+#REF!+#REF!</f>
        <v>#REF!</v>
      </c>
      <c r="I15" s="33">
        <f>218279+1896101+5336.5</f>
        <v>2119716.5</v>
      </c>
      <c r="J15" s="33">
        <v>0</v>
      </c>
      <c r="K15" s="18" t="s">
        <v>29</v>
      </c>
      <c r="L15" s="18">
        <v>4089300</v>
      </c>
      <c r="M15" s="1">
        <v>5621900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8">
        <f t="shared" si="2"/>
        <v>9711200</v>
      </c>
      <c r="U15" s="47" t="s">
        <v>41</v>
      </c>
      <c r="V15" s="31" t="e">
        <f>#REF!+#REF!+M15-#REF!+O15+Q15</f>
        <v>#REF!</v>
      </c>
      <c r="W15" s="31"/>
      <c r="X15" s="31"/>
      <c r="Y15" s="31"/>
    </row>
    <row r="16" spans="1:25" s="24" customFormat="1" ht="34.5" customHeight="1">
      <c r="A16" s="48"/>
      <c r="B16" s="48"/>
      <c r="C16" s="48"/>
      <c r="D16" s="51"/>
      <c r="E16" s="32" t="s">
        <v>36</v>
      </c>
      <c r="F16" s="3">
        <v>540</v>
      </c>
      <c r="G16" s="33"/>
      <c r="H16" s="33"/>
      <c r="I16" s="33"/>
      <c r="J16" s="33"/>
      <c r="K16" s="34" t="s">
        <v>29</v>
      </c>
      <c r="L16" s="18">
        <v>0</v>
      </c>
      <c r="M16" s="1">
        <v>0</v>
      </c>
      <c r="N16" s="1">
        <v>0</v>
      </c>
      <c r="O16" s="1">
        <v>5912130</v>
      </c>
      <c r="P16" s="1">
        <v>7008400</v>
      </c>
      <c r="Q16" s="1">
        <v>0</v>
      </c>
      <c r="R16" s="1">
        <v>0</v>
      </c>
      <c r="S16" s="1">
        <v>0</v>
      </c>
      <c r="T16" s="18">
        <f t="shared" si="2"/>
        <v>12920530</v>
      </c>
      <c r="U16" s="48"/>
      <c r="V16" s="31"/>
      <c r="W16" s="31"/>
      <c r="X16" s="31"/>
      <c r="Y16" s="31"/>
    </row>
    <row r="17" spans="1:25" s="24" customFormat="1" ht="34.5" customHeight="1">
      <c r="A17" s="48"/>
      <c r="B17" s="49"/>
      <c r="C17" s="49"/>
      <c r="D17" s="52"/>
      <c r="E17" s="32" t="s">
        <v>34</v>
      </c>
      <c r="F17" s="3">
        <v>540</v>
      </c>
      <c r="G17" s="33"/>
      <c r="H17" s="33"/>
      <c r="I17" s="33"/>
      <c r="J17" s="33"/>
      <c r="K17" s="34" t="s">
        <v>29</v>
      </c>
      <c r="L17" s="18">
        <v>0</v>
      </c>
      <c r="M17" s="1">
        <v>0</v>
      </c>
      <c r="N17" s="1">
        <v>5364400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8">
        <f t="shared" si="2"/>
        <v>5364400</v>
      </c>
      <c r="U17" s="48"/>
      <c r="V17" s="31"/>
      <c r="W17" s="31"/>
      <c r="X17" s="31"/>
      <c r="Y17" s="31"/>
    </row>
    <row r="18" spans="1:25" s="24" customFormat="1" ht="34.5" customHeight="1">
      <c r="A18" s="48"/>
      <c r="B18" s="47" t="s">
        <v>32</v>
      </c>
      <c r="C18" s="4">
        <v>806</v>
      </c>
      <c r="D18" s="35" t="s">
        <v>18</v>
      </c>
      <c r="E18" s="32" t="s">
        <v>34</v>
      </c>
      <c r="F18" s="3">
        <v>244</v>
      </c>
      <c r="G18" s="33"/>
      <c r="H18" s="33"/>
      <c r="I18" s="33"/>
      <c r="J18" s="33"/>
      <c r="K18" s="34" t="s">
        <v>29</v>
      </c>
      <c r="L18" s="18">
        <v>0</v>
      </c>
      <c r="M18" s="1">
        <v>0</v>
      </c>
      <c r="N18" s="1">
        <v>100000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8">
        <f t="shared" si="2"/>
        <v>100000</v>
      </c>
      <c r="U18" s="48"/>
      <c r="V18" s="31"/>
      <c r="W18" s="31"/>
      <c r="X18" s="31"/>
      <c r="Y18" s="31"/>
    </row>
    <row r="19" spans="1:25" s="24" customFormat="1" ht="29.25" customHeight="1">
      <c r="A19" s="48"/>
      <c r="B19" s="48"/>
      <c r="C19" s="4">
        <v>806</v>
      </c>
      <c r="D19" s="35" t="s">
        <v>18</v>
      </c>
      <c r="E19" s="32" t="s">
        <v>35</v>
      </c>
      <c r="F19" s="3">
        <v>244</v>
      </c>
      <c r="G19" s="33"/>
      <c r="H19" s="33"/>
      <c r="I19" s="33"/>
      <c r="J19" s="33"/>
      <c r="K19" s="34" t="s">
        <v>30</v>
      </c>
      <c r="L19" s="18">
        <v>0</v>
      </c>
      <c r="M19" s="1">
        <v>0</v>
      </c>
      <c r="N19" s="1">
        <v>1000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8">
        <f t="shared" si="2"/>
        <v>1000</v>
      </c>
      <c r="U19" s="48"/>
      <c r="V19" s="31"/>
      <c r="W19" s="31"/>
      <c r="X19" s="31"/>
      <c r="Y19" s="31"/>
    </row>
    <row r="20" spans="1:25" s="24" customFormat="1" ht="29.25" customHeight="1">
      <c r="A20" s="48"/>
      <c r="B20" s="48"/>
      <c r="C20" s="4">
        <v>806</v>
      </c>
      <c r="D20" s="35" t="s">
        <v>18</v>
      </c>
      <c r="E20" s="32" t="s">
        <v>36</v>
      </c>
      <c r="F20" s="3">
        <v>244</v>
      </c>
      <c r="G20" s="33"/>
      <c r="H20" s="33"/>
      <c r="I20" s="33"/>
      <c r="J20" s="33"/>
      <c r="K20" s="34" t="s">
        <v>29</v>
      </c>
      <c r="L20" s="18">
        <v>0</v>
      </c>
      <c r="M20" s="1">
        <v>0</v>
      </c>
      <c r="N20" s="1">
        <v>0</v>
      </c>
      <c r="O20" s="1">
        <v>0</v>
      </c>
      <c r="P20" s="1">
        <v>140000</v>
      </c>
      <c r="Q20" s="1">
        <v>0</v>
      </c>
      <c r="R20" s="1">
        <v>0</v>
      </c>
      <c r="S20" s="1">
        <v>0</v>
      </c>
      <c r="T20" s="18">
        <f t="shared" si="2"/>
        <v>140000</v>
      </c>
      <c r="U20" s="48"/>
      <c r="V20" s="31"/>
      <c r="W20" s="31"/>
      <c r="X20" s="31"/>
      <c r="Y20" s="31"/>
    </row>
    <row r="21" spans="1:25" s="24" customFormat="1" ht="29.25" customHeight="1">
      <c r="A21" s="49"/>
      <c r="B21" s="49"/>
      <c r="C21" s="4">
        <v>806</v>
      </c>
      <c r="D21" s="35" t="s">
        <v>18</v>
      </c>
      <c r="E21" s="32" t="s">
        <v>40</v>
      </c>
      <c r="F21" s="3">
        <v>244</v>
      </c>
      <c r="G21" s="33"/>
      <c r="H21" s="33"/>
      <c r="I21" s="33"/>
      <c r="J21" s="33"/>
      <c r="K21" s="34" t="s">
        <v>30</v>
      </c>
      <c r="L21" s="18">
        <v>0</v>
      </c>
      <c r="M21" s="1">
        <v>0</v>
      </c>
      <c r="N21" s="1">
        <v>0</v>
      </c>
      <c r="O21" s="1">
        <v>0</v>
      </c>
      <c r="P21" s="1">
        <v>1400</v>
      </c>
      <c r="Q21" s="1">
        <v>1400</v>
      </c>
      <c r="R21" s="1">
        <v>1400</v>
      </c>
      <c r="S21" s="1">
        <v>1400</v>
      </c>
      <c r="T21" s="18">
        <f t="shared" si="2"/>
        <v>5600</v>
      </c>
      <c r="U21" s="48"/>
      <c r="V21" s="31"/>
      <c r="W21" s="31"/>
      <c r="X21" s="31"/>
      <c r="Y21" s="31"/>
    </row>
    <row r="22" spans="1:25" s="24" customFormat="1" ht="27.75" customHeight="1">
      <c r="A22" s="61" t="s">
        <v>25</v>
      </c>
      <c r="B22" s="47" t="s">
        <v>32</v>
      </c>
      <c r="C22" s="47">
        <v>806</v>
      </c>
      <c r="D22" s="50" t="s">
        <v>18</v>
      </c>
      <c r="E22" s="32" t="s">
        <v>21</v>
      </c>
      <c r="F22" s="3">
        <v>244</v>
      </c>
      <c r="G22" s="33"/>
      <c r="H22" s="33"/>
      <c r="I22" s="33"/>
      <c r="J22" s="33"/>
      <c r="K22" s="63" t="s">
        <v>30</v>
      </c>
      <c r="L22" s="18">
        <v>25700</v>
      </c>
      <c r="M22" s="1">
        <v>45200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8">
        <f t="shared" si="2"/>
        <v>70900</v>
      </c>
      <c r="U22" s="48"/>
      <c r="V22" s="31"/>
      <c r="W22" s="31"/>
      <c r="X22" s="31"/>
      <c r="Y22" s="31"/>
    </row>
    <row r="23" spans="1:25" s="24" customFormat="1" ht="27.75" customHeight="1">
      <c r="A23" s="62"/>
      <c r="B23" s="49"/>
      <c r="C23" s="49"/>
      <c r="D23" s="52"/>
      <c r="E23" s="32" t="s">
        <v>31</v>
      </c>
      <c r="F23" s="3">
        <v>244</v>
      </c>
      <c r="G23" s="33"/>
      <c r="H23" s="33"/>
      <c r="I23" s="33"/>
      <c r="J23" s="33"/>
      <c r="K23" s="64"/>
      <c r="L23" s="18">
        <v>0</v>
      </c>
      <c r="M23" s="1">
        <v>0</v>
      </c>
      <c r="N23" s="1">
        <v>83100</v>
      </c>
      <c r="O23" s="1">
        <v>32700</v>
      </c>
      <c r="P23" s="1">
        <v>284300</v>
      </c>
      <c r="Q23" s="1">
        <v>32200</v>
      </c>
      <c r="R23" s="1">
        <v>34300</v>
      </c>
      <c r="S23" s="1">
        <v>39000</v>
      </c>
      <c r="T23" s="18">
        <f t="shared" si="2"/>
        <v>505600</v>
      </c>
      <c r="U23" s="49"/>
      <c r="V23" s="31"/>
      <c r="W23" s="31"/>
      <c r="X23" s="31"/>
      <c r="Y23" s="31"/>
    </row>
    <row r="24" spans="1:25" s="24" customFormat="1" ht="48.75" customHeight="1">
      <c r="A24" s="47" t="s">
        <v>27</v>
      </c>
      <c r="B24" s="47" t="s">
        <v>17</v>
      </c>
      <c r="C24" s="47">
        <v>890</v>
      </c>
      <c r="D24" s="50" t="s">
        <v>18</v>
      </c>
      <c r="E24" s="32" t="s">
        <v>26</v>
      </c>
      <c r="F24" s="3">
        <v>540</v>
      </c>
      <c r="G24" s="33"/>
      <c r="H24" s="33"/>
      <c r="I24" s="33"/>
      <c r="J24" s="33"/>
      <c r="K24" s="18" t="s">
        <v>29</v>
      </c>
      <c r="L24" s="18">
        <v>0</v>
      </c>
      <c r="M24" s="1">
        <v>18598910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8">
        <f t="shared" si="2"/>
        <v>18598910</v>
      </c>
      <c r="U24" s="47" t="s">
        <v>42</v>
      </c>
      <c r="V24" s="31"/>
      <c r="W24" s="31"/>
      <c r="X24" s="31"/>
      <c r="Y24" s="31"/>
    </row>
    <row r="25" spans="1:25" s="24" customFormat="1" ht="48.75" customHeight="1">
      <c r="A25" s="48"/>
      <c r="B25" s="48"/>
      <c r="C25" s="48"/>
      <c r="D25" s="51"/>
      <c r="E25" s="32" t="s">
        <v>34</v>
      </c>
      <c r="F25" s="3">
        <v>540</v>
      </c>
      <c r="G25" s="33"/>
      <c r="H25" s="33"/>
      <c r="I25" s="33"/>
      <c r="J25" s="33"/>
      <c r="K25" s="18" t="s">
        <v>29</v>
      </c>
      <c r="L25" s="18">
        <v>0</v>
      </c>
      <c r="M25" s="1">
        <v>0</v>
      </c>
      <c r="N25" s="1">
        <v>25277300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8">
        <f t="shared" si="2"/>
        <v>25277300</v>
      </c>
      <c r="U25" s="48"/>
      <c r="V25" s="31"/>
      <c r="W25" s="31"/>
      <c r="X25" s="31"/>
      <c r="Y25" s="31"/>
    </row>
    <row r="26" spans="1:25" s="24" customFormat="1" ht="48.75" customHeight="1">
      <c r="A26" s="49"/>
      <c r="B26" s="49"/>
      <c r="C26" s="49"/>
      <c r="D26" s="52"/>
      <c r="E26" s="32" t="s">
        <v>37</v>
      </c>
      <c r="F26" s="3">
        <v>540</v>
      </c>
      <c r="G26" s="33"/>
      <c r="H26" s="33"/>
      <c r="I26" s="33"/>
      <c r="J26" s="33"/>
      <c r="K26" s="18" t="s">
        <v>29</v>
      </c>
      <c r="L26" s="18">
        <v>0</v>
      </c>
      <c r="M26" s="1">
        <v>0</v>
      </c>
      <c r="N26" s="1">
        <v>0</v>
      </c>
      <c r="O26" s="1">
        <v>29068700</v>
      </c>
      <c r="P26" s="1">
        <v>26389500</v>
      </c>
      <c r="Q26" s="1">
        <v>0</v>
      </c>
      <c r="R26" s="1">
        <v>0</v>
      </c>
      <c r="S26" s="1">
        <v>0</v>
      </c>
      <c r="T26" s="18">
        <f t="shared" si="2"/>
        <v>55458200</v>
      </c>
      <c r="U26" s="49"/>
      <c r="V26" s="31"/>
      <c r="W26" s="31"/>
      <c r="X26" s="31"/>
      <c r="Y26" s="31"/>
    </row>
    <row r="27" spans="1:25" s="24" customFormat="1" ht="18" customHeight="1">
      <c r="A27" s="36" t="s">
        <v>33</v>
      </c>
      <c r="B27" s="3"/>
      <c r="C27" s="3"/>
      <c r="D27" s="32"/>
      <c r="E27" s="32"/>
      <c r="F27" s="3"/>
      <c r="G27" s="33"/>
      <c r="H27" s="33"/>
      <c r="I27" s="33"/>
      <c r="J27" s="33"/>
      <c r="K27" s="18"/>
      <c r="L27" s="37">
        <f t="shared" ref="L27:N27" si="3">SUM(L15:L26)</f>
        <v>4115000</v>
      </c>
      <c r="M27" s="37">
        <f t="shared" si="3"/>
        <v>24266010</v>
      </c>
      <c r="N27" s="37">
        <f t="shared" si="3"/>
        <v>30825800</v>
      </c>
      <c r="O27" s="37">
        <f t="shared" ref="O27:T27" si="4">SUM(O15:O26)</f>
        <v>35013530</v>
      </c>
      <c r="P27" s="37">
        <f t="shared" si="4"/>
        <v>33823600</v>
      </c>
      <c r="Q27" s="37">
        <f t="shared" si="4"/>
        <v>33600</v>
      </c>
      <c r="R27" s="37">
        <f t="shared" si="4"/>
        <v>35700</v>
      </c>
      <c r="S27" s="37">
        <f t="shared" si="4"/>
        <v>40400</v>
      </c>
      <c r="T27" s="37">
        <f t="shared" si="4"/>
        <v>128153640</v>
      </c>
      <c r="U27" s="2"/>
      <c r="V27" s="31"/>
      <c r="W27" s="31"/>
      <c r="X27" s="31"/>
      <c r="Y27" s="31"/>
    </row>
    <row r="28" spans="1:25" s="24" customFormat="1">
      <c r="A28" s="2" t="s">
        <v>13</v>
      </c>
      <c r="B28" s="3"/>
      <c r="C28" s="3"/>
      <c r="D28" s="3"/>
      <c r="E28" s="3"/>
      <c r="F28" s="3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18"/>
      <c r="U28" s="12"/>
    </row>
    <row r="29" spans="1:25" s="24" customFormat="1" ht="12.75" customHeight="1">
      <c r="A29" s="2" t="s">
        <v>16</v>
      </c>
      <c r="B29" s="3"/>
      <c r="C29" s="3"/>
      <c r="D29" s="3"/>
      <c r="E29" s="3"/>
      <c r="F29" s="3"/>
      <c r="G29" s="38"/>
      <c r="H29" s="38"/>
      <c r="I29" s="38"/>
      <c r="J29" s="38"/>
      <c r="K29" s="38"/>
      <c r="L29" s="18">
        <f>L22</f>
        <v>25700</v>
      </c>
      <c r="M29" s="18">
        <f>M22</f>
        <v>45200</v>
      </c>
      <c r="N29" s="18">
        <f>N23+N19</f>
        <v>84100</v>
      </c>
      <c r="O29" s="18">
        <f>O23</f>
        <v>32700</v>
      </c>
      <c r="P29" s="18">
        <f>P23+P21+P22+P19</f>
        <v>285700</v>
      </c>
      <c r="Q29" s="18">
        <f>Q23+Q21</f>
        <v>33600</v>
      </c>
      <c r="R29" s="46">
        <f t="shared" ref="R29:S29" si="5">R23+R21</f>
        <v>35700</v>
      </c>
      <c r="S29" s="46">
        <f t="shared" si="5"/>
        <v>40400</v>
      </c>
      <c r="T29" s="18">
        <f t="shared" si="2"/>
        <v>583100</v>
      </c>
      <c r="U29" s="12"/>
    </row>
    <row r="30" spans="1:25" s="24" customFormat="1">
      <c r="A30" s="39" t="s">
        <v>14</v>
      </c>
      <c r="B30" s="40"/>
      <c r="C30" s="40"/>
      <c r="D30" s="40"/>
      <c r="E30" s="40"/>
      <c r="F30" s="40"/>
      <c r="G30" s="38"/>
      <c r="H30" s="38"/>
      <c r="I30" s="38"/>
      <c r="J30" s="38"/>
      <c r="K30" s="38"/>
      <c r="L30" s="18">
        <f>L15+L24</f>
        <v>4089300</v>
      </c>
      <c r="M30" s="18">
        <f>M15+M24</f>
        <v>24220810</v>
      </c>
      <c r="N30" s="18">
        <f>N17+N18+N25</f>
        <v>30741700</v>
      </c>
      <c r="O30" s="18">
        <f>O17+O18+O25+O26+O16</f>
        <v>34980830</v>
      </c>
      <c r="P30" s="18">
        <f>P15+P24+P16+P17+P18+P20+P25+P26</f>
        <v>33537900</v>
      </c>
      <c r="Q30" s="18">
        <f>Q15+Q24</f>
        <v>0</v>
      </c>
      <c r="R30" s="18">
        <f>R15+R24</f>
        <v>0</v>
      </c>
      <c r="S30" s="18">
        <f>S15+S24</f>
        <v>0</v>
      </c>
      <c r="T30" s="18">
        <f t="shared" si="2"/>
        <v>127570540</v>
      </c>
      <c r="U30" s="12"/>
    </row>
    <row r="31" spans="1:25" ht="18.75" hidden="1" customHeight="1">
      <c r="A31" s="41"/>
      <c r="B31" s="41"/>
      <c r="C31" s="41"/>
      <c r="D31" s="41"/>
      <c r="E31" s="41"/>
      <c r="T31" s="18">
        <f>SUM(L31:Q31)</f>
        <v>0</v>
      </c>
    </row>
    <row r="32" spans="1:25" ht="18.75" hidden="1" customHeight="1">
      <c r="A32" s="41"/>
      <c r="B32" s="41"/>
      <c r="C32" s="41"/>
      <c r="D32" s="41"/>
      <c r="E32" s="41"/>
      <c r="T32" s="18">
        <f>SUM(L32:Q32)</f>
        <v>0</v>
      </c>
    </row>
    <row r="33" spans="1:21" ht="18.75" hidden="1" customHeight="1">
      <c r="A33" s="41"/>
      <c r="B33" s="41"/>
      <c r="C33" s="41"/>
      <c r="D33" s="41"/>
      <c r="E33" s="41"/>
      <c r="T33" s="18">
        <f>SUM(L33:Q33)</f>
        <v>0</v>
      </c>
    </row>
    <row r="34" spans="1:21">
      <c r="A34" s="42"/>
      <c r="B34" s="42"/>
      <c r="C34" s="42"/>
      <c r="D34" s="42"/>
      <c r="E34" s="42"/>
      <c r="F34" s="42"/>
      <c r="P34" s="43"/>
      <c r="Q34" s="43"/>
      <c r="R34" s="43"/>
      <c r="S34" s="43"/>
      <c r="T34" s="43"/>
      <c r="U34" s="43"/>
    </row>
    <row r="35" spans="1:21" ht="18.75">
      <c r="A35" s="44"/>
      <c r="B35" s="44"/>
      <c r="C35" s="44"/>
      <c r="D35" s="44"/>
      <c r="E35" s="44"/>
      <c r="P35" s="45"/>
      <c r="Q35" s="45"/>
      <c r="R35" s="45"/>
      <c r="S35" s="45"/>
      <c r="T35" s="45"/>
      <c r="U35" s="45"/>
    </row>
    <row r="40" spans="1:21">
      <c r="G40" s="6" t="e">
        <f>#REF!+#REF!+#REF!+#REF!+#REF!</f>
        <v>#REF!</v>
      </c>
      <c r="H40" s="6" t="e">
        <f>#REF!+#REF!+#REF!+#REF!+#REF!</f>
        <v>#REF!</v>
      </c>
      <c r="I40" s="6" t="e">
        <f>#REF!-#REF!-#REF!</f>
        <v>#REF!</v>
      </c>
    </row>
    <row r="41" spans="1:21">
      <c r="G41" s="6" t="e">
        <f>#REF!-G40</f>
        <v>#REF!</v>
      </c>
      <c r="H41" s="6" t="e">
        <f>#REF!-H40</f>
        <v>#REF!</v>
      </c>
    </row>
  </sheetData>
  <mergeCells count="31">
    <mergeCell ref="R1:U1"/>
    <mergeCell ref="U15:U23"/>
    <mergeCell ref="K6:K9"/>
    <mergeCell ref="L6:T7"/>
    <mergeCell ref="A22:A23"/>
    <mergeCell ref="B22:B23"/>
    <mergeCell ref="C22:C23"/>
    <mergeCell ref="D22:D23"/>
    <mergeCell ref="K22:K23"/>
    <mergeCell ref="A12:U12"/>
    <mergeCell ref="B15:B17"/>
    <mergeCell ref="C15:C17"/>
    <mergeCell ref="D15:D17"/>
    <mergeCell ref="A15:A21"/>
    <mergeCell ref="B18:B21"/>
    <mergeCell ref="U6:U9"/>
    <mergeCell ref="A3:U3"/>
    <mergeCell ref="A11:U11"/>
    <mergeCell ref="A6:A9"/>
    <mergeCell ref="B6:B9"/>
    <mergeCell ref="D8:D9"/>
    <mergeCell ref="E8:E9"/>
    <mergeCell ref="F8:F9"/>
    <mergeCell ref="C6:F7"/>
    <mergeCell ref="T8:T9"/>
    <mergeCell ref="C8:C9"/>
    <mergeCell ref="A24:A26"/>
    <mergeCell ref="B24:B26"/>
    <mergeCell ref="C24:C26"/>
    <mergeCell ref="D24:D26"/>
    <mergeCell ref="U24:U26"/>
  </mergeCells>
  <phoneticPr fontId="3" type="noConversion"/>
  <pageMargins left="0.19685039370078741" right="0.19685039370078741" top="0.6692913385826772" bottom="0.15748031496062992" header="0.31496062992125984" footer="0.15748031496062992"/>
  <pageSetup paperSize="9" scale="5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Company>КГБУ "КрУДор"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Ястремская</dc:creator>
  <cp:lastModifiedBy>User</cp:lastModifiedBy>
  <cp:lastPrinted>2018-09-26T06:55:41Z</cp:lastPrinted>
  <dcterms:created xsi:type="dcterms:W3CDTF">2011-11-25T08:40:01Z</dcterms:created>
  <dcterms:modified xsi:type="dcterms:W3CDTF">2018-11-06T05:24:38Z</dcterms:modified>
</cp:coreProperties>
</file>