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010" tabRatio="851"/>
  </bookViews>
  <sheets>
    <sheet name="ПП1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ПП1!$5:$6</definedName>
    <definedName name="кат">#REF!</definedName>
    <definedName name="М1">[7]ПРОГНОЗ_1!#REF!</definedName>
    <definedName name="Мониторинг1">'[8]Гр5(о)'!#REF!</definedName>
    <definedName name="_xlnm.Print_Area" localSheetId="0">ПП1!$A$1:$S$69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Q20" i="4"/>
  <c r="Q62"/>
  <c r="R60"/>
  <c r="R58"/>
  <c r="R55"/>
  <c r="R52"/>
  <c r="R39"/>
  <c r="R36"/>
  <c r="R33"/>
  <c r="R19"/>
  <c r="R47"/>
  <c r="R53"/>
  <c r="Q63" l="1"/>
  <c r="Q66"/>
  <c r="O62"/>
  <c r="N62"/>
  <c r="P62"/>
  <c r="P20"/>
  <c r="P66" s="1"/>
  <c r="R46"/>
  <c r="P63" l="1"/>
  <c r="R40"/>
  <c r="R51" l="1"/>
  <c r="R41" l="1"/>
  <c r="R44"/>
  <c r="R50"/>
  <c r="R38"/>
  <c r="O20"/>
  <c r="L20"/>
  <c r="L66" s="1"/>
  <c r="M20"/>
  <c r="M66" s="1"/>
  <c r="N20"/>
  <c r="N66" s="1"/>
  <c r="K20"/>
  <c r="K66" s="1"/>
  <c r="J20"/>
  <c r="J66" s="1"/>
  <c r="R18"/>
  <c r="R17"/>
  <c r="K67"/>
  <c r="R56"/>
  <c r="R54"/>
  <c r="R49"/>
  <c r="R45"/>
  <c r="R43"/>
  <c r="R42"/>
  <c r="R65" s="1"/>
  <c r="R37"/>
  <c r="R35"/>
  <c r="J67"/>
  <c r="K65"/>
  <c r="L65"/>
  <c r="J65"/>
  <c r="M62"/>
  <c r="J62"/>
  <c r="K62"/>
  <c r="L62"/>
  <c r="K10"/>
  <c r="K31"/>
  <c r="K23"/>
  <c r="L10"/>
  <c r="L31"/>
  <c r="L23"/>
  <c r="J10"/>
  <c r="J31"/>
  <c r="J23"/>
  <c r="F22"/>
  <c r="R23"/>
  <c r="G25"/>
  <c r="G30"/>
  <c r="R10"/>
  <c r="O66" l="1"/>
  <c r="O63"/>
  <c r="R62"/>
  <c r="R20"/>
  <c r="R66" s="1"/>
  <c r="R67"/>
  <c r="K63"/>
  <c r="N63"/>
  <c r="R31"/>
  <c r="J63"/>
  <c r="L63"/>
  <c r="M63"/>
  <c r="R63" l="1"/>
</calcChain>
</file>

<file path=xl/sharedStrings.xml><?xml version="1.0" encoding="utf-8"?>
<sst xmlns="http://schemas.openxmlformats.org/spreadsheetml/2006/main" count="322" uniqueCount="129">
  <si>
    <t>федеральный бюджет</t>
  </si>
  <si>
    <t xml:space="preserve">Организация и     
проведение        
информационных    
туров             
</t>
  </si>
  <si>
    <t>4.1.1.</t>
  </si>
  <si>
    <t>4.1.2.</t>
  </si>
  <si>
    <t>4.1.3.</t>
  </si>
  <si>
    <t>4.1.4.</t>
  </si>
  <si>
    <t xml:space="preserve">Поддержка         
событийного       
мероприятия       
("Енисейская уха")
и разработка      
руководства по    
использованию     
фирменного стиля  
"Августовской     
ярмарки" и        
"Енисейской ухи"  
</t>
  </si>
  <si>
    <t xml:space="preserve">Предоставление    
субсидии бюджету  
муниципального    
образования город 
Енисейск на       
создание условий  
для развития      
туризма в городе  
Енисейске         
</t>
  </si>
  <si>
    <t>Итого по задаче 4</t>
  </si>
  <si>
    <t xml:space="preserve">Разработка проекта
развития северного
направления для   
автотуристов (по  
пути следования   
город Красноярск -
город Енисейск)   
</t>
  </si>
  <si>
    <t xml:space="preserve">Подготовка        
справочно-        
информационной,   
сувенирной продукции и       
другого медиа-материала для     
использования в рамках            
информационной    
кампании          
</t>
  </si>
  <si>
    <t xml:space="preserve">Проектная и рабочая документация на   
создание 3        
сервисных точек по
пути следования   
город Красноярск -
город Енисейск    
</t>
  </si>
  <si>
    <t>№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</si>
  <si>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</si>
  <si>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</si>
  <si>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</si>
  <si>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</si>
  <si>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</si>
  <si>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</si>
  <si>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</si>
  <si>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</si>
  <si>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</si>
  <si>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</si>
  <si>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</si>
  <si>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1</t>
  </si>
  <si>
    <t>Итого  по задаче 1</t>
  </si>
  <si>
    <t>2</t>
  </si>
  <si>
    <t>2.1.</t>
  </si>
  <si>
    <t>Итого  по задаче 2</t>
  </si>
  <si>
    <t>3</t>
  </si>
  <si>
    <t>Задача 3. Модернизация инженерной инфраструктуры исторической части города Енисейска</t>
  </si>
  <si>
    <t>3.1.</t>
  </si>
  <si>
    <t>министерство энергетики и жилищно-коммунального хозяйства Красноярского края</t>
  </si>
  <si>
    <t>Строительство ливневой канализации протяженностью 13,034 км в исторической части города. Строительство системы водоотведения протяженностью 4,3 км в исторической части города</t>
  </si>
  <si>
    <t>Итого  по задаче 3</t>
  </si>
  <si>
    <t>4</t>
  </si>
  <si>
    <t>Задача 4. Содействие развитию туризма в городе Енисейске</t>
  </si>
  <si>
    <t>4.1</t>
  </si>
  <si>
    <t>министерство спорта, туризма и молодежной политики Красноярского края</t>
  </si>
  <si>
    <t>в том числе:</t>
  </si>
  <si>
    <t>244</t>
  </si>
  <si>
    <t>08</t>
  </si>
  <si>
    <t>1.1.</t>
  </si>
  <si>
    <t>01</t>
  </si>
  <si>
    <t xml:space="preserve">Количество  проинформированных лиц о туристско-рекреационных возможностях и услугах на территории города Енисейска и Енисейского района посредством информационного тура не менее 20 представителей средств  массовой информации и туристской индустрии ежегодно
</t>
  </si>
  <si>
    <t xml:space="preserve">Количество  проинформированных лиц о туристско-рекреационных возможностях и услугах на территории города Енисейска и Енисейского района не менее 450 тыс. человек ежегодно           
</t>
  </si>
  <si>
    <t>4.2.</t>
  </si>
  <si>
    <t>522</t>
  </si>
  <si>
    <t>164</t>
  </si>
  <si>
    <t>510</t>
  </si>
  <si>
    <t xml:space="preserve">Устройство ливневой  канализации и системы водоотведения в городе Енисейске
</t>
  </si>
  <si>
    <t>0502</t>
  </si>
  <si>
    <t>Создание условий для развития туризма в  городе  Енисейске</t>
  </si>
  <si>
    <t>0412</t>
  </si>
  <si>
    <t>Задача 1. Имущественная поддержка субъектов малого и среднего предпринимательства</t>
  </si>
  <si>
    <t>Оказание имущественной поддержки субъектам малого и среднего предпринимательства осуществляется в виде передачи  во владение и (или) в пользование имущества, находящегося в муниципальной собственности Богучанского района и включенного в перечень муниципального имущества</t>
  </si>
  <si>
    <t>Администрация Богучанского района</t>
  </si>
  <si>
    <t>обеспечить не менее 5 субъектов малого и среднего предпринимательства помещениями, пригодными для осуществления предпринимательской деятельности</t>
  </si>
  <si>
    <t>Задача 2. Информационно-консультационная поддержка субъектов малого и среднего предпринимательства</t>
  </si>
  <si>
    <t xml:space="preserve">Формирование и развитие инфраструктуры поддержки малого и (или) среднего предпринимательства, развитие единой системы информационно-консультационной и образовательной поддержки субъектов малого и (или) среднего предпринимательства  </t>
  </si>
  <si>
    <t>2.2</t>
  </si>
  <si>
    <t>Оказание содействия субъектам малого и среднего предпринимательства в получении муниципальной поддержки по подпрограмме «Развитие субъектов малого и среднего  предпринимательства в  Богучанском районе» на 2014-2016 годы (предварительная экспертиза заявок и прилагаемых документов, помощь в оформлении документов)</t>
  </si>
  <si>
    <t xml:space="preserve">Консультационная и информационная поддержка  – не менее 30 субъектов МСП ежегодно; </t>
  </si>
  <si>
    <t xml:space="preserve">Проведение и организация семинаров для субъектов малого и среднего  предпринимательства  по вопросам ведения предпринимательской деятельности </t>
  </si>
  <si>
    <t>2.3</t>
  </si>
  <si>
    <t>Создание интернет-ресурсов для  субъектов малого и среднего  предпринимательства</t>
  </si>
  <si>
    <t>2.4</t>
  </si>
  <si>
    <t xml:space="preserve">Опубликование информации  в средствах массовой информации о формах муниципальной поддержки субъектов малого и среднего предпринимательства </t>
  </si>
  <si>
    <t>2.5</t>
  </si>
  <si>
    <t xml:space="preserve">Разместить не менее 4-х публикаций в средствах  массовой информации;
Не менее 4 объявлений ТРК «Спектр» для субъектов МСП
</t>
  </si>
  <si>
    <t xml:space="preserve">Организация торжественных мероприятий, посвященных профессиональному празднику –Дню предпринимателя </t>
  </si>
  <si>
    <t>2.6</t>
  </si>
  <si>
    <t>Задача 3.Финансовая поддержка субъектов малого и среднего предпринимательства</t>
  </si>
  <si>
    <t>3.2</t>
  </si>
  <si>
    <t xml:space="preserve">Субсидии субъектам малого и среднего предпринимательства на возмещение части затрат по разработке бизнес-планов проектов, планирующих реализацию инвестиционных проектов </t>
  </si>
  <si>
    <t>3.3</t>
  </si>
  <si>
    <t>3.4</t>
  </si>
  <si>
    <t>3.7</t>
  </si>
  <si>
    <t xml:space="preserve">
Поддержано   субъектов МСП – не менее 1 ежегодно;
создано рабочих мест – не менее 2 ежегодно; привлечено инвестиций  ежегодно– более 40,0 тыс.руб. 
</t>
  </si>
  <si>
    <t>3.5.</t>
  </si>
  <si>
    <t>3.6.</t>
  </si>
  <si>
    <r>
      <t xml:space="preserve">Количество посетителей событийных мероприятий в городе Енисейске и Енисейском районе составит не менее </t>
    </r>
    <r>
      <rPr>
        <sz val="14"/>
        <color indexed="12"/>
        <rFont val="Times New Roman"/>
        <family val="1"/>
        <charset val="204"/>
      </rPr>
      <t xml:space="preserve">45 тыс. человек </t>
    </r>
    <r>
      <rPr>
        <sz val="14"/>
        <color indexed="8"/>
        <rFont val="Times New Roman"/>
        <family val="1"/>
        <charset val="204"/>
      </rPr>
      <t xml:space="preserve">
</t>
    </r>
  </si>
  <si>
    <r>
      <t>Количество  проинформированных лиц о туристско-рекреационных возможностях и услугах на территории города Енисейск и Енисейского района  не менее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color indexed="12"/>
        <rFont val="Times New Roman"/>
        <family val="1"/>
        <charset val="204"/>
      </rPr>
      <t xml:space="preserve">290 тыс. человек </t>
    </r>
    <r>
      <rPr>
        <sz val="14"/>
        <color indexed="8"/>
        <rFont val="Times New Roman"/>
        <family val="1"/>
        <charset val="204"/>
      </rPr>
      <t xml:space="preserve">
</t>
    </r>
  </si>
  <si>
    <t>Итого по подпрограмме</t>
  </si>
  <si>
    <t>-</t>
  </si>
  <si>
    <t>Расходы (руб.), годы</t>
  </si>
  <si>
    <t xml:space="preserve">краевой бюджет </t>
  </si>
  <si>
    <t>районный бюджет</t>
  </si>
  <si>
    <t>810</t>
  </si>
  <si>
    <t>8201</t>
  </si>
  <si>
    <t>2017 год</t>
  </si>
  <si>
    <t>Обеспечение доступности информационно-консультационных ресурсов. Количество посещений специализированного сайта – более 50 ежегодно</t>
  </si>
  <si>
    <t>Информационно-консультационная поддержка на бесплатной и льготной основе – более 10 субъектов МСП ежегодно</t>
  </si>
  <si>
    <t>Консультационная поддержка – не менее 2 субъектов МСП ежегодно;</t>
  </si>
  <si>
    <t xml:space="preserve">Поддержано субъектов МСП – не менее 1 ежегодно;
создано рабочих мест – не менее 10;
сохранено не менее 5 рабочих мест; 
привлечено        инвестиций – более 1000,0 тыс. рублей 
</t>
  </si>
  <si>
    <t xml:space="preserve">Субсидирование части затрат субъектов малого и среднего предпринимательства,  связанных  с уплатой  процентов по кредитам, привлеченным в российских  кредитных организациях на строительство (реконструкцию), для собственных нужд производственных зданий, строений и сооружений либо приобретение  оборудования, включая затраты на монтаж оборудования, в целях создания и (или) развития, либо модернизации производства товаров (работ, услуг). </t>
  </si>
  <si>
    <t>Субсидии на возмещение части затрат, связанных с приобретением  основных средств для  организации деятельности вновь созданных  субъектов малого и среднего предпринимательства, включая крестьянские (фермерские) хозяйства  и потребительские кооперативы</t>
  </si>
  <si>
    <t>2018 год</t>
  </si>
  <si>
    <t>Приобрести грамоты, багетные  рамки, блокноты для записей, шариковые ручки  для награждения  не менее 15 единиц ежегодно</t>
  </si>
  <si>
    <t>100</t>
  </si>
  <si>
    <t>80020</t>
  </si>
  <si>
    <t>80010</t>
  </si>
  <si>
    <t>8002</t>
  </si>
  <si>
    <t>3.1</t>
  </si>
  <si>
    <t xml:space="preserve">"Субсидии субъектам малого и среднего предпринимательства, на возмещение части затрат, связанных с реализацией мер по энергосбережению и
 повышению энергетической 
эффективности"
</t>
  </si>
  <si>
    <t xml:space="preserve">Поддержано не менее -1 субъектов МСП ежегодно
сохранено  рабочих мест – не менее 15 ежегодно; привлечено инвестиций  - 6000 тыс. рублей
</t>
  </si>
  <si>
    <t xml:space="preserve">Поддержано не менее -1 субъектов МСП ежегодно; 
сохранено рабочих мест не менее -11 ежегодно;
создано рабочих мест- не менее 4 ежегодно;
привлечено инвестиций – 4402,9 тыс. рублей ежегодно
</t>
  </si>
  <si>
    <t xml:space="preserve">Поддержано субъектов МСП – не менее 1 ежегодно;
Сохранено рабочих мест  - не менее 2 ежегодно
создано рабочих мест – не менее 6 ежегодно; 
привлечено        инвестиций – более 1000 тыс. рублей
</t>
  </si>
  <si>
    <t>50640</t>
  </si>
  <si>
    <t>2019 год</t>
  </si>
  <si>
    <t xml:space="preserve">Субсидии   на возмещение части затрат  субъектов малого и  среднего предпринимательства, связанных с приобретением оборудования в целях создания и (или) развития, и  либо модернизации производства товаров (работ, услуг)                   </t>
  </si>
  <si>
    <t>Субсидии субъектам малого и  среднего предпринимательства на возмещение  затрат на уплату первого взноса (аванса) при заключении договоров лизинга оборудования, с российскими лизинговыми организациями в целях создания и (или) развития либо модернизации производства товаров (работ,услуг)</t>
  </si>
  <si>
    <t>Субсидирование части затрат субъектов малого и среднего предпринимательства  субъектам малого и  среднего предпринимательства, связанных  с созданием и (или) развитием центров времяпрепровождения детей - групп дневного  времяпрепровождения  детей дошкольного возраста</t>
  </si>
  <si>
    <t>8L010</t>
  </si>
  <si>
    <t>814</t>
  </si>
  <si>
    <r>
      <t>Поддержано не менее -1 субъектов МСП ежегодно; 
Сохранено рабочих мест-   не менее – 20</t>
    </r>
    <r>
      <rPr>
        <sz val="14"/>
        <rFont val="Times New Roman"/>
        <family val="1"/>
        <charset val="204"/>
      </rPr>
      <t xml:space="preserve"> </t>
    </r>
    <r>
      <rPr>
        <sz val="14"/>
        <color indexed="8"/>
        <rFont val="Times New Roman"/>
        <family val="1"/>
        <charset val="204"/>
      </rPr>
      <t xml:space="preserve">ежегодно;
создано рабочих мест не менее -4 ежегодно;
привлечено инвестиций – 4402,9  тыс. рублей ежегодно
</t>
    </r>
  </si>
  <si>
    <t xml:space="preserve">Поддержано не менее -1 субъектов МСП ежегодно; 
создано рабочих мест не менее -2 ежегодно;
сохранено рабочих мест-  не менее 10;
привлечено инвестиций – 1000,0 тыс. рублей ежегодно 
</t>
  </si>
  <si>
    <t>S6070</t>
  </si>
  <si>
    <t>76070</t>
  </si>
  <si>
    <t xml:space="preserve">Приложение № 2
к  подпрограмме "Развитие субъектов малого и среднего  предпринимательства в  Богучанском районе" 
</t>
  </si>
  <si>
    <t xml:space="preserve">Перечень мероприятий подпрограммы " Развитие субъектов малого и среднего  предпринимательства в  Богучанском районе"   с указанием объема средств на их реализацию и ожидаемых результатов
</t>
  </si>
  <si>
    <t>3.8</t>
  </si>
  <si>
    <t>Субсидии на поддержку  и развитие субъектов малого и среднего предпринимательства, занимающихся  социально значимыми видами деятельности</t>
  </si>
  <si>
    <t xml:space="preserve">Поддержано субъектов МСП – не менее 1 ежегодно;                         создано рабочих мест – не менее 1;
сохранено не менее 2 рабочих мест; 
привлечено        инвестиций –  1000,0 тыс. рублей </t>
  </si>
  <si>
    <t>2020 год</t>
  </si>
  <si>
    <t>Цель подпрограммы 1 – Создание благоприятных условий для развития малого и среднего предпринимательства в Богучанском районе, улучшения нвестиционного климата на территории Богучанского района</t>
  </si>
  <si>
    <t>82010</t>
  </si>
  <si>
    <t>2021 год</t>
  </si>
  <si>
    <t>Итого на 2014 -2021 годы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</si>
</sst>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  <numFmt numFmtId="166" formatCode="0.0"/>
    <numFmt numFmtId="167" formatCode="#,##0.00_ ;\-#,##0.00\ "/>
  </numFmts>
  <fonts count="13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6" fillId="0" borderId="0"/>
    <xf numFmtId="0" fontId="1" fillId="0" borderId="0"/>
    <xf numFmtId="0" fontId="3" fillId="0" borderId="0"/>
  </cellStyleXfs>
  <cellXfs count="145">
    <xf numFmtId="0" fontId="0" fillId="0" borderId="0" xfId="0"/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5" fillId="0" borderId="0" xfId="0" applyNumberFormat="1" applyFont="1" applyFill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right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right" vertical="top" wrapText="1"/>
    </xf>
    <xf numFmtId="165" fontId="7" fillId="0" borderId="2" xfId="0" applyNumberFormat="1" applyFont="1" applyFill="1" applyBorder="1" applyAlignment="1">
      <alignment horizontal="right" vertical="top" wrapText="1"/>
    </xf>
    <xf numFmtId="165" fontId="9" fillId="0" borderId="2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center"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 wrapText="1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wrapText="1"/>
    </xf>
    <xf numFmtId="166" fontId="7" fillId="0" borderId="1" xfId="0" applyNumberFormat="1" applyFont="1" applyBorder="1" applyAlignment="1"/>
    <xf numFmtId="49" fontId="7" fillId="0" borderId="1" xfId="0" applyNumberFormat="1" applyFont="1" applyFill="1" applyBorder="1" applyAlignment="1">
      <alignment horizontal="left" wrapText="1"/>
    </xf>
    <xf numFmtId="166" fontId="7" fillId="0" borderId="1" xfId="0" applyNumberFormat="1" applyFont="1" applyBorder="1" applyAlignment="1">
      <alignment horizontal="left"/>
    </xf>
    <xf numFmtId="165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left" wrapText="1"/>
    </xf>
    <xf numFmtId="165" fontId="7" fillId="0" borderId="5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166" fontId="7" fillId="0" borderId="1" xfId="0" applyNumberFormat="1" applyFont="1" applyBorder="1" applyAlignment="1">
      <alignment horizontal="left" vertical="top"/>
    </xf>
    <xf numFmtId="166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5" xfId="0" applyNumberFormat="1" applyFont="1" applyFill="1" applyBorder="1" applyAlignment="1">
      <alignment horizontal="left" wrapText="1"/>
    </xf>
    <xf numFmtId="166" fontId="7" fillId="0" borderId="1" xfId="0" applyNumberFormat="1" applyFont="1" applyBorder="1" applyAlignment="1">
      <alignment horizontal="center"/>
    </xf>
    <xf numFmtId="166" fontId="7" fillId="0" borderId="1" xfId="0" applyNumberFormat="1" applyFont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right" wrapText="1"/>
    </xf>
    <xf numFmtId="165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right" wrapText="1"/>
    </xf>
    <xf numFmtId="49" fontId="4" fillId="0" borderId="1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165" fontId="11" fillId="0" borderId="1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center" wrapText="1"/>
    </xf>
    <xf numFmtId="43" fontId="7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 wrapText="1"/>
    </xf>
    <xf numFmtId="165" fontId="7" fillId="0" borderId="1" xfId="0" applyNumberFormat="1" applyFont="1" applyFill="1" applyBorder="1" applyAlignment="1">
      <alignment horizontal="center" wrapText="1"/>
    </xf>
    <xf numFmtId="2" fontId="7" fillId="0" borderId="1" xfId="0" applyNumberFormat="1" applyFont="1" applyBorder="1" applyAlignment="1"/>
    <xf numFmtId="2" fontId="11" fillId="0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Fill="1" applyBorder="1" applyAlignment="1">
      <alignment horizontal="right" wrapText="1"/>
    </xf>
    <xf numFmtId="2" fontId="12" fillId="0" borderId="1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/>
    <xf numFmtId="166" fontId="7" fillId="0" borderId="1" xfId="0" applyNumberFormat="1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horizontal="right" vertical="top" wrapText="1"/>
    </xf>
    <xf numFmtId="2" fontId="7" fillId="0" borderId="0" xfId="0" applyNumberFormat="1" applyFont="1" applyFill="1" applyAlignment="1">
      <alignment vertical="top" wrapText="1"/>
    </xf>
    <xf numFmtId="0" fontId="7" fillId="0" borderId="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/>
    <xf numFmtId="167" fontId="7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Border="1" applyAlignment="1">
      <alignment horizontal="right"/>
    </xf>
    <xf numFmtId="167" fontId="4" fillId="0" borderId="1" xfId="0" applyNumberFormat="1" applyFont="1" applyFill="1" applyBorder="1" applyAlignment="1">
      <alignment wrapText="1"/>
    </xf>
    <xf numFmtId="167" fontId="4" fillId="0" borderId="1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5" xfId="0" applyFont="1" applyBorder="1" applyAlignment="1">
      <alignment vertical="top" wrapText="1"/>
    </xf>
    <xf numFmtId="0" fontId="0" fillId="0" borderId="5" xfId="0" applyFont="1" applyBorder="1" applyAlignment="1">
      <alignment horizontal="center" vertical="top" wrapText="1"/>
    </xf>
    <xf numFmtId="0" fontId="7" fillId="0" borderId="9" xfId="0" applyFon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164" fontId="7" fillId="0" borderId="0" xfId="0" applyNumberFormat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49" fontId="8" fillId="0" borderId="0" xfId="0" applyNumberFormat="1" applyFont="1" applyFill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0" xfId="3" applyFont="1" applyFill="1" applyAlignment="1">
      <alignment horizontal="left" vertical="top" wrapText="1"/>
    </xf>
    <xf numFmtId="0" fontId="4" fillId="0" borderId="5" xfId="0" applyFont="1" applyFill="1" applyBorder="1" applyAlignment="1">
      <alignment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7" fillId="0" borderId="9" xfId="0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U72"/>
  <sheetViews>
    <sheetView tabSelected="1" view="pageBreakPreview" zoomScale="55" zoomScaleNormal="75" zoomScaleSheetLayoutView="55" workbookViewId="0">
      <pane xSplit="1" ySplit="8" topLeftCell="B61" activePane="bottomRight" state="frozen"/>
      <selection pane="topRight" activeCell="B1" sqref="B1"/>
      <selection pane="bottomLeft" activeCell="A9" sqref="A9"/>
      <selection pane="bottomRight" activeCell="P67" sqref="P67"/>
    </sheetView>
  </sheetViews>
  <sheetFormatPr defaultColWidth="9.140625" defaultRowHeight="15.75"/>
  <cols>
    <col min="1" max="1" width="7.7109375" style="11" customWidth="1"/>
    <col min="2" max="2" width="49.42578125" style="8" customWidth="1"/>
    <col min="3" max="3" width="20.7109375" style="8" customWidth="1"/>
    <col min="4" max="4" width="15.7109375" style="8" bestFit="1" customWidth="1"/>
    <col min="5" max="5" width="7.7109375" style="8" customWidth="1"/>
    <col min="6" max="6" width="4.28515625" style="8" customWidth="1"/>
    <col min="7" max="7" width="5.5703125" style="8" customWidth="1"/>
    <col min="8" max="8" width="8.140625" style="8" customWidth="1"/>
    <col min="9" max="9" width="9.140625" style="8"/>
    <col min="10" max="10" width="18.5703125" style="8" customWidth="1"/>
    <col min="11" max="11" width="19.28515625" style="8" customWidth="1"/>
    <col min="12" max="12" width="20.42578125" style="8" customWidth="1"/>
    <col min="13" max="13" width="19.42578125" style="8" customWidth="1"/>
    <col min="14" max="14" width="17.7109375" style="8" customWidth="1"/>
    <col min="15" max="15" width="18.28515625" style="71" customWidth="1"/>
    <col min="16" max="16" width="17.28515625" style="84" customWidth="1"/>
    <col min="17" max="17" width="17.5703125" style="94" customWidth="1"/>
    <col min="18" max="18" width="17.7109375" style="8" customWidth="1"/>
    <col min="19" max="19" width="31.85546875" style="8" customWidth="1"/>
    <col min="20" max="20" width="10.42578125" style="8" bestFit="1" customWidth="1"/>
    <col min="21" max="21" width="16.7109375" style="8" customWidth="1"/>
    <col min="22" max="16384" width="9.140625" style="8"/>
  </cols>
  <sheetData>
    <row r="1" spans="1:20" s="71" customFormat="1" ht="43.15" customHeight="1">
      <c r="A1" s="11"/>
      <c r="K1" s="134"/>
      <c r="L1" s="117"/>
      <c r="M1" s="117"/>
      <c r="N1" s="117"/>
      <c r="O1" s="117"/>
      <c r="P1" s="117"/>
      <c r="Q1" s="117"/>
      <c r="R1" s="117"/>
      <c r="S1" s="117"/>
    </row>
    <row r="2" spans="1:20" ht="57" customHeight="1">
      <c r="E2" s="5"/>
      <c r="F2" s="5"/>
      <c r="G2" s="5"/>
      <c r="H2" s="5"/>
      <c r="I2" s="5"/>
      <c r="K2" s="118" t="s">
        <v>119</v>
      </c>
      <c r="L2" s="118"/>
      <c r="M2" s="118"/>
      <c r="N2" s="118"/>
      <c r="O2" s="118"/>
      <c r="P2" s="118"/>
      <c r="Q2" s="118"/>
      <c r="R2" s="118"/>
      <c r="S2" s="118"/>
      <c r="T2" s="5"/>
    </row>
    <row r="3" spans="1:20" ht="39" customHeight="1">
      <c r="A3" s="125" t="s">
        <v>120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</row>
    <row r="4" spans="1:20">
      <c r="E4" s="4"/>
      <c r="F4" s="3" t="s">
        <v>41</v>
      </c>
      <c r="G4" s="4">
        <v>2</v>
      </c>
      <c r="H4" s="4"/>
    </row>
    <row r="5" spans="1:20" ht="104.25" customHeight="1">
      <c r="A5" s="126" t="s">
        <v>12</v>
      </c>
      <c r="B5" s="143" t="s">
        <v>13</v>
      </c>
      <c r="C5" s="135" t="s">
        <v>14</v>
      </c>
      <c r="D5" s="136" t="s">
        <v>15</v>
      </c>
      <c r="E5" s="137"/>
      <c r="F5" s="137"/>
      <c r="G5" s="137"/>
      <c r="H5" s="137"/>
      <c r="I5" s="138"/>
      <c r="J5" s="136" t="s">
        <v>85</v>
      </c>
      <c r="K5" s="137"/>
      <c r="L5" s="137"/>
      <c r="M5" s="137"/>
      <c r="N5" s="137"/>
      <c r="O5" s="137"/>
      <c r="P5" s="137"/>
      <c r="Q5" s="137"/>
      <c r="R5" s="138"/>
      <c r="S5" s="135" t="s">
        <v>16</v>
      </c>
    </row>
    <row r="6" spans="1:20" ht="41.25" customHeight="1">
      <c r="A6" s="126"/>
      <c r="B6" s="144"/>
      <c r="C6" s="135"/>
      <c r="D6" s="6" t="s">
        <v>17</v>
      </c>
      <c r="E6" s="6" t="s">
        <v>18</v>
      </c>
      <c r="F6" s="136" t="s">
        <v>19</v>
      </c>
      <c r="G6" s="137"/>
      <c r="H6" s="138"/>
      <c r="I6" s="6" t="s">
        <v>20</v>
      </c>
      <c r="J6" s="6" t="s">
        <v>21</v>
      </c>
      <c r="K6" s="6" t="s">
        <v>22</v>
      </c>
      <c r="L6" s="6" t="s">
        <v>23</v>
      </c>
      <c r="M6" s="6" t="s">
        <v>90</v>
      </c>
      <c r="N6" s="6" t="s">
        <v>97</v>
      </c>
      <c r="O6" s="86" t="s">
        <v>109</v>
      </c>
      <c r="P6" s="85" t="s">
        <v>124</v>
      </c>
      <c r="Q6" s="95" t="s">
        <v>127</v>
      </c>
      <c r="R6" s="95" t="s">
        <v>128</v>
      </c>
      <c r="S6" s="135"/>
    </row>
    <row r="7" spans="1:20" s="10" customFormat="1" ht="24" customHeight="1">
      <c r="A7" s="14"/>
      <c r="B7" s="119" t="s">
        <v>125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1"/>
      <c r="S7" s="13"/>
    </row>
    <row r="8" spans="1:20" s="10" customFormat="1" ht="32.1" customHeight="1">
      <c r="A8" s="14" t="s">
        <v>24</v>
      </c>
      <c r="B8" s="122" t="s">
        <v>54</v>
      </c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4"/>
      <c r="S8" s="13"/>
    </row>
    <row r="9" spans="1:20" s="10" customFormat="1" ht="177.75" customHeight="1">
      <c r="A9" s="14" t="s">
        <v>42</v>
      </c>
      <c r="B9" s="20" t="s">
        <v>55</v>
      </c>
      <c r="C9" s="12" t="s">
        <v>56</v>
      </c>
      <c r="D9" s="14"/>
      <c r="E9" s="14"/>
      <c r="F9" s="14"/>
      <c r="G9" s="14"/>
      <c r="H9" s="13"/>
      <c r="I9" s="13"/>
      <c r="J9" s="19"/>
      <c r="K9" s="19"/>
      <c r="L9" s="19"/>
      <c r="M9" s="19"/>
      <c r="N9" s="19"/>
      <c r="O9" s="19"/>
      <c r="P9" s="19"/>
      <c r="Q9" s="19"/>
      <c r="R9" s="19"/>
      <c r="S9" s="22" t="s">
        <v>57</v>
      </c>
    </row>
    <row r="10" spans="1:20" s="10" customFormat="1" ht="18.75">
      <c r="A10" s="14"/>
      <c r="B10" s="22" t="s">
        <v>25</v>
      </c>
      <c r="C10" s="12"/>
      <c r="D10" s="22"/>
      <c r="E10" s="22"/>
      <c r="F10" s="14"/>
      <c r="G10" s="13"/>
      <c r="H10" s="14"/>
      <c r="I10" s="22"/>
      <c r="J10" s="19">
        <f>SUM(J9:J9)</f>
        <v>0</v>
      </c>
      <c r="K10" s="19">
        <f>SUM(K9:K9)</f>
        <v>0</v>
      </c>
      <c r="L10" s="19">
        <f>SUM(L9:L9)</f>
        <v>0</v>
      </c>
      <c r="M10" s="19" t="s">
        <v>84</v>
      </c>
      <c r="N10" s="19" t="s">
        <v>84</v>
      </c>
      <c r="O10" s="19" t="s">
        <v>84</v>
      </c>
      <c r="P10" s="19"/>
      <c r="Q10" s="19"/>
      <c r="R10" s="19">
        <f>SUM(R9:R9)</f>
        <v>0</v>
      </c>
      <c r="S10" s="12"/>
      <c r="T10" s="9"/>
    </row>
    <row r="11" spans="1:20" s="10" customFormat="1" ht="21" customHeight="1">
      <c r="A11" s="14" t="s">
        <v>26</v>
      </c>
      <c r="B11" s="122" t="s">
        <v>58</v>
      </c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4"/>
      <c r="S11" s="22"/>
    </row>
    <row r="12" spans="1:20" s="10" customFormat="1" ht="176.25" customHeight="1">
      <c r="A12" s="14" t="s">
        <v>27</v>
      </c>
      <c r="B12" s="22" t="s">
        <v>59</v>
      </c>
      <c r="C12" s="12" t="s">
        <v>56</v>
      </c>
      <c r="D12" s="13"/>
      <c r="E12" s="14"/>
      <c r="F12" s="14"/>
      <c r="G12" s="13"/>
      <c r="H12" s="44"/>
      <c r="I12" s="13"/>
      <c r="J12" s="19"/>
      <c r="K12" s="19"/>
      <c r="L12" s="24"/>
      <c r="M12" s="24"/>
      <c r="N12" s="24"/>
      <c r="O12" s="24"/>
      <c r="P12" s="24"/>
      <c r="Q12" s="24"/>
      <c r="R12" s="19"/>
      <c r="S12" s="42" t="s">
        <v>62</v>
      </c>
    </row>
    <row r="13" spans="1:20" s="10" customFormat="1" ht="176.25" customHeight="1">
      <c r="A13" s="14" t="s">
        <v>60</v>
      </c>
      <c r="B13" s="22" t="s">
        <v>61</v>
      </c>
      <c r="C13" s="12" t="s">
        <v>56</v>
      </c>
      <c r="D13" s="13"/>
      <c r="E13" s="14"/>
      <c r="F13" s="14"/>
      <c r="G13" s="14"/>
      <c r="H13" s="44"/>
      <c r="I13" s="13"/>
      <c r="J13" s="19"/>
      <c r="K13" s="19"/>
      <c r="L13" s="24"/>
      <c r="M13" s="24"/>
      <c r="N13" s="24"/>
      <c r="O13" s="24"/>
      <c r="P13" s="24"/>
      <c r="Q13" s="24"/>
      <c r="R13" s="19"/>
      <c r="S13" s="41" t="s">
        <v>93</v>
      </c>
    </row>
    <row r="14" spans="1:20" s="10" customFormat="1" ht="155.44999999999999" customHeight="1">
      <c r="A14" s="14" t="s">
        <v>64</v>
      </c>
      <c r="B14" s="22" t="s">
        <v>63</v>
      </c>
      <c r="C14" s="12" t="s">
        <v>56</v>
      </c>
      <c r="D14" s="13"/>
      <c r="E14" s="14"/>
      <c r="F14" s="14"/>
      <c r="G14" s="14"/>
      <c r="H14" s="44"/>
      <c r="I14" s="13"/>
      <c r="J14" s="19"/>
      <c r="K14" s="19"/>
      <c r="L14" s="24"/>
      <c r="M14" s="24"/>
      <c r="N14" s="24"/>
      <c r="O14" s="24"/>
      <c r="P14" s="24"/>
      <c r="Q14" s="24"/>
      <c r="R14" s="19"/>
      <c r="S14" s="12" t="s">
        <v>92</v>
      </c>
    </row>
    <row r="15" spans="1:20" s="10" customFormat="1" ht="175.5" customHeight="1">
      <c r="A15" s="14" t="s">
        <v>66</v>
      </c>
      <c r="B15" s="22" t="s">
        <v>65</v>
      </c>
      <c r="C15" s="12" t="s">
        <v>56</v>
      </c>
      <c r="D15" s="13"/>
      <c r="E15" s="14"/>
      <c r="F15" s="14"/>
      <c r="G15" s="14"/>
      <c r="H15" s="44"/>
      <c r="I15" s="13"/>
      <c r="J15" s="19"/>
      <c r="K15" s="19"/>
      <c r="L15" s="24"/>
      <c r="M15" s="24"/>
      <c r="N15" s="24"/>
      <c r="O15" s="24"/>
      <c r="P15" s="24"/>
      <c r="Q15" s="24"/>
      <c r="R15" s="19"/>
      <c r="S15" s="12" t="s">
        <v>91</v>
      </c>
    </row>
    <row r="16" spans="1:20" s="10" customFormat="1" ht="120.75" customHeight="1">
      <c r="A16" s="14" t="s">
        <v>68</v>
      </c>
      <c r="B16" s="22" t="s">
        <v>67</v>
      </c>
      <c r="C16" s="12" t="s">
        <v>56</v>
      </c>
      <c r="D16" s="13"/>
      <c r="E16" s="14"/>
      <c r="F16" s="14"/>
      <c r="G16" s="14"/>
      <c r="H16" s="44"/>
      <c r="I16" s="13"/>
      <c r="J16" s="25"/>
      <c r="K16" s="25"/>
      <c r="L16" s="26"/>
      <c r="M16" s="26"/>
      <c r="N16" s="26"/>
      <c r="O16" s="26"/>
      <c r="P16" s="26"/>
      <c r="Q16" s="26"/>
      <c r="R16" s="25"/>
      <c r="S16" s="12" t="s">
        <v>69</v>
      </c>
    </row>
    <row r="17" spans="1:20" s="10" customFormat="1" ht="59.25" customHeight="1">
      <c r="A17" s="112" t="s">
        <v>71</v>
      </c>
      <c r="B17" s="97" t="s">
        <v>70</v>
      </c>
      <c r="C17" s="12" t="s">
        <v>56</v>
      </c>
      <c r="D17" s="60">
        <v>806</v>
      </c>
      <c r="E17" s="61" t="s">
        <v>53</v>
      </c>
      <c r="F17" s="61" t="s">
        <v>41</v>
      </c>
      <c r="G17" s="61" t="s">
        <v>24</v>
      </c>
      <c r="H17" s="62" t="s">
        <v>102</v>
      </c>
      <c r="I17" s="61" t="s">
        <v>40</v>
      </c>
      <c r="J17" s="49">
        <v>3000</v>
      </c>
      <c r="K17" s="40">
        <v>0</v>
      </c>
      <c r="L17" s="40">
        <v>0</v>
      </c>
      <c r="M17" s="40" t="s">
        <v>84</v>
      </c>
      <c r="N17" s="40" t="s">
        <v>84</v>
      </c>
      <c r="O17" s="40"/>
      <c r="P17" s="40"/>
      <c r="Q17" s="40"/>
      <c r="R17" s="50">
        <f>SUM(J17:N17)</f>
        <v>3000</v>
      </c>
      <c r="S17" s="114" t="s">
        <v>98</v>
      </c>
    </row>
    <row r="18" spans="1:20" s="10" customFormat="1" ht="60" customHeight="1">
      <c r="A18" s="130"/>
      <c r="B18" s="108"/>
      <c r="C18" s="12" t="s">
        <v>56</v>
      </c>
      <c r="D18" s="43">
        <v>806</v>
      </c>
      <c r="E18" s="58" t="s">
        <v>53</v>
      </c>
      <c r="F18" s="58" t="s">
        <v>41</v>
      </c>
      <c r="G18" s="58" t="s">
        <v>24</v>
      </c>
      <c r="H18" s="59" t="s">
        <v>89</v>
      </c>
      <c r="I18" s="58" t="s">
        <v>40</v>
      </c>
      <c r="J18" s="40">
        <v>0</v>
      </c>
      <c r="K18" s="50">
        <v>3000</v>
      </c>
      <c r="L18" s="40">
        <v>0</v>
      </c>
      <c r="M18" s="40">
        <v>0</v>
      </c>
      <c r="N18" s="40">
        <v>0</v>
      </c>
      <c r="O18" s="40"/>
      <c r="P18" s="40"/>
      <c r="Q18" s="40"/>
      <c r="R18" s="51">
        <f>SUM(J18:N18)</f>
        <v>3000</v>
      </c>
      <c r="S18" s="141"/>
    </row>
    <row r="19" spans="1:20" s="10" customFormat="1" ht="58.5" customHeight="1">
      <c r="A19" s="131"/>
      <c r="B19" s="99"/>
      <c r="C19" s="12" t="s">
        <v>56</v>
      </c>
      <c r="D19" s="60">
        <v>806</v>
      </c>
      <c r="E19" s="61" t="s">
        <v>53</v>
      </c>
      <c r="F19" s="61" t="s">
        <v>41</v>
      </c>
      <c r="G19" s="61" t="s">
        <v>99</v>
      </c>
      <c r="H19" s="62" t="s">
        <v>100</v>
      </c>
      <c r="I19" s="61" t="s">
        <v>40</v>
      </c>
      <c r="J19" s="40">
        <v>0</v>
      </c>
      <c r="K19" s="40">
        <v>0</v>
      </c>
      <c r="L19" s="50">
        <v>10000</v>
      </c>
      <c r="M19" s="50">
        <v>10000</v>
      </c>
      <c r="N19" s="50">
        <v>0</v>
      </c>
      <c r="O19" s="50">
        <v>10000</v>
      </c>
      <c r="P19" s="50">
        <v>10000</v>
      </c>
      <c r="Q19" s="50">
        <v>10000</v>
      </c>
      <c r="R19" s="51">
        <f>SUM(J19:Q19)</f>
        <v>50000</v>
      </c>
      <c r="S19" s="142"/>
    </row>
    <row r="20" spans="1:20" s="10" customFormat="1" ht="18.75">
      <c r="A20" s="14"/>
      <c r="B20" s="64" t="s">
        <v>28</v>
      </c>
      <c r="C20" s="12"/>
      <c r="D20" s="22"/>
      <c r="E20" s="22"/>
      <c r="F20" s="14"/>
      <c r="G20" s="13"/>
      <c r="H20" s="14"/>
      <c r="I20" s="22"/>
      <c r="J20" s="63">
        <f>SUM(J12:$J$19)</f>
        <v>3000</v>
      </c>
      <c r="K20" s="63">
        <f>SUM(K17:K19)</f>
        <v>3000</v>
      </c>
      <c r="L20" s="63">
        <f t="shared" ref="L20:R20" si="0">SUM(L17:L19)</f>
        <v>10000</v>
      </c>
      <c r="M20" s="63">
        <f t="shared" si="0"/>
        <v>10000</v>
      </c>
      <c r="N20" s="63">
        <f t="shared" si="0"/>
        <v>0</v>
      </c>
      <c r="O20" s="63">
        <f t="shared" si="0"/>
        <v>10000</v>
      </c>
      <c r="P20" s="63">
        <f t="shared" si="0"/>
        <v>10000</v>
      </c>
      <c r="Q20" s="63">
        <f t="shared" si="0"/>
        <v>10000</v>
      </c>
      <c r="R20" s="63">
        <f t="shared" si="0"/>
        <v>56000</v>
      </c>
      <c r="S20" s="12"/>
      <c r="T20" s="9"/>
    </row>
    <row r="21" spans="1:20" s="10" customFormat="1" ht="15.75" hidden="1" customHeight="1">
      <c r="A21" s="14" t="s">
        <v>29</v>
      </c>
      <c r="B21" s="122" t="s">
        <v>30</v>
      </c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4"/>
      <c r="S21" s="12"/>
    </row>
    <row r="22" spans="1:20" s="10" customFormat="1" ht="150.75" hidden="1" customHeight="1">
      <c r="A22" s="14" t="s">
        <v>31</v>
      </c>
      <c r="B22" s="22" t="s">
        <v>50</v>
      </c>
      <c r="C22" s="12" t="s">
        <v>32</v>
      </c>
      <c r="D22" s="14" t="s">
        <v>49</v>
      </c>
      <c r="E22" s="14" t="s">
        <v>51</v>
      </c>
      <c r="F22" s="15" t="str">
        <f>$F$4</f>
        <v>08</v>
      </c>
      <c r="G22" s="16" t="s">
        <v>43</v>
      </c>
      <c r="H22" s="27">
        <v>7472</v>
      </c>
      <c r="I22" s="14" t="s">
        <v>47</v>
      </c>
      <c r="J22" s="19"/>
      <c r="K22" s="19"/>
      <c r="L22" s="19"/>
      <c r="M22" s="19"/>
      <c r="N22" s="19"/>
      <c r="O22" s="19"/>
      <c r="P22" s="19"/>
      <c r="Q22" s="19"/>
      <c r="R22" s="19"/>
      <c r="S22" s="12" t="s">
        <v>33</v>
      </c>
    </row>
    <row r="23" spans="1:20" s="10" customFormat="1" ht="18.75" hidden="1">
      <c r="A23" s="14"/>
      <c r="B23" s="22" t="s">
        <v>34</v>
      </c>
      <c r="C23" s="12"/>
      <c r="D23" s="22"/>
      <c r="E23" s="22"/>
      <c r="F23" s="15"/>
      <c r="G23" s="23"/>
      <c r="H23" s="18"/>
      <c r="I23" s="22"/>
      <c r="J23" s="19">
        <f>SUM(J22)</f>
        <v>0</v>
      </c>
      <c r="K23" s="19">
        <f>SUM(K22)</f>
        <v>0</v>
      </c>
      <c r="L23" s="19">
        <f>SUM(L22)</f>
        <v>0</v>
      </c>
      <c r="M23" s="19"/>
      <c r="N23" s="19"/>
      <c r="O23" s="19"/>
      <c r="P23" s="19"/>
      <c r="Q23" s="19"/>
      <c r="R23" s="19">
        <f>SUM(R22)</f>
        <v>0</v>
      </c>
      <c r="S23" s="12"/>
      <c r="T23" s="9"/>
    </row>
    <row r="24" spans="1:20" s="10" customFormat="1" ht="15.75" hidden="1" customHeight="1">
      <c r="A24" s="14" t="s">
        <v>35</v>
      </c>
      <c r="B24" s="122" t="s">
        <v>36</v>
      </c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4"/>
      <c r="S24" s="22"/>
    </row>
    <row r="25" spans="1:20" s="10" customFormat="1" ht="112.5" hidden="1">
      <c r="A25" s="14" t="s">
        <v>37</v>
      </c>
      <c r="B25" s="12" t="s">
        <v>52</v>
      </c>
      <c r="C25" s="12" t="s">
        <v>38</v>
      </c>
      <c r="D25" s="13" t="s">
        <v>48</v>
      </c>
      <c r="E25" s="13" t="s">
        <v>53</v>
      </c>
      <c r="F25" s="15" t="s">
        <v>41</v>
      </c>
      <c r="G25" s="23">
        <f>$G$4</f>
        <v>2</v>
      </c>
      <c r="H25" s="21">
        <v>2165</v>
      </c>
      <c r="I25" s="13" t="s">
        <v>40</v>
      </c>
      <c r="J25" s="19"/>
      <c r="K25" s="19"/>
      <c r="L25" s="24"/>
      <c r="M25" s="24"/>
      <c r="N25" s="24"/>
      <c r="O25" s="24"/>
      <c r="P25" s="24"/>
      <c r="Q25" s="24"/>
      <c r="R25" s="19"/>
      <c r="S25" s="22"/>
    </row>
    <row r="26" spans="1:20" s="10" customFormat="1" ht="281.25" hidden="1">
      <c r="A26" s="14" t="s">
        <v>2</v>
      </c>
      <c r="B26" s="22" t="s">
        <v>1</v>
      </c>
      <c r="C26" s="12"/>
      <c r="D26" s="13"/>
      <c r="E26" s="13"/>
      <c r="F26" s="15"/>
      <c r="G26" s="23"/>
      <c r="H26" s="21"/>
      <c r="I26" s="13"/>
      <c r="J26" s="19"/>
      <c r="K26" s="19"/>
      <c r="L26" s="24"/>
      <c r="M26" s="24"/>
      <c r="N26" s="24"/>
      <c r="O26" s="24"/>
      <c r="P26" s="24"/>
      <c r="Q26" s="24"/>
      <c r="R26" s="19"/>
      <c r="S26" s="22" t="s">
        <v>44</v>
      </c>
    </row>
    <row r="27" spans="1:20" s="10" customFormat="1" ht="131.25" hidden="1" customHeight="1">
      <c r="A27" s="17" t="s">
        <v>3</v>
      </c>
      <c r="B27" s="22" t="s">
        <v>10</v>
      </c>
      <c r="C27" s="12"/>
      <c r="D27" s="13"/>
      <c r="E27" s="13"/>
      <c r="F27" s="15"/>
      <c r="G27" s="23"/>
      <c r="H27" s="21"/>
      <c r="I27" s="13"/>
      <c r="J27" s="19"/>
      <c r="K27" s="19"/>
      <c r="L27" s="24"/>
      <c r="M27" s="24"/>
      <c r="N27" s="24"/>
      <c r="O27" s="24"/>
      <c r="P27" s="24"/>
      <c r="Q27" s="24"/>
      <c r="R27" s="19"/>
      <c r="S27" s="22" t="s">
        <v>45</v>
      </c>
    </row>
    <row r="28" spans="1:20" s="10" customFormat="1" ht="182.25" hidden="1" customHeight="1">
      <c r="A28" s="17" t="s">
        <v>4</v>
      </c>
      <c r="B28" s="22" t="s">
        <v>6</v>
      </c>
      <c r="C28" s="12"/>
      <c r="D28" s="13"/>
      <c r="E28" s="13"/>
      <c r="F28" s="15"/>
      <c r="G28" s="23"/>
      <c r="H28" s="21"/>
      <c r="I28" s="13"/>
      <c r="J28" s="19"/>
      <c r="K28" s="19"/>
      <c r="L28" s="24"/>
      <c r="M28" s="24"/>
      <c r="N28" s="24"/>
      <c r="O28" s="24"/>
      <c r="P28" s="24"/>
      <c r="Q28" s="24"/>
      <c r="R28" s="19"/>
      <c r="S28" s="22" t="s">
        <v>81</v>
      </c>
    </row>
    <row r="29" spans="1:20" s="34" customFormat="1" ht="120.75" hidden="1" customHeight="1">
      <c r="A29" s="28" t="s">
        <v>5</v>
      </c>
      <c r="B29" s="29" t="s">
        <v>9</v>
      </c>
      <c r="C29" s="30"/>
      <c r="D29" s="31"/>
      <c r="E29" s="31"/>
      <c r="F29" s="32"/>
      <c r="G29" s="33"/>
      <c r="H29" s="27"/>
      <c r="I29" s="31"/>
      <c r="J29" s="19">
        <v>0</v>
      </c>
      <c r="K29" s="19"/>
      <c r="L29" s="24"/>
      <c r="M29" s="24"/>
      <c r="N29" s="24"/>
      <c r="O29" s="24"/>
      <c r="P29" s="24"/>
      <c r="Q29" s="24"/>
      <c r="R29" s="24"/>
      <c r="S29" s="29" t="s">
        <v>11</v>
      </c>
    </row>
    <row r="30" spans="1:20" s="10" customFormat="1" ht="187.5" hidden="1">
      <c r="A30" s="17" t="s">
        <v>46</v>
      </c>
      <c r="B30" s="22" t="s">
        <v>7</v>
      </c>
      <c r="C30" s="12" t="s">
        <v>38</v>
      </c>
      <c r="D30" s="13" t="s">
        <v>48</v>
      </c>
      <c r="E30" s="13" t="s">
        <v>53</v>
      </c>
      <c r="F30" s="15" t="s">
        <v>41</v>
      </c>
      <c r="G30" s="23">
        <f>$G$4</f>
        <v>2</v>
      </c>
      <c r="H30" s="27">
        <v>7473</v>
      </c>
      <c r="I30" s="13" t="s">
        <v>47</v>
      </c>
      <c r="J30" s="19"/>
      <c r="K30" s="19"/>
      <c r="L30" s="24"/>
      <c r="M30" s="24"/>
      <c r="N30" s="24"/>
      <c r="O30" s="24"/>
      <c r="P30" s="24"/>
      <c r="Q30" s="24"/>
      <c r="R30" s="19"/>
      <c r="S30" s="22" t="s">
        <v>82</v>
      </c>
    </row>
    <row r="31" spans="1:20" s="10" customFormat="1" ht="18.75" hidden="1">
      <c r="A31" s="17"/>
      <c r="B31" s="22" t="s">
        <v>8</v>
      </c>
      <c r="C31" s="12"/>
      <c r="D31" s="13"/>
      <c r="E31" s="13"/>
      <c r="F31" s="15"/>
      <c r="G31" s="23"/>
      <c r="H31" s="21"/>
      <c r="I31" s="13"/>
      <c r="J31" s="19">
        <f>J25+J30</f>
        <v>0</v>
      </c>
      <c r="K31" s="19">
        <f>K25+K30</f>
        <v>0</v>
      </c>
      <c r="L31" s="19">
        <f>L25+L30</f>
        <v>0</v>
      </c>
      <c r="M31" s="19"/>
      <c r="N31" s="19"/>
      <c r="O31" s="19"/>
      <c r="P31" s="19"/>
      <c r="Q31" s="19"/>
      <c r="R31" s="19">
        <f>SUM(J31:L31)</f>
        <v>0</v>
      </c>
      <c r="S31" s="22"/>
    </row>
    <row r="32" spans="1:20" s="10" customFormat="1" ht="32.450000000000003" customHeight="1">
      <c r="A32" s="17" t="s">
        <v>29</v>
      </c>
      <c r="B32" s="122" t="s">
        <v>72</v>
      </c>
      <c r="C32" s="123"/>
      <c r="D32" s="123"/>
      <c r="E32" s="123"/>
      <c r="F32" s="123"/>
      <c r="G32" s="123"/>
      <c r="H32" s="123"/>
      <c r="I32" s="123"/>
      <c r="J32" s="139"/>
      <c r="K32" s="139"/>
      <c r="L32" s="139"/>
      <c r="M32" s="139"/>
      <c r="N32" s="139"/>
      <c r="O32" s="139"/>
      <c r="P32" s="139"/>
      <c r="Q32" s="139"/>
      <c r="R32" s="140"/>
      <c r="S32" s="22"/>
    </row>
    <row r="33" spans="1:19" s="10" customFormat="1" ht="48.75" customHeight="1">
      <c r="A33" s="133" t="s">
        <v>103</v>
      </c>
      <c r="B33" s="132" t="s">
        <v>104</v>
      </c>
      <c r="C33" s="12"/>
      <c r="D33" s="35">
        <v>806</v>
      </c>
      <c r="E33" s="36" t="s">
        <v>53</v>
      </c>
      <c r="F33" s="36" t="s">
        <v>41</v>
      </c>
      <c r="G33" s="36" t="s">
        <v>99</v>
      </c>
      <c r="H33" s="48" t="s">
        <v>101</v>
      </c>
      <c r="I33" s="36" t="s">
        <v>114</v>
      </c>
      <c r="J33" s="40">
        <v>0</v>
      </c>
      <c r="K33" s="40">
        <v>0</v>
      </c>
      <c r="L33" s="37"/>
      <c r="M33" s="78"/>
      <c r="N33" s="37">
        <v>0</v>
      </c>
      <c r="O33" s="37">
        <v>30000</v>
      </c>
      <c r="P33" s="37">
        <v>30000</v>
      </c>
      <c r="Q33" s="37">
        <v>30000</v>
      </c>
      <c r="R33" s="55">
        <f>SUM(J33:Q33)</f>
        <v>90000</v>
      </c>
      <c r="S33" s="132" t="s">
        <v>105</v>
      </c>
    </row>
    <row r="34" spans="1:19" s="10" customFormat="1" ht="118.5" customHeight="1">
      <c r="A34" s="133"/>
      <c r="B34" s="132"/>
      <c r="C34" s="12" t="s">
        <v>56</v>
      </c>
      <c r="D34" s="35">
        <v>806</v>
      </c>
      <c r="E34" s="36" t="s">
        <v>53</v>
      </c>
      <c r="F34" s="36" t="s">
        <v>41</v>
      </c>
      <c r="G34" s="48" t="s">
        <v>99</v>
      </c>
      <c r="H34" s="36" t="s">
        <v>118</v>
      </c>
      <c r="I34" s="36" t="s">
        <v>88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/>
      <c r="P34" s="40"/>
      <c r="Q34" s="40"/>
      <c r="R34" s="40">
        <v>0</v>
      </c>
      <c r="S34" s="132"/>
    </row>
    <row r="35" spans="1:19" s="10" customFormat="1" ht="74.25" customHeight="1">
      <c r="A35" s="112" t="s">
        <v>73</v>
      </c>
      <c r="B35" s="97" t="s">
        <v>74</v>
      </c>
      <c r="C35" s="12" t="s">
        <v>56</v>
      </c>
      <c r="D35" s="35">
        <v>806</v>
      </c>
      <c r="E35" s="36" t="s">
        <v>53</v>
      </c>
      <c r="F35" s="36" t="s">
        <v>41</v>
      </c>
      <c r="G35" s="48" t="s">
        <v>99</v>
      </c>
      <c r="H35" s="48" t="s">
        <v>126</v>
      </c>
      <c r="I35" s="36" t="s">
        <v>88</v>
      </c>
      <c r="J35" s="54">
        <v>18750</v>
      </c>
      <c r="K35" s="54">
        <v>13500</v>
      </c>
      <c r="L35" s="40">
        <v>0</v>
      </c>
      <c r="M35" s="40">
        <v>0</v>
      </c>
      <c r="N35" s="40">
        <v>0</v>
      </c>
      <c r="O35" s="40"/>
      <c r="P35" s="40"/>
      <c r="Q35" s="40"/>
      <c r="R35" s="55">
        <f t="shared" ref="R35:R56" si="1">SUM(J35:N35)</f>
        <v>32250</v>
      </c>
      <c r="S35" s="97" t="s">
        <v>78</v>
      </c>
    </row>
    <row r="36" spans="1:19" s="10" customFormat="1" ht="123" customHeight="1">
      <c r="A36" s="131"/>
      <c r="B36" s="99"/>
      <c r="C36" s="12"/>
      <c r="D36" s="35">
        <v>806</v>
      </c>
      <c r="E36" s="36" t="s">
        <v>53</v>
      </c>
      <c r="F36" s="36" t="s">
        <v>41</v>
      </c>
      <c r="G36" s="36" t="s">
        <v>99</v>
      </c>
      <c r="H36" s="48" t="s">
        <v>101</v>
      </c>
      <c r="I36" s="36" t="s">
        <v>114</v>
      </c>
      <c r="J36" s="40">
        <v>0</v>
      </c>
      <c r="K36" s="40">
        <v>0</v>
      </c>
      <c r="L36" s="39"/>
      <c r="M36" s="79"/>
      <c r="N36" s="89">
        <v>0</v>
      </c>
      <c r="O36" s="39">
        <v>30000</v>
      </c>
      <c r="P36" s="39">
        <v>30000</v>
      </c>
      <c r="Q36" s="39">
        <v>30000</v>
      </c>
      <c r="R36" s="55">
        <f>SUM(J36:Q36)</f>
        <v>90000</v>
      </c>
      <c r="S36" s="99"/>
    </row>
    <row r="37" spans="1:19" s="10" customFormat="1" ht="143.25" customHeight="1">
      <c r="A37" s="103" t="s">
        <v>75</v>
      </c>
      <c r="B37" s="100" t="s">
        <v>110</v>
      </c>
      <c r="C37" s="12" t="s">
        <v>56</v>
      </c>
      <c r="D37" s="35">
        <v>806</v>
      </c>
      <c r="E37" s="36" t="s">
        <v>53</v>
      </c>
      <c r="F37" s="36" t="s">
        <v>41</v>
      </c>
      <c r="G37" s="48" t="s">
        <v>99</v>
      </c>
      <c r="H37" s="48" t="s">
        <v>126</v>
      </c>
      <c r="I37" s="36" t="s">
        <v>88</v>
      </c>
      <c r="J37" s="37">
        <v>40405</v>
      </c>
      <c r="K37" s="37">
        <v>216500</v>
      </c>
      <c r="L37" s="40">
        <v>0</v>
      </c>
      <c r="M37" s="40" t="s">
        <v>84</v>
      </c>
      <c r="N37" s="40" t="s">
        <v>84</v>
      </c>
      <c r="O37" s="40"/>
      <c r="P37" s="40"/>
      <c r="Q37" s="40"/>
      <c r="R37" s="55">
        <f t="shared" si="1"/>
        <v>256905</v>
      </c>
      <c r="S37" s="97" t="s">
        <v>116</v>
      </c>
    </row>
    <row r="38" spans="1:19" s="10" customFormat="1" ht="62.25" customHeight="1">
      <c r="A38" s="104"/>
      <c r="B38" s="101"/>
      <c r="C38" s="12" t="s">
        <v>56</v>
      </c>
      <c r="D38" s="35">
        <v>806</v>
      </c>
      <c r="E38" s="36" t="s">
        <v>53</v>
      </c>
      <c r="F38" s="36" t="s">
        <v>41</v>
      </c>
      <c r="G38" s="36" t="s">
        <v>99</v>
      </c>
      <c r="H38" s="48" t="s">
        <v>101</v>
      </c>
      <c r="I38" s="36" t="s">
        <v>88</v>
      </c>
      <c r="J38" s="40">
        <v>0</v>
      </c>
      <c r="K38" s="40">
        <v>0</v>
      </c>
      <c r="L38" s="73">
        <v>277566.96000000002</v>
      </c>
      <c r="M38" s="37"/>
      <c r="N38" s="37"/>
      <c r="O38" s="37"/>
      <c r="P38" s="37"/>
      <c r="Q38" s="37"/>
      <c r="R38" s="69">
        <f>SUM(J38:O38)</f>
        <v>277566.96000000002</v>
      </c>
      <c r="S38" s="108"/>
    </row>
    <row r="39" spans="1:19" s="10" customFormat="1" ht="62.25" customHeight="1">
      <c r="A39" s="104"/>
      <c r="B39" s="101"/>
      <c r="C39" s="12" t="s">
        <v>56</v>
      </c>
      <c r="D39" s="35">
        <v>806</v>
      </c>
      <c r="E39" s="36" t="s">
        <v>53</v>
      </c>
      <c r="F39" s="36" t="s">
        <v>41</v>
      </c>
      <c r="G39" s="36" t="s">
        <v>99</v>
      </c>
      <c r="H39" s="48" t="s">
        <v>101</v>
      </c>
      <c r="I39" s="36" t="s">
        <v>114</v>
      </c>
      <c r="J39" s="40"/>
      <c r="K39" s="40"/>
      <c r="L39" s="87"/>
      <c r="M39" s="88">
        <v>865052.63</v>
      </c>
      <c r="N39" s="37">
        <v>0</v>
      </c>
      <c r="O39" s="37">
        <v>100000</v>
      </c>
      <c r="P39" s="37">
        <v>100000</v>
      </c>
      <c r="Q39" s="37">
        <v>100000</v>
      </c>
      <c r="R39" s="69">
        <f>SUM(J39:Q39)</f>
        <v>1165052.6299999999</v>
      </c>
      <c r="S39" s="108"/>
    </row>
    <row r="40" spans="1:19" s="10" customFormat="1" ht="62.25" customHeight="1">
      <c r="A40" s="104"/>
      <c r="B40" s="101"/>
      <c r="C40" s="12"/>
      <c r="D40" s="47">
        <v>806</v>
      </c>
      <c r="E40" s="48" t="s">
        <v>53</v>
      </c>
      <c r="F40" s="48" t="s">
        <v>41</v>
      </c>
      <c r="G40" s="48" t="s">
        <v>99</v>
      </c>
      <c r="H40" s="48" t="s">
        <v>118</v>
      </c>
      <c r="I40" s="48" t="s">
        <v>114</v>
      </c>
      <c r="J40" s="40"/>
      <c r="K40" s="40"/>
      <c r="L40" s="87"/>
      <c r="M40" s="78">
        <v>1000000</v>
      </c>
      <c r="N40" s="92">
        <v>500000</v>
      </c>
      <c r="O40" s="37"/>
      <c r="P40" s="37"/>
      <c r="Q40" s="37"/>
      <c r="R40" s="69">
        <f>SUM(J40:O40)</f>
        <v>1500000</v>
      </c>
      <c r="S40" s="108"/>
    </row>
    <row r="41" spans="1:19" s="10" customFormat="1" ht="62.25" customHeight="1">
      <c r="A41" s="104"/>
      <c r="B41" s="101"/>
      <c r="C41" s="12" t="s">
        <v>56</v>
      </c>
      <c r="D41" s="35">
        <v>806</v>
      </c>
      <c r="E41" s="36" t="s">
        <v>53</v>
      </c>
      <c r="F41" s="36" t="s">
        <v>41</v>
      </c>
      <c r="G41" s="36" t="s">
        <v>99</v>
      </c>
      <c r="H41" s="48" t="s">
        <v>113</v>
      </c>
      <c r="I41" s="36" t="s">
        <v>88</v>
      </c>
      <c r="J41" s="40"/>
      <c r="K41" s="40"/>
      <c r="L41" s="73">
        <v>131578.95000000001</v>
      </c>
      <c r="M41" s="37"/>
      <c r="N41" s="37"/>
      <c r="O41" s="37"/>
      <c r="P41" s="37"/>
      <c r="Q41" s="37"/>
      <c r="R41" s="69">
        <f>SUM(J41:O41)</f>
        <v>131578.95000000001</v>
      </c>
      <c r="S41" s="108"/>
    </row>
    <row r="42" spans="1:19" s="10" customFormat="1" ht="101.25" customHeight="1">
      <c r="A42" s="104"/>
      <c r="B42" s="101"/>
      <c r="C42" s="12" t="s">
        <v>56</v>
      </c>
      <c r="D42" s="35">
        <v>806</v>
      </c>
      <c r="E42" s="36" t="s">
        <v>53</v>
      </c>
      <c r="F42" s="36" t="s">
        <v>41</v>
      </c>
      <c r="G42" s="36" t="s">
        <v>99</v>
      </c>
      <c r="H42" s="36" t="s">
        <v>118</v>
      </c>
      <c r="I42" s="36" t="s">
        <v>88</v>
      </c>
      <c r="J42" s="40">
        <v>905000</v>
      </c>
      <c r="K42" s="70">
        <v>385534.59</v>
      </c>
      <c r="L42" s="40">
        <v>0</v>
      </c>
      <c r="M42" s="40" t="s">
        <v>84</v>
      </c>
      <c r="N42" s="93"/>
      <c r="O42" s="40"/>
      <c r="P42" s="40"/>
      <c r="Q42" s="40"/>
      <c r="R42" s="69">
        <f t="shared" si="1"/>
        <v>1290534.5900000001</v>
      </c>
      <c r="S42" s="108"/>
    </row>
    <row r="43" spans="1:19" s="10" customFormat="1" ht="67.5" customHeight="1">
      <c r="A43" s="105"/>
      <c r="B43" s="102"/>
      <c r="C43" s="52" t="s">
        <v>56</v>
      </c>
      <c r="D43" s="47">
        <v>806</v>
      </c>
      <c r="E43" s="48" t="s">
        <v>53</v>
      </c>
      <c r="F43" s="48" t="s">
        <v>41</v>
      </c>
      <c r="G43" s="36" t="s">
        <v>99</v>
      </c>
      <c r="H43" s="48" t="s">
        <v>108</v>
      </c>
      <c r="I43" s="48" t="s">
        <v>88</v>
      </c>
      <c r="J43" s="53">
        <v>3054595</v>
      </c>
      <c r="K43" s="46">
        <v>2348000</v>
      </c>
      <c r="L43" s="40"/>
      <c r="M43" s="40">
        <v>0</v>
      </c>
      <c r="N43" s="46" t="s">
        <v>84</v>
      </c>
      <c r="O43" s="46"/>
      <c r="P43" s="46"/>
      <c r="Q43" s="46"/>
      <c r="R43" s="55">
        <f t="shared" si="1"/>
        <v>5402595</v>
      </c>
      <c r="S43" s="109"/>
    </row>
    <row r="44" spans="1:19" s="10" customFormat="1" ht="30" customHeight="1">
      <c r="A44" s="105"/>
      <c r="B44" s="102"/>
      <c r="C44" s="52"/>
      <c r="D44" s="47">
        <v>806</v>
      </c>
      <c r="E44" s="48" t="s">
        <v>53</v>
      </c>
      <c r="F44" s="48" t="s">
        <v>41</v>
      </c>
      <c r="G44" s="48" t="s">
        <v>99</v>
      </c>
      <c r="H44" s="48" t="s">
        <v>108</v>
      </c>
      <c r="I44" s="48" t="s">
        <v>88</v>
      </c>
      <c r="J44" s="53"/>
      <c r="K44" s="46"/>
      <c r="L44" s="40">
        <v>1000000</v>
      </c>
      <c r="M44" s="40"/>
      <c r="N44" s="46"/>
      <c r="O44" s="46"/>
      <c r="P44" s="46"/>
      <c r="Q44" s="46"/>
      <c r="R44" s="55">
        <f t="shared" si="1"/>
        <v>1000000</v>
      </c>
      <c r="S44" s="109"/>
    </row>
    <row r="45" spans="1:19" s="10" customFormat="1" ht="33.950000000000003" customHeight="1">
      <c r="A45" s="103" t="s">
        <v>76</v>
      </c>
      <c r="B45" s="100" t="s">
        <v>111</v>
      </c>
      <c r="C45" s="12" t="s">
        <v>56</v>
      </c>
      <c r="D45" s="35">
        <v>806</v>
      </c>
      <c r="E45" s="36" t="s">
        <v>53</v>
      </c>
      <c r="F45" s="36" t="s">
        <v>41</v>
      </c>
      <c r="G45" s="36" t="s">
        <v>99</v>
      </c>
      <c r="H45" s="48" t="s">
        <v>126</v>
      </c>
      <c r="I45" s="36" t="s">
        <v>88</v>
      </c>
      <c r="J45" s="40">
        <v>884845</v>
      </c>
      <c r="K45" s="40">
        <v>416000</v>
      </c>
      <c r="L45" s="72">
        <v>0</v>
      </c>
      <c r="M45" s="40">
        <v>0</v>
      </c>
      <c r="N45" s="40">
        <v>0</v>
      </c>
      <c r="O45" s="40"/>
      <c r="P45" s="40"/>
      <c r="Q45" s="40"/>
      <c r="R45" s="55">
        <f t="shared" si="1"/>
        <v>1300845</v>
      </c>
      <c r="S45" s="97" t="s">
        <v>115</v>
      </c>
    </row>
    <row r="46" spans="1:19" s="10" customFormat="1" ht="37.5" customHeight="1">
      <c r="A46" s="104"/>
      <c r="B46" s="101"/>
      <c r="C46" s="12"/>
      <c r="D46" s="35">
        <v>806</v>
      </c>
      <c r="E46" s="36" t="s">
        <v>53</v>
      </c>
      <c r="F46" s="36" t="s">
        <v>41</v>
      </c>
      <c r="G46" s="36" t="s">
        <v>99</v>
      </c>
      <c r="H46" s="48" t="s">
        <v>117</v>
      </c>
      <c r="I46" s="36" t="s">
        <v>114</v>
      </c>
      <c r="J46" s="40">
        <v>0</v>
      </c>
      <c r="K46" s="40">
        <v>0</v>
      </c>
      <c r="L46" s="72" t="s">
        <v>84</v>
      </c>
      <c r="M46" s="90">
        <v>78947.37</v>
      </c>
      <c r="N46" s="40">
        <v>128500</v>
      </c>
      <c r="O46" s="40"/>
      <c r="P46" s="40"/>
      <c r="Q46" s="40"/>
      <c r="R46" s="55">
        <f>SUM(J46:P46)</f>
        <v>207447.37</v>
      </c>
      <c r="S46" s="108"/>
    </row>
    <row r="47" spans="1:19" s="10" customFormat="1" ht="37.5" customHeight="1">
      <c r="A47" s="104"/>
      <c r="B47" s="101"/>
      <c r="C47" s="12"/>
      <c r="D47" s="35">
        <v>806</v>
      </c>
      <c r="E47" s="36" t="s">
        <v>53</v>
      </c>
      <c r="F47" s="36" t="s">
        <v>41</v>
      </c>
      <c r="G47" s="36" t="s">
        <v>99</v>
      </c>
      <c r="H47" s="48" t="s">
        <v>101</v>
      </c>
      <c r="I47" s="36" t="s">
        <v>114</v>
      </c>
      <c r="J47" s="40"/>
      <c r="K47" s="40"/>
      <c r="L47" s="72"/>
      <c r="M47" s="91"/>
      <c r="N47" s="40"/>
      <c r="O47" s="40">
        <v>100000</v>
      </c>
      <c r="P47" s="40">
        <v>100000</v>
      </c>
      <c r="Q47" s="40">
        <v>100000</v>
      </c>
      <c r="R47" s="55">
        <f>SUM(J47:Q47)</f>
        <v>300000</v>
      </c>
      <c r="S47" s="108"/>
    </row>
    <row r="48" spans="1:19" s="10" customFormat="1" ht="21" customHeight="1">
      <c r="A48" s="104"/>
      <c r="B48" s="101"/>
      <c r="C48" s="12"/>
      <c r="D48" s="47">
        <v>806</v>
      </c>
      <c r="E48" s="48" t="s">
        <v>53</v>
      </c>
      <c r="F48" s="48" t="s">
        <v>41</v>
      </c>
      <c r="G48" s="48" t="s">
        <v>99</v>
      </c>
      <c r="H48" s="48" t="s">
        <v>118</v>
      </c>
      <c r="I48" s="36" t="s">
        <v>114</v>
      </c>
      <c r="J48" s="40"/>
      <c r="K48" s="40"/>
      <c r="L48" s="72"/>
      <c r="M48" s="91"/>
      <c r="N48" s="93"/>
      <c r="O48" s="93"/>
      <c r="P48" s="93"/>
      <c r="Q48" s="96"/>
      <c r="R48" s="93"/>
      <c r="S48" s="108"/>
    </row>
    <row r="49" spans="1:21" s="10" customFormat="1" ht="21.95" customHeight="1">
      <c r="A49" s="104"/>
      <c r="B49" s="101"/>
      <c r="C49" s="12" t="s">
        <v>56</v>
      </c>
      <c r="D49" s="47">
        <v>806</v>
      </c>
      <c r="E49" s="48" t="s">
        <v>53</v>
      </c>
      <c r="F49" s="48" t="s">
        <v>41</v>
      </c>
      <c r="G49" s="36" t="s">
        <v>99</v>
      </c>
      <c r="H49" s="48" t="s">
        <v>108</v>
      </c>
      <c r="I49" s="48" t="s">
        <v>88</v>
      </c>
      <c r="J49" s="40">
        <v>40405</v>
      </c>
      <c r="K49" s="40">
        <v>1500000</v>
      </c>
      <c r="L49" s="40"/>
      <c r="M49" s="92"/>
      <c r="N49" s="40"/>
      <c r="O49" s="40"/>
      <c r="P49" s="40"/>
      <c r="Q49" s="40"/>
      <c r="R49" s="55">
        <f t="shared" si="1"/>
        <v>1540405</v>
      </c>
      <c r="S49" s="108"/>
    </row>
    <row r="50" spans="1:21" s="10" customFormat="1" ht="32.450000000000003" customHeight="1">
      <c r="A50" s="105"/>
      <c r="B50" s="102"/>
      <c r="C50" s="12"/>
      <c r="D50" s="47">
        <v>806</v>
      </c>
      <c r="E50" s="48" t="s">
        <v>53</v>
      </c>
      <c r="F50" s="48" t="s">
        <v>41</v>
      </c>
      <c r="G50" s="48" t="s">
        <v>99</v>
      </c>
      <c r="H50" s="48" t="s">
        <v>108</v>
      </c>
      <c r="I50" s="48" t="s">
        <v>88</v>
      </c>
      <c r="J50" s="40"/>
      <c r="K50" s="40"/>
      <c r="L50" s="40">
        <v>1500000</v>
      </c>
      <c r="M50" s="92"/>
      <c r="N50" s="40"/>
      <c r="O50" s="40"/>
      <c r="P50" s="40"/>
      <c r="Q50" s="40"/>
      <c r="R50" s="55">
        <f t="shared" si="1"/>
        <v>1500000</v>
      </c>
      <c r="S50" s="109"/>
      <c r="U50" s="81">
        <v>500</v>
      </c>
    </row>
    <row r="51" spans="1:21" s="10" customFormat="1" ht="28.5" customHeight="1">
      <c r="A51" s="107"/>
      <c r="B51" s="106"/>
      <c r="C51" s="12"/>
      <c r="D51" s="47">
        <v>806</v>
      </c>
      <c r="E51" s="48" t="s">
        <v>53</v>
      </c>
      <c r="F51" s="48" t="s">
        <v>41</v>
      </c>
      <c r="G51" s="48" t="s">
        <v>99</v>
      </c>
      <c r="H51" s="48" t="s">
        <v>118</v>
      </c>
      <c r="I51" s="48" t="s">
        <v>114</v>
      </c>
      <c r="J51" s="40"/>
      <c r="K51" s="40"/>
      <c r="L51" s="40"/>
      <c r="M51" s="92">
        <v>500000</v>
      </c>
      <c r="N51" s="92">
        <v>1941500</v>
      </c>
      <c r="O51" s="40"/>
      <c r="P51" s="40"/>
      <c r="Q51" s="40"/>
      <c r="R51" s="55">
        <f t="shared" si="1"/>
        <v>2441500</v>
      </c>
      <c r="S51" s="110"/>
    </row>
    <row r="52" spans="1:21" s="10" customFormat="1" ht="123" customHeight="1">
      <c r="A52" s="103" t="s">
        <v>79</v>
      </c>
      <c r="B52" s="100" t="s">
        <v>95</v>
      </c>
      <c r="C52" s="52" t="s">
        <v>56</v>
      </c>
      <c r="D52" s="47">
        <v>806</v>
      </c>
      <c r="E52" s="48" t="s">
        <v>53</v>
      </c>
      <c r="F52" s="48" t="s">
        <v>41</v>
      </c>
      <c r="G52" s="48" t="s">
        <v>99</v>
      </c>
      <c r="H52" s="48" t="s">
        <v>101</v>
      </c>
      <c r="I52" s="48" t="s">
        <v>114</v>
      </c>
      <c r="J52" s="92">
        <v>0</v>
      </c>
      <c r="K52" s="92">
        <v>0</v>
      </c>
      <c r="L52" s="92"/>
      <c r="M52" s="92"/>
      <c r="N52" s="92">
        <v>0</v>
      </c>
      <c r="O52" s="40">
        <v>30000</v>
      </c>
      <c r="P52" s="40">
        <v>30000</v>
      </c>
      <c r="Q52" s="40">
        <v>30000</v>
      </c>
      <c r="R52" s="55">
        <f>SUM(J52:Q52)</f>
        <v>90000</v>
      </c>
      <c r="S52" s="97" t="s">
        <v>106</v>
      </c>
    </row>
    <row r="53" spans="1:21" s="10" customFormat="1" ht="208.5" customHeight="1">
      <c r="A53" s="129"/>
      <c r="B53" s="128"/>
      <c r="C53" s="52" t="s">
        <v>56</v>
      </c>
      <c r="D53" s="47">
        <v>806</v>
      </c>
      <c r="E53" s="48" t="s">
        <v>53</v>
      </c>
      <c r="F53" s="48" t="s">
        <v>41</v>
      </c>
      <c r="G53" s="48" t="s">
        <v>99</v>
      </c>
      <c r="H53" s="48" t="s">
        <v>118</v>
      </c>
      <c r="I53" s="48" t="s">
        <v>88</v>
      </c>
      <c r="J53" s="92">
        <v>0</v>
      </c>
      <c r="K53" s="92">
        <v>0</v>
      </c>
      <c r="L53" s="92">
        <v>0</v>
      </c>
      <c r="M53" s="92">
        <v>0</v>
      </c>
      <c r="N53" s="92">
        <v>0</v>
      </c>
      <c r="O53" s="40"/>
      <c r="P53" s="40"/>
      <c r="Q53" s="40"/>
      <c r="R53" s="55">
        <f t="shared" si="1"/>
        <v>0</v>
      </c>
      <c r="S53" s="111"/>
    </row>
    <row r="54" spans="1:21" s="10" customFormat="1" ht="68.099999999999994" customHeight="1">
      <c r="A54" s="112" t="s">
        <v>80</v>
      </c>
      <c r="B54" s="97" t="s">
        <v>96</v>
      </c>
      <c r="C54" s="12" t="s">
        <v>56</v>
      </c>
      <c r="D54" s="35">
        <v>806</v>
      </c>
      <c r="E54" s="36" t="s">
        <v>53</v>
      </c>
      <c r="F54" s="36" t="s">
        <v>41</v>
      </c>
      <c r="G54" s="48" t="s">
        <v>99</v>
      </c>
      <c r="H54" s="48" t="s">
        <v>126</v>
      </c>
      <c r="I54" s="36" t="s">
        <v>88</v>
      </c>
      <c r="J54" s="40">
        <v>0</v>
      </c>
      <c r="K54" s="40">
        <v>198000</v>
      </c>
      <c r="L54" s="40">
        <v>0</v>
      </c>
      <c r="M54" s="40">
        <v>0</v>
      </c>
      <c r="N54" s="40">
        <v>0</v>
      </c>
      <c r="O54" s="40"/>
      <c r="P54" s="40"/>
      <c r="Q54" s="40"/>
      <c r="R54" s="55">
        <f t="shared" si="1"/>
        <v>198000</v>
      </c>
      <c r="S54" s="97" t="s">
        <v>107</v>
      </c>
    </row>
    <row r="55" spans="1:21" s="10" customFormat="1" ht="47.45" customHeight="1">
      <c r="A55" s="130"/>
      <c r="B55" s="108"/>
      <c r="C55" s="12"/>
      <c r="D55" s="35">
        <v>806</v>
      </c>
      <c r="E55" s="36" t="s">
        <v>53</v>
      </c>
      <c r="F55" s="36" t="s">
        <v>41</v>
      </c>
      <c r="G55" s="36" t="s">
        <v>99</v>
      </c>
      <c r="H55" s="48" t="s">
        <v>101</v>
      </c>
      <c r="I55" s="36" t="s">
        <v>114</v>
      </c>
      <c r="J55" s="40"/>
      <c r="K55" s="40"/>
      <c r="L55" s="40"/>
      <c r="M55" s="40"/>
      <c r="N55" s="40">
        <v>0</v>
      </c>
      <c r="O55" s="40">
        <v>30000</v>
      </c>
      <c r="P55" s="40">
        <v>30000</v>
      </c>
      <c r="Q55" s="40">
        <v>30000</v>
      </c>
      <c r="R55" s="55">
        <f>SUM(J55:Q55)</f>
        <v>90000</v>
      </c>
      <c r="S55" s="108"/>
    </row>
    <row r="56" spans="1:21" s="10" customFormat="1" ht="56.1" customHeight="1">
      <c r="A56" s="130"/>
      <c r="B56" s="108"/>
      <c r="C56" s="12" t="s">
        <v>56</v>
      </c>
      <c r="D56" s="35">
        <v>806</v>
      </c>
      <c r="E56" s="36" t="s">
        <v>53</v>
      </c>
      <c r="F56" s="36" t="s">
        <v>41</v>
      </c>
      <c r="G56" s="48" t="s">
        <v>99</v>
      </c>
      <c r="H56" s="36" t="s">
        <v>118</v>
      </c>
      <c r="I56" s="36" t="s">
        <v>88</v>
      </c>
      <c r="J56" s="40">
        <v>0</v>
      </c>
      <c r="K56" s="70">
        <v>485465.41</v>
      </c>
      <c r="L56" s="40">
        <v>0</v>
      </c>
      <c r="M56" s="40">
        <v>0</v>
      </c>
      <c r="N56" s="40">
        <v>0</v>
      </c>
      <c r="O56" s="40"/>
      <c r="P56" s="40"/>
      <c r="Q56" s="40"/>
      <c r="R56" s="69">
        <f t="shared" si="1"/>
        <v>485465.41</v>
      </c>
      <c r="S56" s="108"/>
    </row>
    <row r="57" spans="1:21" s="10" customFormat="1" ht="54.6" customHeight="1">
      <c r="A57" s="131"/>
      <c r="B57" s="99"/>
      <c r="C57" s="12" t="s">
        <v>56</v>
      </c>
      <c r="D57" s="47">
        <v>806</v>
      </c>
      <c r="E57" s="48" t="s">
        <v>53</v>
      </c>
      <c r="F57" s="48" t="s">
        <v>41</v>
      </c>
      <c r="G57" s="48" t="s">
        <v>99</v>
      </c>
      <c r="H57" s="48" t="s">
        <v>108</v>
      </c>
      <c r="I57" s="48" t="s">
        <v>88</v>
      </c>
      <c r="J57" s="40">
        <v>0</v>
      </c>
      <c r="K57" s="40"/>
      <c r="L57" s="40">
        <v>0</v>
      </c>
      <c r="M57" s="40">
        <v>0</v>
      </c>
      <c r="N57" s="40">
        <v>0</v>
      </c>
      <c r="O57" s="40"/>
      <c r="P57" s="40"/>
      <c r="Q57" s="40"/>
      <c r="R57" s="55"/>
      <c r="S57" s="99"/>
    </row>
    <row r="58" spans="1:21" s="10" customFormat="1" ht="60.95" customHeight="1">
      <c r="A58" s="112" t="s">
        <v>77</v>
      </c>
      <c r="B58" s="97" t="s">
        <v>112</v>
      </c>
      <c r="C58" s="12" t="s">
        <v>56</v>
      </c>
      <c r="D58" s="35">
        <v>806</v>
      </c>
      <c r="E58" s="36" t="s">
        <v>53</v>
      </c>
      <c r="F58" s="36" t="s">
        <v>41</v>
      </c>
      <c r="G58" s="36" t="s">
        <v>99</v>
      </c>
      <c r="H58" s="48" t="s">
        <v>101</v>
      </c>
      <c r="I58" s="36" t="s">
        <v>114</v>
      </c>
      <c r="J58" s="40">
        <v>0</v>
      </c>
      <c r="K58" s="40" t="s">
        <v>84</v>
      </c>
      <c r="L58" s="40"/>
      <c r="M58" s="40"/>
      <c r="N58" s="40">
        <v>0</v>
      </c>
      <c r="O58" s="40">
        <v>30000</v>
      </c>
      <c r="P58" s="40">
        <v>30000</v>
      </c>
      <c r="Q58" s="40">
        <v>30000</v>
      </c>
      <c r="R58" s="55">
        <f>SUM(J58:Q58)</f>
        <v>90000</v>
      </c>
      <c r="S58" s="97" t="s">
        <v>94</v>
      </c>
    </row>
    <row r="59" spans="1:21" s="10" customFormat="1" ht="95.25" customHeight="1">
      <c r="A59" s="113"/>
      <c r="B59" s="111"/>
      <c r="C59" s="12" t="s">
        <v>56</v>
      </c>
      <c r="D59" s="35">
        <v>806</v>
      </c>
      <c r="E59" s="36" t="s">
        <v>53</v>
      </c>
      <c r="F59" s="36" t="s">
        <v>41</v>
      </c>
      <c r="G59" s="48" t="s">
        <v>99</v>
      </c>
      <c r="H59" s="36" t="s">
        <v>118</v>
      </c>
      <c r="I59" s="36" t="s">
        <v>88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/>
      <c r="P59" s="40"/>
      <c r="Q59" s="40"/>
      <c r="R59" s="40">
        <v>0</v>
      </c>
      <c r="S59" s="111"/>
    </row>
    <row r="60" spans="1:21" s="10" customFormat="1" ht="193.9" customHeight="1">
      <c r="A60" s="112" t="s">
        <v>121</v>
      </c>
      <c r="B60" s="97" t="s">
        <v>122</v>
      </c>
      <c r="C60" s="114" t="s">
        <v>56</v>
      </c>
      <c r="D60" s="35">
        <v>806</v>
      </c>
      <c r="E60" s="36" t="s">
        <v>53</v>
      </c>
      <c r="F60" s="36" t="s">
        <v>41</v>
      </c>
      <c r="G60" s="36" t="s">
        <v>99</v>
      </c>
      <c r="H60" s="48" t="s">
        <v>101</v>
      </c>
      <c r="I60" s="36" t="s">
        <v>114</v>
      </c>
      <c r="J60" s="40"/>
      <c r="K60" s="40"/>
      <c r="L60" s="40"/>
      <c r="M60" s="40"/>
      <c r="N60" s="40">
        <v>0</v>
      </c>
      <c r="O60" s="40">
        <v>30000</v>
      </c>
      <c r="P60" s="40">
        <v>30000</v>
      </c>
      <c r="Q60" s="40">
        <v>30000</v>
      </c>
      <c r="R60" s="55">
        <f>SUM(J60:Q60)</f>
        <v>90000</v>
      </c>
      <c r="S60" s="83" t="s">
        <v>123</v>
      </c>
    </row>
    <row r="61" spans="1:21" s="10" customFormat="1" ht="42" customHeight="1">
      <c r="A61" s="113"/>
      <c r="B61" s="111"/>
      <c r="C61" s="115"/>
      <c r="D61" s="35">
        <v>806</v>
      </c>
      <c r="E61" s="36" t="s">
        <v>53</v>
      </c>
      <c r="F61" s="36" t="s">
        <v>41</v>
      </c>
      <c r="G61" s="48" t="s">
        <v>99</v>
      </c>
      <c r="H61" s="36" t="s">
        <v>118</v>
      </c>
      <c r="I61" s="36" t="s">
        <v>88</v>
      </c>
      <c r="J61" s="40"/>
      <c r="K61" s="40"/>
      <c r="L61" s="40"/>
      <c r="M61" s="40"/>
      <c r="N61" s="40"/>
      <c r="O61" s="40"/>
      <c r="P61" s="40"/>
      <c r="Q61" s="40"/>
      <c r="R61" s="40"/>
      <c r="S61" s="82"/>
    </row>
    <row r="62" spans="1:21" s="10" customFormat="1" ht="18.75">
      <c r="A62" s="17"/>
      <c r="B62" s="64" t="s">
        <v>34</v>
      </c>
      <c r="C62" s="65"/>
      <c r="D62" s="66"/>
      <c r="E62" s="66"/>
      <c r="F62" s="67"/>
      <c r="G62" s="66"/>
      <c r="H62" s="66"/>
      <c r="I62" s="66"/>
      <c r="J62" s="63">
        <f t="shared" ref="J62:M62" si="2">SUM(J33:J59)</f>
        <v>4944000</v>
      </c>
      <c r="K62" s="63">
        <f t="shared" si="2"/>
        <v>5563000</v>
      </c>
      <c r="L62" s="74">
        <f t="shared" si="2"/>
        <v>2909145.91</v>
      </c>
      <c r="M62" s="63">
        <f t="shared" si="2"/>
        <v>2444000</v>
      </c>
      <c r="N62" s="63">
        <f>SUM(N33:N60)</f>
        <v>2570000</v>
      </c>
      <c r="O62" s="63">
        <f>SUM(O33:O60)</f>
        <v>380000</v>
      </c>
      <c r="P62" s="63">
        <f>SUM(P33:P60)</f>
        <v>380000</v>
      </c>
      <c r="Q62" s="63">
        <f>SUM(Q33:Q60)</f>
        <v>380000</v>
      </c>
      <c r="R62" s="74">
        <f>SUM($R$33:$R$60)</f>
        <v>19570145.91</v>
      </c>
      <c r="S62" s="97"/>
    </row>
    <row r="63" spans="1:21" s="10" customFormat="1" ht="18.75">
      <c r="A63" s="14"/>
      <c r="B63" s="22" t="s">
        <v>83</v>
      </c>
      <c r="C63" s="22"/>
      <c r="D63" s="22"/>
      <c r="E63" s="22"/>
      <c r="F63" s="14"/>
      <c r="G63" s="13"/>
      <c r="H63" s="13"/>
      <c r="I63" s="22"/>
      <c r="J63" s="63">
        <f t="shared" ref="J63:Q63" si="3">SUM(J20,J62)</f>
        <v>4947000</v>
      </c>
      <c r="K63" s="63">
        <f t="shared" si="3"/>
        <v>5566000</v>
      </c>
      <c r="L63" s="74">
        <f t="shared" si="3"/>
        <v>2919145.91</v>
      </c>
      <c r="M63" s="63">
        <f t="shared" si="3"/>
        <v>2454000</v>
      </c>
      <c r="N63" s="63">
        <f t="shared" si="3"/>
        <v>2570000</v>
      </c>
      <c r="O63" s="63">
        <f t="shared" si="3"/>
        <v>390000</v>
      </c>
      <c r="P63" s="63">
        <f t="shared" si="3"/>
        <v>390000</v>
      </c>
      <c r="Q63" s="63">
        <f t="shared" si="3"/>
        <v>390000</v>
      </c>
      <c r="R63" s="74">
        <f>SUM($R$20,$R$62)</f>
        <v>19626145.91</v>
      </c>
      <c r="S63" s="98"/>
      <c r="T63" s="9"/>
    </row>
    <row r="64" spans="1:21" s="10" customFormat="1" ht="18.75">
      <c r="A64" s="14"/>
      <c r="B64" s="22" t="s">
        <v>39</v>
      </c>
      <c r="C64" s="22"/>
      <c r="D64" s="22"/>
      <c r="E64" s="22"/>
      <c r="F64" s="14"/>
      <c r="G64" s="13"/>
      <c r="H64" s="13"/>
      <c r="I64" s="22"/>
      <c r="J64" s="63"/>
      <c r="K64" s="63"/>
      <c r="L64" s="77"/>
      <c r="M64" s="68"/>
      <c r="N64" s="68"/>
      <c r="O64" s="68"/>
      <c r="P64" s="68"/>
      <c r="Q64" s="68"/>
      <c r="R64" s="74"/>
      <c r="S64" s="98"/>
    </row>
    <row r="65" spans="1:20" s="10" customFormat="1" ht="18.75">
      <c r="A65" s="14"/>
      <c r="B65" s="22" t="s">
        <v>86</v>
      </c>
      <c r="C65" s="12"/>
      <c r="D65" s="35"/>
      <c r="E65" s="36"/>
      <c r="F65" s="36"/>
      <c r="G65" s="36"/>
      <c r="H65" s="36"/>
      <c r="I65" s="36"/>
      <c r="J65" s="19">
        <f>SUM(J34,J42,J53,J56,J59)</f>
        <v>905000</v>
      </c>
      <c r="K65" s="19">
        <f>SUM(K34,K42,K53,K56,K59)</f>
        <v>871000</v>
      </c>
      <c r="L65" s="75">
        <f>SUM(L34,L42,L53,L56,L59)</f>
        <v>0</v>
      </c>
      <c r="M65" s="80">
        <v>1500000</v>
      </c>
      <c r="N65" s="40">
        <v>2441500</v>
      </c>
      <c r="O65" s="40" t="s">
        <v>84</v>
      </c>
      <c r="P65" s="40"/>
      <c r="Q65" s="40"/>
      <c r="R65" s="75">
        <f>SUM($R$34,$R$42,R53,$R$56,$R$59,M65,R51)</f>
        <v>5717500</v>
      </c>
      <c r="S65" s="98"/>
      <c r="T65" s="9"/>
    </row>
    <row r="66" spans="1:20" s="10" customFormat="1" ht="25.5" customHeight="1">
      <c r="A66" s="14"/>
      <c r="B66" s="22" t="s">
        <v>87</v>
      </c>
      <c r="C66" s="22"/>
      <c r="D66" s="43"/>
      <c r="E66" s="38"/>
      <c r="F66" s="38"/>
      <c r="G66" s="38"/>
      <c r="H66" s="45"/>
      <c r="I66" s="38"/>
      <c r="J66" s="19">
        <f>J35+J37+J45+J54+J20</f>
        <v>947000</v>
      </c>
      <c r="K66" s="19">
        <f>K35+K37+K45+K54+K20</f>
        <v>847000</v>
      </c>
      <c r="L66" s="75">
        <f>L36+L38+L52+L41+L20</f>
        <v>419145.91000000003</v>
      </c>
      <c r="M66" s="19">
        <f>M4786+M36+M39+M46+M52+M55+M20+M58+M47</f>
        <v>954000</v>
      </c>
      <c r="N66" s="19">
        <f>N33+N36+N39+N47+N52+N55+N58+N60+N20+N46</f>
        <v>128500</v>
      </c>
      <c r="O66" s="19">
        <f>O33+O36+O39+O47+O52+O55+O58+O60+O20</f>
        <v>390000</v>
      </c>
      <c r="P66" s="19">
        <f>P33+P36+P39+P47+P52+P55+P58+P60+P20</f>
        <v>390000</v>
      </c>
      <c r="Q66" s="19">
        <f>Q33+Q36+Q39+Q47+Q52+Q55+Q58+Q60+Q20</f>
        <v>390000</v>
      </c>
      <c r="R66" s="75">
        <f>R20+R33+R35+R36+R37+R38+R39+R41+R45+R46+R52+R54+R55+R58+R60+R47</f>
        <v>4465645.91</v>
      </c>
      <c r="S66" s="98"/>
      <c r="T66" s="9"/>
    </row>
    <row r="67" spans="1:20" ht="18.75">
      <c r="A67" s="1"/>
      <c r="B67" s="2" t="s">
        <v>0</v>
      </c>
      <c r="C67" s="2"/>
      <c r="D67" s="2"/>
      <c r="E67" s="2"/>
      <c r="F67" s="2"/>
      <c r="G67" s="2"/>
      <c r="H67" s="2"/>
      <c r="I67" s="2"/>
      <c r="J67" s="56">
        <f>J43+J49</f>
        <v>3095000</v>
      </c>
      <c r="K67" s="57">
        <f>K43+K57+K49</f>
        <v>3848000</v>
      </c>
      <c r="L67" s="75">
        <v>2500000</v>
      </c>
      <c r="M67" s="57"/>
      <c r="N67" s="40">
        <v>0</v>
      </c>
      <c r="O67" s="40">
        <v>0</v>
      </c>
      <c r="P67" s="40"/>
      <c r="Q67" s="40"/>
      <c r="R67" s="76">
        <f>$R$43+$R$49+R57+R44+R50</f>
        <v>9443000</v>
      </c>
      <c r="S67" s="99"/>
    </row>
    <row r="69" spans="1:20" s="10" customFormat="1" ht="35.25" customHeight="1">
      <c r="A69" s="127"/>
      <c r="B69" s="127"/>
      <c r="C69" s="127"/>
      <c r="D69" s="127"/>
      <c r="E69" s="127"/>
      <c r="F69" s="127"/>
      <c r="G69" s="127"/>
      <c r="H69" s="127"/>
      <c r="I69" s="127"/>
      <c r="J69" s="116"/>
      <c r="K69" s="116"/>
      <c r="L69" s="116"/>
      <c r="M69" s="116"/>
      <c r="N69" s="116"/>
      <c r="O69" s="116"/>
      <c r="P69" s="116"/>
      <c r="Q69" s="116"/>
      <c r="R69" s="116"/>
      <c r="S69" s="117"/>
    </row>
    <row r="71" spans="1:20">
      <c r="J71" s="7"/>
      <c r="K71" s="7"/>
      <c r="L71" s="7"/>
      <c r="M71" s="7"/>
      <c r="N71" s="7"/>
      <c r="O71" s="7"/>
      <c r="P71" s="7"/>
      <c r="Q71" s="7"/>
      <c r="R71" s="7"/>
    </row>
    <row r="72" spans="1:20">
      <c r="J72" s="7"/>
      <c r="K72" s="7"/>
      <c r="L72" s="7"/>
      <c r="M72" s="7"/>
      <c r="N72" s="7"/>
      <c r="O72" s="7"/>
      <c r="P72" s="7"/>
      <c r="Q72" s="7"/>
      <c r="R72" s="7"/>
      <c r="T72" s="7"/>
    </row>
  </sheetData>
  <mergeCells count="46">
    <mergeCell ref="S35:S36"/>
    <mergeCell ref="B35:B36"/>
    <mergeCell ref="K1:S1"/>
    <mergeCell ref="S5:S6"/>
    <mergeCell ref="J5:R5"/>
    <mergeCell ref="B32:R32"/>
    <mergeCell ref="S33:S34"/>
    <mergeCell ref="F6:H6"/>
    <mergeCell ref="S17:S19"/>
    <mergeCell ref="B5:B6"/>
    <mergeCell ref="C5:C6"/>
    <mergeCell ref="D5:I5"/>
    <mergeCell ref="A17:A19"/>
    <mergeCell ref="A54:A57"/>
    <mergeCell ref="B33:B34"/>
    <mergeCell ref="B21:R21"/>
    <mergeCell ref="B24:R24"/>
    <mergeCell ref="A33:A34"/>
    <mergeCell ref="B17:B19"/>
    <mergeCell ref="A35:A36"/>
    <mergeCell ref="J69:S69"/>
    <mergeCell ref="S58:S59"/>
    <mergeCell ref="S52:S53"/>
    <mergeCell ref="K2:S2"/>
    <mergeCell ref="B7:R7"/>
    <mergeCell ref="B8:R8"/>
    <mergeCell ref="B11:R11"/>
    <mergeCell ref="A3:S3"/>
    <mergeCell ref="A5:A6"/>
    <mergeCell ref="A58:A59"/>
    <mergeCell ref="A69:I69"/>
    <mergeCell ref="B58:B59"/>
    <mergeCell ref="B52:B53"/>
    <mergeCell ref="A52:A53"/>
    <mergeCell ref="B54:B57"/>
    <mergeCell ref="S54:S57"/>
    <mergeCell ref="S62:S67"/>
    <mergeCell ref="B37:B44"/>
    <mergeCell ref="A37:A44"/>
    <mergeCell ref="B45:B51"/>
    <mergeCell ref="A45:A51"/>
    <mergeCell ref="S45:S51"/>
    <mergeCell ref="S37:S44"/>
    <mergeCell ref="B60:B61"/>
    <mergeCell ref="A60:A61"/>
    <mergeCell ref="C60:C61"/>
  </mergeCells>
  <phoneticPr fontId="0" type="noConversion"/>
  <pageMargins left="0.19685039370078741" right="0" top="0.43307086614173229" bottom="0.55118110236220474" header="0.39370078740157483" footer="0.31496062992125984"/>
  <pageSetup paperSize="9" scale="45" fitToHeight="17" orientation="landscape" r:id="rId1"/>
  <headerFooter alignWithMargins="0"/>
  <rowBreaks count="2" manualBreakCount="2">
    <brk id="37" max="18" man="1"/>
    <brk id="53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ПП1</vt:lpstr>
      <vt:lpstr>ПП1!Заголовки_для_печати</vt:lpstr>
      <vt:lpstr>ПП1!Область_печати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2018-10-27T06:52:19Z</cp:lastPrinted>
  <dcterms:created xsi:type="dcterms:W3CDTF">2013-07-29T03:10:57Z</dcterms:created>
  <dcterms:modified xsi:type="dcterms:W3CDTF">2018-10-27T06:52:27Z</dcterms:modified>
</cp:coreProperties>
</file>