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9" i="1"/>
  <c r="K19"/>
  <c r="I19"/>
  <c r="I14" s="1"/>
  <c r="K18"/>
  <c r="J18"/>
  <c r="I18"/>
  <c r="L17"/>
  <c r="L22"/>
  <c r="L23"/>
  <c r="L24"/>
  <c r="K20"/>
  <c r="K15"/>
  <c r="K14"/>
  <c r="K10" s="1"/>
  <c r="K13"/>
  <c r="K12"/>
  <c r="H24"/>
  <c r="H14" s="1"/>
  <c r="H23"/>
  <c r="H19"/>
  <c r="H18"/>
  <c r="H17"/>
  <c r="J14"/>
  <c r="G14"/>
  <c r="L19" l="1"/>
  <c r="L18"/>
  <c r="L14"/>
  <c r="G19"/>
  <c r="J20"/>
  <c r="J15"/>
  <c r="J12"/>
  <c r="I20"/>
  <c r="H20"/>
  <c r="F20"/>
  <c r="E20"/>
  <c r="D20"/>
  <c r="F19"/>
  <c r="G18"/>
  <c r="F18"/>
  <c r="F15"/>
  <c r="E15"/>
  <c r="D15"/>
  <c r="E14"/>
  <c r="D14"/>
  <c r="I13"/>
  <c r="H13"/>
  <c r="G13"/>
  <c r="F13"/>
  <c r="E13"/>
  <c r="D13"/>
  <c r="I12"/>
  <c r="L12" s="1"/>
  <c r="H12"/>
  <c r="G12"/>
  <c r="F12"/>
  <c r="E12"/>
  <c r="D12"/>
  <c r="E10"/>
  <c r="L13" l="1"/>
  <c r="L20"/>
  <c r="H15"/>
  <c r="J13"/>
  <c r="J10" s="1"/>
  <c r="D10"/>
  <c r="H10"/>
  <c r="F14"/>
  <c r="F10" s="1"/>
  <c r="I15"/>
  <c r="L15" s="1"/>
  <c r="I10"/>
  <c r="G15"/>
  <c r="G20"/>
  <c r="L10" l="1"/>
  <c r="G10"/>
</calcChain>
</file>

<file path=xl/sharedStrings.xml><?xml version="1.0" encoding="utf-8"?>
<sst xmlns="http://schemas.openxmlformats.org/spreadsheetml/2006/main" count="37" uniqueCount="29">
  <si>
    <t>Приложение № 3</t>
  </si>
  <si>
    <t xml:space="preserve">к муниципальной  программе «Управление  муниципальными финансами» 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</si>
  <si>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</si>
  <si>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</si>
  <si>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</si>
  <si>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(рублей), годы</t>
  </si>
  <si>
    <t>2014 год</t>
  </si>
  <si>
    <t>2015 год</t>
  </si>
  <si>
    <t>2016 год</t>
  </si>
  <si>
    <t xml:space="preserve"> 2017 год</t>
  </si>
  <si>
    <t xml:space="preserve"> 2018 год</t>
  </si>
  <si>
    <t>Муниципальная  программа</t>
  </si>
  <si>
    <t xml:space="preserve">«Управление муниципальными финансами»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</si>
  <si>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</si>
  <si>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</si>
  <si>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</si>
  <si>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</si>
  <si>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 xml:space="preserve">бюджет муниципального образования  </t>
  </si>
  <si>
    <t>Подпрограмма 1</t>
  </si>
  <si>
    <t>«Создание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района»</t>
  </si>
  <si>
    <t xml:space="preserve">бюджет муниципального  образования   </t>
  </si>
  <si>
    <t>Подпрограмма 2</t>
  </si>
  <si>
    <t>«Обеспечение реализации муниципальной программы»</t>
  </si>
  <si>
    <t>бюджет муниципального  образования</t>
  </si>
  <si>
    <t>Информация о ресурсном обеспечении и прогнозной оценке расходов на реализацию целей муниципальной программы Богучанского района  с учетом источников финансирования, 
в том числе по источникам</t>
  </si>
  <si>
    <t xml:space="preserve"> 2019 год</t>
  </si>
  <si>
    <t xml:space="preserve"> 2020 год</t>
  </si>
  <si>
    <t xml:space="preserve"> 2021 год</t>
  </si>
  <si>
    <t>Итого за 2014-2021 годы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</si>
</sst>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164" fontId="2" fillId="0" borderId="1" xfId="1" applyFont="1" applyBorder="1" applyAlignment="1">
      <alignment horizontal="right"/>
    </xf>
    <xf numFmtId="164" fontId="0" fillId="0" borderId="1" xfId="1" applyFont="1" applyBorder="1" applyAlignment="1">
      <alignment vertical="top"/>
    </xf>
    <xf numFmtId="164" fontId="2" fillId="0" borderId="1" xfId="1" applyFont="1" applyBorder="1" applyAlignment="1">
      <alignment horizontal="center" vertical="top" wrapText="1"/>
    </xf>
    <xf numFmtId="164" fontId="2" fillId="0" borderId="1" xfId="1" applyFont="1" applyBorder="1" applyAlignment="1">
      <alignment horizontal="center" vertical="top"/>
    </xf>
    <xf numFmtId="164" fontId="2" fillId="0" borderId="1" xfId="1" applyFont="1" applyBorder="1" applyAlignment="1">
      <alignment vertical="top"/>
    </xf>
    <xf numFmtId="164" fontId="2" fillId="0" borderId="1" xfId="1" applyFont="1" applyFill="1" applyBorder="1" applyAlignment="1">
      <alignment horizontal="center" vertical="top" wrapText="1"/>
    </xf>
    <xf numFmtId="164" fontId="2" fillId="0" borderId="1" xfId="1" applyFont="1" applyFill="1" applyBorder="1" applyAlignment="1">
      <alignment vertical="top" wrapText="1"/>
    </xf>
    <xf numFmtId="164" fontId="2" fillId="0" borderId="1" xfId="1" applyFont="1" applyFill="1" applyBorder="1" applyAlignment="1">
      <alignment horizontal="center" vertical="top"/>
    </xf>
    <xf numFmtId="164" fontId="0" fillId="0" borderId="1" xfId="1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1" applyFont="1" applyFill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164" fontId="2" fillId="0" borderId="1" xfId="1" applyFont="1" applyBorder="1" applyAlignment="1">
      <alignment horizontal="right" vertical="top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topLeftCell="A13" workbookViewId="0">
      <selection activeCell="J20" sqref="J20"/>
    </sheetView>
  </sheetViews>
  <sheetFormatPr defaultRowHeight="15"/>
  <cols>
    <col min="1" max="1" width="13.140625" customWidth="1"/>
    <col min="2" max="2" width="18.28515625" customWidth="1"/>
    <col min="3" max="3" width="20.42578125" customWidth="1"/>
    <col min="4" max="4" width="15.42578125" customWidth="1"/>
    <col min="5" max="5" width="15" customWidth="1"/>
    <col min="6" max="6" width="14.5703125" customWidth="1"/>
    <col min="7" max="7" width="15.140625" customWidth="1"/>
    <col min="8" max="8" width="15.28515625" style="19" customWidth="1"/>
    <col min="9" max="9" width="15.42578125" customWidth="1"/>
    <col min="10" max="10" width="14.140625" customWidth="1"/>
    <col min="11" max="11" width="13.140625" customWidth="1"/>
    <col min="12" max="12" width="16.7109375" customWidth="1"/>
  </cols>
  <sheetData>
    <row r="1" spans="1:12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>
      <c r="A3" s="1"/>
    </row>
    <row r="4" spans="1:12" ht="31.5" customHeight="1">
      <c r="A4" s="26" t="s">
        <v>24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>
      <c r="A5" s="2"/>
    </row>
    <row r="6" spans="1:12">
      <c r="A6" s="2"/>
    </row>
    <row r="8" spans="1:12" ht="29.25" customHeight="1">
      <c r="A8" s="23" t="s">
        <v>2</v>
      </c>
      <c r="B8" s="23" t="s">
        <v>3</v>
      </c>
      <c r="C8" s="23" t="s">
        <v>4</v>
      </c>
      <c r="D8" s="23" t="s">
        <v>5</v>
      </c>
      <c r="E8" s="23"/>
      <c r="F8" s="23"/>
      <c r="G8" s="23"/>
      <c r="H8" s="23"/>
      <c r="I8" s="23"/>
      <c r="J8" s="23"/>
      <c r="K8" s="23"/>
      <c r="L8" s="23"/>
    </row>
    <row r="9" spans="1:12" ht="47.25" customHeight="1">
      <c r="A9" s="23"/>
      <c r="B9" s="23"/>
      <c r="C9" s="23"/>
      <c r="D9" s="13" t="s">
        <v>6</v>
      </c>
      <c r="E9" s="13" t="s">
        <v>7</v>
      </c>
      <c r="F9" s="13" t="s">
        <v>8</v>
      </c>
      <c r="G9" s="15" t="s">
        <v>9</v>
      </c>
      <c r="H9" s="15" t="s">
        <v>10</v>
      </c>
      <c r="I9" s="13" t="s">
        <v>25</v>
      </c>
      <c r="J9" s="17" t="s">
        <v>26</v>
      </c>
      <c r="K9" s="20" t="s">
        <v>27</v>
      </c>
      <c r="L9" s="20" t="s">
        <v>28</v>
      </c>
    </row>
    <row r="10" spans="1:12">
      <c r="A10" s="24" t="s">
        <v>11</v>
      </c>
      <c r="B10" s="21" t="s">
        <v>12</v>
      </c>
      <c r="C10" s="14" t="s">
        <v>13</v>
      </c>
      <c r="D10" s="3">
        <f>SUM(D12:D14)</f>
        <v>119947028.32000001</v>
      </c>
      <c r="E10" s="3">
        <f t="shared" ref="E10:I10" si="0">SUM(E12:E14)</f>
        <v>131070344.61</v>
      </c>
      <c r="F10" s="3">
        <f t="shared" si="0"/>
        <v>118476136.76000001</v>
      </c>
      <c r="G10" s="16">
        <f t="shared" si="0"/>
        <v>125854911.55</v>
      </c>
      <c r="H10" s="16">
        <f t="shared" si="0"/>
        <v>122579964.30000001</v>
      </c>
      <c r="I10" s="3">
        <f t="shared" si="0"/>
        <v>137977070</v>
      </c>
      <c r="J10" s="3">
        <f t="shared" ref="J10:K10" si="1">SUM(J12:J14)</f>
        <v>103202570</v>
      </c>
      <c r="K10" s="3">
        <f t="shared" si="1"/>
        <v>98698370</v>
      </c>
      <c r="L10" s="18">
        <f>SUM(D10:K10)</f>
        <v>957806395.53999996</v>
      </c>
    </row>
    <row r="11" spans="1:12">
      <c r="A11" s="24"/>
      <c r="B11" s="21"/>
      <c r="C11" s="14" t="s">
        <v>14</v>
      </c>
      <c r="D11" s="4"/>
      <c r="E11" s="4"/>
      <c r="F11" s="4"/>
      <c r="G11" s="11"/>
      <c r="H11" s="8"/>
      <c r="I11" s="5"/>
      <c r="J11" s="5"/>
      <c r="K11" s="5"/>
      <c r="L11" s="18"/>
    </row>
    <row r="12" spans="1:12">
      <c r="A12" s="24"/>
      <c r="B12" s="21"/>
      <c r="C12" s="14" t="s">
        <v>15</v>
      </c>
      <c r="D12" s="6">
        <f>SUM(D17+D22)</f>
        <v>4273900</v>
      </c>
      <c r="E12" s="6">
        <f t="shared" ref="E12:I14" si="2">SUM(E17+E22)</f>
        <v>4971820</v>
      </c>
      <c r="F12" s="6">
        <f t="shared" si="2"/>
        <v>4321800</v>
      </c>
      <c r="G12" s="10">
        <f t="shared" si="2"/>
        <v>4131005</v>
      </c>
      <c r="H12" s="10">
        <f t="shared" si="2"/>
        <v>4966396.9000000004</v>
      </c>
      <c r="I12" s="6">
        <f t="shared" si="2"/>
        <v>4289600</v>
      </c>
      <c r="J12" s="6">
        <f t="shared" ref="J12:K12" si="3">SUM(J17+J22)</f>
        <v>4504200</v>
      </c>
      <c r="K12" s="6">
        <f t="shared" si="3"/>
        <v>0</v>
      </c>
      <c r="L12" s="18">
        <f t="shared" ref="L12:L24" si="4">SUM(D12:K12)</f>
        <v>31458721.899999999</v>
      </c>
    </row>
    <row r="13" spans="1:12">
      <c r="A13" s="24"/>
      <c r="B13" s="21"/>
      <c r="C13" s="14" t="s">
        <v>16</v>
      </c>
      <c r="D13" s="6">
        <f>SUM(D18+D23)</f>
        <v>26885848</v>
      </c>
      <c r="E13" s="6">
        <f t="shared" si="2"/>
        <v>31431287</v>
      </c>
      <c r="F13" s="6">
        <f t="shared" si="2"/>
        <v>25358900</v>
      </c>
      <c r="G13" s="10">
        <f t="shared" si="2"/>
        <v>34088060</v>
      </c>
      <c r="H13" s="10">
        <f t="shared" si="2"/>
        <v>46187687</v>
      </c>
      <c r="I13" s="6">
        <f t="shared" si="2"/>
        <v>41614800</v>
      </c>
      <c r="J13" s="6">
        <f t="shared" ref="J13:K14" si="5">SUM(J18+J23)</f>
        <v>33334600</v>
      </c>
      <c r="K13" s="6">
        <f t="shared" si="5"/>
        <v>33334600</v>
      </c>
      <c r="L13" s="18">
        <f t="shared" si="4"/>
        <v>272235782</v>
      </c>
    </row>
    <row r="14" spans="1:12" ht="24">
      <c r="A14" s="24"/>
      <c r="B14" s="21"/>
      <c r="C14" s="14" t="s">
        <v>17</v>
      </c>
      <c r="D14" s="6">
        <f>SUM(D19+D24)</f>
        <v>88787280.320000008</v>
      </c>
      <c r="E14" s="6">
        <f t="shared" si="2"/>
        <v>94667237.609999999</v>
      </c>
      <c r="F14" s="6">
        <f t="shared" si="2"/>
        <v>88795436.760000005</v>
      </c>
      <c r="G14" s="6">
        <f>SUM(G19+G24)</f>
        <v>87635846.549999997</v>
      </c>
      <c r="H14" s="10">
        <f t="shared" ref="H14:I14" si="6">SUM(H19+H24)</f>
        <v>71425880.400000006</v>
      </c>
      <c r="I14" s="6">
        <f t="shared" si="6"/>
        <v>92072670</v>
      </c>
      <c r="J14" s="6">
        <f t="shared" si="5"/>
        <v>65363770</v>
      </c>
      <c r="K14" s="6">
        <f t="shared" si="5"/>
        <v>65363770</v>
      </c>
      <c r="L14" s="18">
        <f t="shared" si="4"/>
        <v>654111891.63999999</v>
      </c>
    </row>
    <row r="15" spans="1:12" ht="21" customHeight="1">
      <c r="A15" s="21" t="s">
        <v>18</v>
      </c>
      <c r="B15" s="21" t="s">
        <v>19</v>
      </c>
      <c r="C15" s="14" t="s">
        <v>13</v>
      </c>
      <c r="D15" s="10">
        <f>SUM(D17:D19)</f>
        <v>107619441.76000001</v>
      </c>
      <c r="E15" s="10">
        <f t="shared" ref="E15:I15" si="7">SUM(E17:E19)</f>
        <v>119335807</v>
      </c>
      <c r="F15" s="10">
        <f t="shared" si="7"/>
        <v>105812600</v>
      </c>
      <c r="G15" s="10">
        <f t="shared" si="7"/>
        <v>113163883</v>
      </c>
      <c r="H15" s="10">
        <f t="shared" si="7"/>
        <v>109241325.3</v>
      </c>
      <c r="I15" s="10">
        <f t="shared" si="7"/>
        <v>123355300</v>
      </c>
      <c r="J15" s="10">
        <f t="shared" ref="J15:K15" si="8">SUM(J17:J19)</f>
        <v>88580800</v>
      </c>
      <c r="K15" s="10">
        <f t="shared" si="8"/>
        <v>84076600</v>
      </c>
      <c r="L15" s="18">
        <f t="shared" si="4"/>
        <v>851185757.05999994</v>
      </c>
    </row>
    <row r="16" spans="1:12">
      <c r="A16" s="21"/>
      <c r="B16" s="21"/>
      <c r="C16" s="14" t="s">
        <v>14</v>
      </c>
      <c r="D16" s="11"/>
      <c r="E16" s="11"/>
      <c r="F16" s="11"/>
      <c r="G16" s="11"/>
      <c r="H16" s="8"/>
      <c r="I16" s="8"/>
      <c r="J16" s="8"/>
      <c r="K16" s="8"/>
      <c r="L16" s="18"/>
    </row>
    <row r="17" spans="1:12" ht="25.5" customHeight="1">
      <c r="A17" s="21"/>
      <c r="B17" s="21"/>
      <c r="C17" s="14" t="s">
        <v>15</v>
      </c>
      <c r="D17" s="10">
        <v>4273900</v>
      </c>
      <c r="E17" s="10">
        <v>4971820</v>
      </c>
      <c r="F17" s="10">
        <v>4321800</v>
      </c>
      <c r="G17" s="10">
        <v>4131005</v>
      </c>
      <c r="H17" s="8">
        <f>4629100+337296.9</f>
        <v>4966396.9000000004</v>
      </c>
      <c r="I17" s="8">
        <v>4289600</v>
      </c>
      <c r="J17" s="8">
        <v>4504200</v>
      </c>
      <c r="K17" s="8"/>
      <c r="L17" s="18">
        <f t="shared" si="4"/>
        <v>31458721.899999999</v>
      </c>
    </row>
    <row r="18" spans="1:12">
      <c r="A18" s="21"/>
      <c r="B18" s="21"/>
      <c r="C18" s="14" t="s">
        <v>16</v>
      </c>
      <c r="D18" s="10">
        <v>26883464</v>
      </c>
      <c r="E18" s="10">
        <v>31231287</v>
      </c>
      <c r="F18" s="10">
        <f>24063400+1295500</f>
        <v>25358900</v>
      </c>
      <c r="G18" s="12">
        <f>26666200+178100+3780740+350000+3100000</f>
        <v>34075040</v>
      </c>
      <c r="H18" s="9">
        <f>37201800+178200+5300+2389025+215000+2430862+9200+3034000</f>
        <v>45463387</v>
      </c>
      <c r="I18" s="9">
        <f>213800+41401000</f>
        <v>41614800</v>
      </c>
      <c r="J18" s="9">
        <f>213800+33120800</f>
        <v>33334600</v>
      </c>
      <c r="K18" s="9">
        <f>213800+33120800</f>
        <v>33334600</v>
      </c>
      <c r="L18" s="18">
        <f t="shared" si="4"/>
        <v>271296078</v>
      </c>
    </row>
    <row r="19" spans="1:12" ht="53.25" customHeight="1">
      <c r="A19" s="21"/>
      <c r="B19" s="21"/>
      <c r="C19" s="14" t="s">
        <v>20</v>
      </c>
      <c r="D19" s="10">
        <v>76462077.760000005</v>
      </c>
      <c r="E19" s="10">
        <v>83132700</v>
      </c>
      <c r="F19" s="10">
        <f>72340900+1250000+1128000+1413000</f>
        <v>76131900</v>
      </c>
      <c r="G19" s="12">
        <f>36937338+37521500+389000+110000</f>
        <v>74957838</v>
      </c>
      <c r="H19" s="8">
        <f>22623400+32759700+817141.4+185300+200000+400000+1826000</f>
        <v>58811541.399999999</v>
      </c>
      <c r="I19" s="8">
        <f>40060600+37390300</f>
        <v>77450900</v>
      </c>
      <c r="J19" s="8">
        <f>18693000+32049000</f>
        <v>50742000</v>
      </c>
      <c r="K19" s="8">
        <f>18693000+32049000</f>
        <v>50742000</v>
      </c>
      <c r="L19" s="18">
        <f t="shared" si="4"/>
        <v>548430957.15999997</v>
      </c>
    </row>
    <row r="20" spans="1:12" ht="21" customHeight="1">
      <c r="A20" s="22" t="s">
        <v>21</v>
      </c>
      <c r="B20" s="22" t="s">
        <v>22</v>
      </c>
      <c r="C20" s="14" t="s">
        <v>13</v>
      </c>
      <c r="D20" s="6">
        <f>SUM(D22:D24)</f>
        <v>12327586.560000001</v>
      </c>
      <c r="E20" s="6">
        <f t="shared" ref="E20:I20" si="9">SUM(E22:E24)</f>
        <v>11734537.609999999</v>
      </c>
      <c r="F20" s="6">
        <f t="shared" si="9"/>
        <v>12663536.76</v>
      </c>
      <c r="G20" s="10">
        <f>SUM(G22:G24)</f>
        <v>12691028.550000001</v>
      </c>
      <c r="H20" s="10">
        <f t="shared" si="9"/>
        <v>13338639</v>
      </c>
      <c r="I20" s="6">
        <f t="shared" si="9"/>
        <v>14621770</v>
      </c>
      <c r="J20" s="6">
        <f t="shared" ref="J20:K20" si="10">SUM(J22:J24)</f>
        <v>14621770</v>
      </c>
      <c r="K20" s="6">
        <f t="shared" si="10"/>
        <v>14621770</v>
      </c>
      <c r="L20" s="18">
        <f t="shared" si="4"/>
        <v>106620638.48</v>
      </c>
    </row>
    <row r="21" spans="1:12">
      <c r="A21" s="22"/>
      <c r="B21" s="22"/>
      <c r="C21" s="14" t="s">
        <v>14</v>
      </c>
      <c r="D21" s="6"/>
      <c r="E21" s="6"/>
      <c r="F21" s="6"/>
      <c r="G21" s="10"/>
      <c r="H21" s="8"/>
      <c r="I21" s="5"/>
      <c r="J21" s="5"/>
      <c r="K21" s="5"/>
      <c r="L21" s="18"/>
    </row>
    <row r="22" spans="1:12">
      <c r="A22" s="22"/>
      <c r="B22" s="22"/>
      <c r="C22" s="14" t="s">
        <v>15</v>
      </c>
      <c r="D22" s="6"/>
      <c r="E22" s="6"/>
      <c r="F22" s="6"/>
      <c r="G22" s="10"/>
      <c r="H22" s="8"/>
      <c r="I22" s="5"/>
      <c r="J22" s="5"/>
      <c r="K22" s="5"/>
      <c r="L22" s="18">
        <f t="shared" si="4"/>
        <v>0</v>
      </c>
    </row>
    <row r="23" spans="1:12">
      <c r="A23" s="22"/>
      <c r="B23" s="22"/>
      <c r="C23" s="14" t="s">
        <v>16</v>
      </c>
      <c r="D23" s="6">
        <v>2384</v>
      </c>
      <c r="E23" s="6">
        <v>200000</v>
      </c>
      <c r="F23" s="6"/>
      <c r="G23" s="10">
        <v>13020</v>
      </c>
      <c r="H23" s="8">
        <f>354700+369600</f>
        <v>724300</v>
      </c>
      <c r="I23" s="5"/>
      <c r="J23" s="5"/>
      <c r="K23" s="5"/>
      <c r="L23" s="18">
        <f t="shared" si="4"/>
        <v>939704</v>
      </c>
    </row>
    <row r="24" spans="1:12" ht="24">
      <c r="A24" s="22"/>
      <c r="B24" s="22"/>
      <c r="C24" s="14" t="s">
        <v>23</v>
      </c>
      <c r="D24" s="6">
        <v>12325202.560000001</v>
      </c>
      <c r="E24" s="6">
        <v>11534537.609999999</v>
      </c>
      <c r="F24" s="6">
        <v>12663536.76</v>
      </c>
      <c r="G24" s="7">
        <v>12678008.550000001</v>
      </c>
      <c r="H24" s="12">
        <f>12572336+15356+26647</f>
        <v>12614339</v>
      </c>
      <c r="I24" s="7">
        <v>14621770</v>
      </c>
      <c r="J24" s="7">
        <v>14621770</v>
      </c>
      <c r="K24" s="7">
        <v>14621770</v>
      </c>
      <c r="L24" s="18">
        <f t="shared" si="4"/>
        <v>105680934.48</v>
      </c>
    </row>
  </sheetData>
  <mergeCells count="13">
    <mergeCell ref="C8:C9"/>
    <mergeCell ref="D8:L8"/>
    <mergeCell ref="A10:A14"/>
    <mergeCell ref="B10:B14"/>
    <mergeCell ref="A1:L1"/>
    <mergeCell ref="A2:L2"/>
    <mergeCell ref="A4:L4"/>
    <mergeCell ref="A15:A19"/>
    <mergeCell ref="B15:B19"/>
    <mergeCell ref="A20:A24"/>
    <mergeCell ref="B20:B24"/>
    <mergeCell ref="A8:A9"/>
    <mergeCell ref="B8:B9"/>
  </mergeCells>
  <pageMargins left="0.31496062992125984" right="0.39370078740157483" top="1.1417322834645669" bottom="0.3937007874015748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Admin</cp:lastModifiedBy>
  <cp:lastPrinted>2018-11-09T08:20:25Z</cp:lastPrinted>
  <dcterms:created xsi:type="dcterms:W3CDTF">2016-07-29T05:37:53Z</dcterms:created>
  <dcterms:modified xsi:type="dcterms:W3CDTF">2018-11-15T07:09:23Z</dcterms:modified>
</cp:coreProperties>
</file>