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20" windowWidth="19440" windowHeight="94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67" i="1"/>
  <c r="N67"/>
  <c r="M67"/>
  <c r="L67"/>
  <c r="N39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12"/>
  <c r="N45"/>
  <c r="N48"/>
  <c r="M48"/>
  <c r="L48"/>
  <c r="N41"/>
  <c r="M41"/>
  <c r="L41"/>
  <c r="N35"/>
  <c r="N38"/>
  <c r="M38"/>
  <c r="L38"/>
  <c r="N29"/>
  <c r="N31"/>
  <c r="M31"/>
  <c r="L31"/>
  <c r="N23"/>
  <c r="N26"/>
  <c r="M26"/>
  <c r="L26"/>
  <c r="N18"/>
  <c r="N21"/>
  <c r="M21"/>
  <c r="L21"/>
  <c r="N13"/>
  <c r="M16"/>
  <c r="L16"/>
  <c r="N16" l="1"/>
  <c r="K48"/>
  <c r="K45" s="1"/>
  <c r="K16"/>
  <c r="K13" s="1"/>
  <c r="J67"/>
  <c r="J45"/>
  <c r="M45"/>
  <c r="M39"/>
  <c r="M35"/>
  <c r="M29"/>
  <c r="M23"/>
  <c r="M18"/>
  <c r="M13"/>
  <c r="L45"/>
  <c r="L39"/>
  <c r="L35"/>
  <c r="L29"/>
  <c r="L23"/>
  <c r="L18"/>
  <c r="L13"/>
  <c r="K39"/>
  <c r="K35"/>
  <c r="K29"/>
  <c r="K23"/>
  <c r="K18"/>
  <c r="K67" l="1"/>
  <c r="H67"/>
  <c r="G67"/>
  <c r="I15"/>
  <c r="I13"/>
  <c r="I67" l="1"/>
</calcChain>
</file>

<file path=xl/sharedStrings.xml><?xml version="1.0" encoding="utf-8"?>
<sst xmlns="http://schemas.openxmlformats.org/spreadsheetml/2006/main" count="207" uniqueCount="70">
  <si>
    <t xml:space="preserve">Перечень мероприятий подпрограммы </t>
  </si>
  <si>
    <t>Наименование  программы, подпрограммы</t>
  </si>
  <si>
    <t>Код бюджетной классификации</t>
  </si>
  <si>
    <t>Расходы</t>
  </si>
  <si>
    <t>(руб.),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</si>
  <si>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</si>
  <si>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</si>
  <si>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</si>
  <si>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</si>
  <si>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</si>
  <si>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</si>
  <si>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</si>
  <si>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</si>
  <si>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</si>
  <si>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районного бюджета . Обеспечение контроля за соблюдением законодательства в финансово-бюджетной сфере.</t>
  </si>
  <si>
    <t>Задача 1: Повышение качества планирования и управления муниципальными финансами, развитие программно-целевых принципов формирования бюджета, а также содействие совершенствованию кадрового потенциала  финансовой системы Богучанского района</t>
  </si>
  <si>
    <t xml:space="preserve">Мероприятие 1.1: руководство и управление в сфере установленных функций </t>
  </si>
  <si>
    <t>Финансовое управление администрации Богучанского района</t>
  </si>
  <si>
    <t>1126Б00</t>
  </si>
  <si>
    <t>112006Б000</t>
  </si>
  <si>
    <t>112006Ф000</t>
  </si>
  <si>
    <t>1126Г00</t>
  </si>
  <si>
    <t>112006Г000</t>
  </si>
  <si>
    <t>112006Э000</t>
  </si>
  <si>
    <t>112Ч006</t>
  </si>
  <si>
    <t>11200Ч0060</t>
  </si>
  <si>
    <t>Осуществление полномочий по формированию, исполнению  одного бюджета поселения и контролю за его исполнением</t>
  </si>
  <si>
    <t>Поддержание значения средней оценки качества финансового менеджмента главных распорядителей бюджетных средств (не ниже 3 баллов).</t>
  </si>
  <si>
    <t>обеспечение исполнения бюджета по доходам и расходам;</t>
  </si>
  <si>
    <t>организация и координация работы по размещению муниципальными учреждениями требуемой информации на официальном сайте в сети интернет www.bus.gov.ru, в рамках реализации Федерального закона от 08.05.2010 года № 83-ФЗ «О внесении изменений в отдельные законодательные акты Российской Федерации в связи с совершенствованием правового положения государственных (муниципальных) учреждений»</t>
  </si>
  <si>
    <t>повышение кадрового потенциала сотрудников путем направления их на обучающие семинары</t>
  </si>
  <si>
    <t>Задача 2:  Автоматизация планирования и исполнения районного бюджета, автоматизация исполнения бюджетов поселений и содействие автоматизации планирования бюджетов муниципальных образований;</t>
  </si>
  <si>
    <t>Мероприятие 2.1: Комплексная автоматизация процесса планирования районного бюджета, а также комплексная автоматизация процесса исполнения и сбора отчетности районного бюджета и бюджетов поселений</t>
  </si>
  <si>
    <t xml:space="preserve">Финансовое управление администрации  Богучанского района </t>
  </si>
  <si>
    <t xml:space="preserve">Задача 3: Обеспечение соблюдения бюджетного законодательства Российской Федерации, Красноярского края и нормативно-правовых актов Богучанского района </t>
  </si>
  <si>
    <t>Мероприятие 3.1: Осуществление муниципального финансового контроля в финансово-бюджетной сфере района, в том числе:</t>
  </si>
  <si>
    <t>организация и осуществление финансового контроля за соблюдением требований бюджетного законодательства и иных нормативных правовых актов Российской Федерации, Красноярского края  и нормативно-правовых актов Богучанского района путем проведения проверок местных бюджетов – получателей межбюджетных трансфертов из районного бюджета;</t>
  </si>
  <si>
    <t>организация и осуществление финансового контроля за деятельностью муниципальных бюджетных  учреждений;</t>
  </si>
  <si>
    <t>вынесения обязательных для исполнения объектами контроля предписаний об устранении выявленных нарушений, в том числе возмещении бюджетных средств;</t>
  </si>
  <si>
    <t>осуществление бюджетных полномочий главного администратора доходов районного бюджета в случаях, установленных решением  о бюджете</t>
  </si>
  <si>
    <t>Задача 4: Повышение результативности муниципального финансового контроля</t>
  </si>
  <si>
    <t>Мероприятие 4.1: Совершенствование нормативной правовой базы в области муниципального финансового контроля и обеспечение открытости и гласности муниципального финансового контроля, в том числе:</t>
  </si>
  <si>
    <t>совершенствование нормативной правовой и методологической базы в области муниципального финансового контроля;</t>
  </si>
  <si>
    <t>Анализ и мониторинг численности служащих (работников)  ОМСУ, муниципальных учреждений, в целях повышения эффективности бюджетных расходов</t>
  </si>
  <si>
    <t>Внесение предложений в  администрацию района  и финансовое управление для повышения эффективности бюджетных расходов</t>
  </si>
  <si>
    <t>Итого:</t>
  </si>
  <si>
    <t>Ожидаемый результат от реализации подпрограммного мероприятия(в натуральном выражении)</t>
  </si>
  <si>
    <t>проведение оценки качества финансового менеджмента главных распорядителей бюджетных средств</t>
  </si>
  <si>
    <t>1. Разработка и утверждение необходимых правовых актов для совершенствования законодательства в области муниципального финансового контроля (100% правовых актов района  в области муниципального финансового контроля соответствуют законодательству РФ,  Красноярского края и нормативно-правовым актам  Богучанского района),
 2. Разработка аналитических материалов по итогам контрольных мероприятий (не менее 4 материалов в год).</t>
  </si>
  <si>
    <t>Доля органов местного самоуправления  Богучанского района, а также муниципальных учреждений, обеспеченных возможностью работы в информационных системах планирования(100 % ежегодно) и исполнения (не менее 75% ежегодно) районного бюджета.
Соответствие размещенной информации по работе пользователей в автоматизированных системах планирования и исполнения районного бюджета актуальной версии программного обеспечения</t>
  </si>
  <si>
    <t>Поддержание рейтинга района  по качеству управления муниципальными финансами не ниже уровня, соответствующего надлежащему качеству; 
Исполнение районного бюджета по доходам без учета безвозмездных поступлений к первоначально утвержденному уровню (от 80% до 120 %) ежегодно.</t>
  </si>
  <si>
    <t>0106</t>
  </si>
  <si>
    <t>121
122
244
852
853</t>
  </si>
  <si>
    <t>121
129</t>
  </si>
  <si>
    <t xml:space="preserve">Своевременное составление проекта районного бюджета и отчета об исполнении районного бюджета (не позднее 1 мая и 15 ноября текущего года соответственно); отношение дефицита бюджета к общему годовому объему доходов районного бюджета не должен превышать 10 процентов утвержденного общего годового объема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отчислений. в соответствии с требованиями Бюджетного кодекса Российской Федерации). </t>
  </si>
  <si>
    <t>Повышение квалификации муниципальных служащих, работающих в финансовом управлении  (не менее 25% ежегодно)</t>
  </si>
  <si>
    <t>усиление взаимодействия между органами муниципального финансового контроля и органами, осуществляющими внешний муниципальный финансовый контрольс целью предупреждения бюджетных нарушений разработка аналитических материалов по итогам контрольных мероприятий и направление их в  органы местного самоуправления (далее - ОМСУ)</t>
  </si>
  <si>
    <t>х</t>
  </si>
  <si>
    <t xml:space="preserve">к подпрограмме «Обеспечение реализации муниципальной программы»  </t>
  </si>
  <si>
    <t>внедрение современных механизмов организации бюджетного процесса , переход на «программный бюджет"</t>
  </si>
  <si>
    <t>2019 год</t>
  </si>
  <si>
    <t>Приложение № 2 
к подпрограмме «Обеспечение реализации муниципальной программы»</t>
  </si>
  <si>
    <t>2020 год</t>
  </si>
  <si>
    <t xml:space="preserve">121
122
129
244
852
</t>
  </si>
  <si>
    <t>120
240
850</t>
  </si>
  <si>
    <t>2021 год</t>
  </si>
  <si>
    <t>Итого за 2014-2021 годы</t>
  </si>
  <si>
    <t xml:space="preserve"> </t>
  </si>
  <si>
    <t>Доля районных муниципальных учреждений разместивших в текущем году в полном объеме на официальном сайте в сети интернет WWW.bus.gov.ru( не менее 95% в 2014 году,97% в 2015 году, 99% в 2016 году, 99% в 2017 году, 99% в 2018 году,99% в 2019 году, 99% в 2020 году, 99% в 2021 году).</t>
  </si>
  <si>
    <t xml:space="preserve">1.Снижение объема выявленных нарушений бюджетного законодательства к общему объему расходов районного бюджета (не менее чем на 1 % ежегодно). 
2.Снижение объема повторных нарушений бюджетного законодательства (2014  год - не более чем 15% повторных нарушений, 2015 год – не более чем 10% повторных нарушений, 2016 год – не более чем 10% повторных нарушений, 2017 год – не более чем 10% повторных нарушений,2018 год – не более чем 10% повторных нарушений,2019 год – не более чем 10% повторных нарушений,2020 год – не более чем 10% повторных нарушений, 2021 год – не более чем 10% повторных нарушений, ) 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</si>
</sst>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64" fontId="1" fillId="0" borderId="1" xfId="2" applyFont="1" applyBorder="1" applyAlignment="1">
      <alignment horizontal="center" vertical="top"/>
    </xf>
    <xf numFmtId="164" fontId="1" fillId="0" borderId="1" xfId="2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0" fillId="0" borderId="0" xfId="0" applyFill="1"/>
    <xf numFmtId="0" fontId="1" fillId="0" borderId="1" xfId="0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/>
    </xf>
    <xf numFmtId="164" fontId="1" fillId="0" borderId="1" xfId="2" applyFont="1" applyFill="1" applyBorder="1" applyAlignment="1">
      <alignment horizontal="center" vertical="top"/>
    </xf>
    <xf numFmtId="164" fontId="1" fillId="0" borderId="1" xfId="2" applyFont="1" applyFill="1" applyBorder="1" applyAlignment="1">
      <alignment vertical="top" wrapText="1"/>
    </xf>
    <xf numFmtId="164" fontId="1" fillId="0" borderId="1" xfId="2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/>
    </xf>
    <xf numFmtId="164" fontId="1" fillId="0" borderId="1" xfId="2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0" fontId="4" fillId="0" borderId="1" xfId="1" applyFont="1" applyFill="1" applyBorder="1" applyAlignment="1" applyProtection="1">
      <alignment vertical="top" wrapText="1"/>
    </xf>
    <xf numFmtId="0" fontId="1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top"/>
    </xf>
    <xf numFmtId="0" fontId="0" fillId="0" borderId="1" xfId="0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us.gov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7"/>
  <sheetViews>
    <sheetView tabSelected="1" topLeftCell="C1" workbookViewId="0">
      <selection activeCell="L14" sqref="L14"/>
    </sheetView>
  </sheetViews>
  <sheetFormatPr defaultRowHeight="15"/>
  <cols>
    <col min="1" max="1" width="22" customWidth="1"/>
    <col min="2" max="2" width="10.28515625" customWidth="1"/>
    <col min="3" max="3" width="6.140625" customWidth="1"/>
    <col min="4" max="4" width="6.28515625" customWidth="1"/>
    <col min="5" max="5" width="9.85546875" customWidth="1"/>
    <col min="6" max="6" width="5.140625" customWidth="1"/>
    <col min="7" max="7" width="13.140625" customWidth="1"/>
    <col min="8" max="8" width="13.28515625" customWidth="1"/>
    <col min="9" max="9" width="13.28515625" style="11" customWidth="1"/>
    <col min="10" max="10" width="13.5703125" style="11" customWidth="1"/>
    <col min="11" max="11" width="13.42578125" style="11" customWidth="1"/>
    <col min="12" max="12" width="15.5703125" style="11" customWidth="1"/>
    <col min="13" max="14" width="13.42578125" style="11" customWidth="1"/>
    <col min="15" max="15" width="14.7109375" style="11" customWidth="1"/>
    <col min="16" max="16" width="32.140625" style="11" customWidth="1"/>
  </cols>
  <sheetData>
    <row r="1" spans="1:16">
      <c r="A1" s="2"/>
    </row>
    <row r="2" spans="1:16" ht="36.75">
      <c r="A2" s="1"/>
      <c r="P2" s="23" t="s">
        <v>61</v>
      </c>
    </row>
    <row r="4" spans="1:16">
      <c r="A4" s="48" t="s">
        <v>58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ht="13.5" customHeight="1">
      <c r="A5" s="49" t="s">
        <v>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 ht="12" customHeight="1">
      <c r="A6" s="50" t="s">
        <v>1</v>
      </c>
      <c r="B6" s="51"/>
      <c r="C6" s="52" t="s">
        <v>2</v>
      </c>
      <c r="D6" s="53"/>
      <c r="E6" s="53"/>
      <c r="F6" s="54"/>
      <c r="G6" s="52" t="s">
        <v>3</v>
      </c>
      <c r="H6" s="53"/>
      <c r="I6" s="53"/>
      <c r="J6" s="53"/>
      <c r="K6" s="53"/>
      <c r="L6" s="53"/>
      <c r="M6" s="53"/>
      <c r="N6" s="53"/>
      <c r="O6" s="54"/>
      <c r="P6" s="58" t="s">
        <v>46</v>
      </c>
    </row>
    <row r="7" spans="1:16">
      <c r="A7" s="50"/>
      <c r="B7" s="51"/>
      <c r="C7" s="55"/>
      <c r="D7" s="56"/>
      <c r="E7" s="56"/>
      <c r="F7" s="57"/>
      <c r="G7" s="55" t="s">
        <v>4</v>
      </c>
      <c r="H7" s="56"/>
      <c r="I7" s="56"/>
      <c r="J7" s="56"/>
      <c r="K7" s="56"/>
      <c r="L7" s="56"/>
      <c r="M7" s="56"/>
      <c r="N7" s="56"/>
      <c r="O7" s="57"/>
      <c r="P7" s="58"/>
    </row>
    <row r="8" spans="1:16" ht="20.25" customHeight="1">
      <c r="A8" s="50"/>
      <c r="B8" s="51"/>
      <c r="C8" s="50" t="s">
        <v>5</v>
      </c>
      <c r="D8" s="50" t="s">
        <v>6</v>
      </c>
      <c r="E8" s="50" t="s">
        <v>7</v>
      </c>
      <c r="F8" s="50" t="s">
        <v>8</v>
      </c>
      <c r="G8" s="50" t="s">
        <v>9</v>
      </c>
      <c r="H8" s="50" t="s">
        <v>10</v>
      </c>
      <c r="I8" s="46" t="s">
        <v>11</v>
      </c>
      <c r="J8" s="46" t="s">
        <v>12</v>
      </c>
      <c r="K8" s="46" t="s">
        <v>13</v>
      </c>
      <c r="L8" s="46" t="s">
        <v>60</v>
      </c>
      <c r="M8" s="46" t="s">
        <v>62</v>
      </c>
      <c r="N8" s="46" t="s">
        <v>65</v>
      </c>
      <c r="O8" s="46" t="s">
        <v>66</v>
      </c>
      <c r="P8" s="58"/>
    </row>
    <row r="9" spans="1:16">
      <c r="A9" s="50"/>
      <c r="B9" s="51"/>
      <c r="C9" s="50"/>
      <c r="D9" s="50"/>
      <c r="E9" s="50"/>
      <c r="F9" s="50"/>
      <c r="G9" s="50"/>
      <c r="H9" s="50"/>
      <c r="I9" s="46"/>
      <c r="J9" s="46"/>
      <c r="K9" s="46"/>
      <c r="L9" s="46"/>
      <c r="M9" s="46"/>
      <c r="N9" s="46"/>
      <c r="O9" s="46"/>
      <c r="P9" s="58"/>
    </row>
    <row r="10" spans="1:16" ht="30.75" customHeight="1">
      <c r="A10" s="47" t="s">
        <v>14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</row>
    <row r="11" spans="1:16" ht="22.5" customHeight="1">
      <c r="A11" s="47" t="s">
        <v>15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</row>
    <row r="12" spans="1:16" ht="18.75" customHeight="1">
      <c r="A12" s="37" t="s">
        <v>16</v>
      </c>
      <c r="B12" s="38" t="s">
        <v>17</v>
      </c>
      <c r="C12" s="5">
        <v>890</v>
      </c>
      <c r="D12" s="6" t="s">
        <v>51</v>
      </c>
      <c r="E12" s="7">
        <v>1126000</v>
      </c>
      <c r="F12" s="4"/>
      <c r="G12" s="9">
        <v>11942071.800000001</v>
      </c>
      <c r="H12" s="8">
        <v>9491284.8000000007</v>
      </c>
      <c r="I12" s="12"/>
      <c r="J12" s="29"/>
      <c r="K12" s="32"/>
      <c r="L12" s="35"/>
      <c r="M12" s="35"/>
      <c r="N12" s="35"/>
      <c r="O12" s="16">
        <f>SUM(G12:N12)</f>
        <v>21433356.600000001</v>
      </c>
      <c r="P12" s="26"/>
    </row>
    <row r="13" spans="1:16">
      <c r="A13" s="37"/>
      <c r="B13" s="39"/>
      <c r="C13" s="5">
        <v>890</v>
      </c>
      <c r="D13" s="6" t="s">
        <v>51</v>
      </c>
      <c r="E13" s="7">
        <v>1120060000</v>
      </c>
      <c r="F13" s="4"/>
      <c r="G13" s="5"/>
      <c r="H13" s="5"/>
      <c r="I13" s="15">
        <f>6190678+21776.94+1849747.57+1683609.35+21746.89+2.5</f>
        <v>9767561.2500000019</v>
      </c>
      <c r="J13" s="16">
        <v>9555823.7400000002</v>
      </c>
      <c r="K13" s="16">
        <f>K16</f>
        <v>9919955.3599999994</v>
      </c>
      <c r="L13" s="16">
        <f>L16</f>
        <v>11444756</v>
      </c>
      <c r="M13" s="16">
        <f>M16</f>
        <v>11444756</v>
      </c>
      <c r="N13" s="16">
        <f>N16</f>
        <v>11444756</v>
      </c>
      <c r="O13" s="16">
        <f t="shared" ref="O13:O48" si="0">SUM(G13:N13)</f>
        <v>63577608.350000001</v>
      </c>
      <c r="P13" s="26"/>
    </row>
    <row r="14" spans="1:16" ht="69.75" customHeight="1">
      <c r="A14" s="37"/>
      <c r="B14" s="39"/>
      <c r="C14" s="5">
        <v>890</v>
      </c>
      <c r="D14" s="6" t="s">
        <v>51</v>
      </c>
      <c r="E14" s="7">
        <v>1126000</v>
      </c>
      <c r="F14" s="3" t="s">
        <v>52</v>
      </c>
      <c r="G14" s="9">
        <v>11942071.800000001</v>
      </c>
      <c r="H14" s="8">
        <v>9491284.8000000007</v>
      </c>
      <c r="I14" s="12"/>
      <c r="J14" s="29"/>
      <c r="K14" s="32"/>
      <c r="L14" s="35"/>
      <c r="M14" s="35"/>
      <c r="N14" s="35"/>
      <c r="O14" s="16">
        <f t="shared" si="0"/>
        <v>21433356.600000001</v>
      </c>
      <c r="P14" s="26"/>
    </row>
    <row r="15" spans="1:16" s="11" customFormat="1" ht="63.75" customHeight="1">
      <c r="A15" s="37"/>
      <c r="B15" s="39"/>
      <c r="C15" s="12">
        <v>890</v>
      </c>
      <c r="D15" s="13" t="s">
        <v>51</v>
      </c>
      <c r="E15" s="14">
        <v>1120060000</v>
      </c>
      <c r="F15" s="29" t="s">
        <v>63</v>
      </c>
      <c r="G15" s="12"/>
      <c r="H15" s="12"/>
      <c r="I15" s="15">
        <f>6190678+21776.94+1849747.57+1683609.35+21746.89+2.5</f>
        <v>9767561.2500000019</v>
      </c>
      <c r="J15" s="16">
        <v>9555823.7400000002</v>
      </c>
      <c r="K15" s="25"/>
      <c r="L15" s="25"/>
      <c r="M15" s="25"/>
      <c r="N15" s="25"/>
      <c r="O15" s="16">
        <f t="shared" si="0"/>
        <v>19323384.990000002</v>
      </c>
      <c r="P15" s="21"/>
    </row>
    <row r="16" spans="1:16" s="11" customFormat="1" ht="39.75" customHeight="1">
      <c r="A16" s="37"/>
      <c r="B16" s="39"/>
      <c r="C16" s="12">
        <v>890</v>
      </c>
      <c r="D16" s="13" t="s">
        <v>51</v>
      </c>
      <c r="E16" s="14">
        <v>1120060000</v>
      </c>
      <c r="F16" s="29" t="s">
        <v>64</v>
      </c>
      <c r="G16" s="12"/>
      <c r="H16" s="12"/>
      <c r="I16" s="15"/>
      <c r="J16" s="16"/>
      <c r="K16" s="16">
        <f>26186.2+1733976+8159793.16</f>
        <v>9919955.3599999994</v>
      </c>
      <c r="L16" s="16">
        <f t="shared" ref="L16:M16" si="1">7614379+27300+2299542+202455+104020+858871+111084+214605+12500</f>
        <v>11444756</v>
      </c>
      <c r="M16" s="16">
        <f t="shared" si="1"/>
        <v>11444756</v>
      </c>
      <c r="N16" s="16">
        <f>7614379+27300+2299542+202455+104020+858871+111084+214605+12500</f>
        <v>11444756</v>
      </c>
      <c r="O16" s="16">
        <f t="shared" si="0"/>
        <v>44254223.359999999</v>
      </c>
      <c r="P16" s="21"/>
    </row>
    <row r="17" spans="1:16" s="11" customFormat="1">
      <c r="A17" s="37"/>
      <c r="B17" s="39"/>
      <c r="C17" s="12">
        <v>890</v>
      </c>
      <c r="D17" s="13" t="s">
        <v>51</v>
      </c>
      <c r="E17" s="14">
        <v>1126100</v>
      </c>
      <c r="F17" s="20"/>
      <c r="G17" s="18">
        <v>7692.2</v>
      </c>
      <c r="H17" s="15">
        <v>230872.19</v>
      </c>
      <c r="I17" s="12"/>
      <c r="J17" s="30"/>
      <c r="K17" s="32"/>
      <c r="L17" s="35" t="s">
        <v>67</v>
      </c>
      <c r="M17" s="35"/>
      <c r="N17" s="35"/>
      <c r="O17" s="16">
        <f t="shared" si="0"/>
        <v>238564.39</v>
      </c>
      <c r="P17" s="21"/>
    </row>
    <row r="18" spans="1:16" s="11" customFormat="1">
      <c r="A18" s="37"/>
      <c r="B18" s="39"/>
      <c r="C18" s="12">
        <v>890</v>
      </c>
      <c r="D18" s="13" t="s">
        <v>51</v>
      </c>
      <c r="E18" s="14">
        <v>1120061000</v>
      </c>
      <c r="F18" s="20"/>
      <c r="G18" s="12"/>
      <c r="H18" s="12"/>
      <c r="I18" s="15">
        <v>404222.54</v>
      </c>
      <c r="J18" s="16">
        <v>474210.54</v>
      </c>
      <c r="K18" s="16">
        <f>K21</f>
        <v>594390.07999999996</v>
      </c>
      <c r="L18" s="16">
        <f>L21</f>
        <v>326001</v>
      </c>
      <c r="M18" s="16">
        <f>M21</f>
        <v>326001</v>
      </c>
      <c r="N18" s="16">
        <f>N21</f>
        <v>326001</v>
      </c>
      <c r="O18" s="16">
        <f t="shared" si="0"/>
        <v>2450826.16</v>
      </c>
      <c r="P18" s="21"/>
    </row>
    <row r="19" spans="1:16" s="11" customFormat="1">
      <c r="A19" s="37"/>
      <c r="B19" s="39"/>
      <c r="C19" s="12">
        <v>890</v>
      </c>
      <c r="D19" s="13" t="s">
        <v>51</v>
      </c>
      <c r="E19" s="14">
        <v>1126100</v>
      </c>
      <c r="F19" s="20">
        <v>121</v>
      </c>
      <c r="G19" s="18">
        <v>7692.2</v>
      </c>
      <c r="H19" s="15">
        <v>230872.19</v>
      </c>
      <c r="I19" s="12"/>
      <c r="J19" s="30"/>
      <c r="K19" s="32"/>
      <c r="L19" s="35"/>
      <c r="M19" s="35"/>
      <c r="N19" s="35"/>
      <c r="O19" s="16">
        <f t="shared" si="0"/>
        <v>238564.39</v>
      </c>
      <c r="P19" s="21"/>
    </row>
    <row r="20" spans="1:16" s="11" customFormat="1" ht="24">
      <c r="A20" s="37"/>
      <c r="B20" s="39"/>
      <c r="C20" s="12">
        <v>890</v>
      </c>
      <c r="D20" s="13" t="s">
        <v>51</v>
      </c>
      <c r="E20" s="14">
        <v>1120061000</v>
      </c>
      <c r="F20" s="29" t="s">
        <v>53</v>
      </c>
      <c r="G20" s="12"/>
      <c r="H20" s="12"/>
      <c r="I20" s="15">
        <v>404222.54</v>
      </c>
      <c r="J20" s="16">
        <v>474210.54</v>
      </c>
      <c r="K20" s="25"/>
      <c r="L20" s="25"/>
      <c r="M20" s="25"/>
      <c r="N20" s="25"/>
      <c r="O20" s="16">
        <f t="shared" si="0"/>
        <v>878433.08</v>
      </c>
      <c r="P20" s="21"/>
    </row>
    <row r="21" spans="1:16" s="11" customFormat="1">
      <c r="A21" s="37"/>
      <c r="B21" s="39"/>
      <c r="C21" s="12">
        <v>890</v>
      </c>
      <c r="D21" s="13" t="s">
        <v>51</v>
      </c>
      <c r="E21" s="14">
        <v>1120061000</v>
      </c>
      <c r="F21" s="29">
        <v>120</v>
      </c>
      <c r="G21" s="12"/>
      <c r="H21" s="12"/>
      <c r="I21" s="15"/>
      <c r="J21" s="16"/>
      <c r="K21" s="16">
        <v>594390.07999999996</v>
      </c>
      <c r="L21" s="16">
        <f>250385+75616</f>
        <v>326001</v>
      </c>
      <c r="M21" s="16">
        <f t="shared" ref="M21:N21" si="2">250385+75616</f>
        <v>326001</v>
      </c>
      <c r="N21" s="16">
        <f t="shared" si="2"/>
        <v>326001</v>
      </c>
      <c r="O21" s="16">
        <f t="shared" si="0"/>
        <v>1572393.08</v>
      </c>
      <c r="P21" s="21"/>
    </row>
    <row r="22" spans="1:16" s="11" customFormat="1">
      <c r="A22" s="37"/>
      <c r="B22" s="39"/>
      <c r="C22" s="12">
        <v>890</v>
      </c>
      <c r="D22" s="13" t="s">
        <v>51</v>
      </c>
      <c r="E22" s="14">
        <v>1126700</v>
      </c>
      <c r="F22" s="20"/>
      <c r="G22" s="12"/>
      <c r="H22" s="15">
        <v>39276.6</v>
      </c>
      <c r="I22" s="19"/>
      <c r="J22" s="16"/>
      <c r="K22" s="17"/>
      <c r="L22" s="17"/>
      <c r="M22" s="17"/>
      <c r="N22" s="17"/>
      <c r="O22" s="16">
        <f t="shared" si="0"/>
        <v>39276.6</v>
      </c>
      <c r="P22" s="21"/>
    </row>
    <row r="23" spans="1:16" s="11" customFormat="1" ht="15.75" customHeight="1">
      <c r="A23" s="37"/>
      <c r="B23" s="39"/>
      <c r="C23" s="12">
        <v>890</v>
      </c>
      <c r="D23" s="13" t="s">
        <v>51</v>
      </c>
      <c r="E23" s="14">
        <v>1120067000</v>
      </c>
      <c r="F23" s="20"/>
      <c r="G23" s="12"/>
      <c r="H23" s="19"/>
      <c r="I23" s="19">
        <v>117188.46</v>
      </c>
      <c r="J23" s="16">
        <v>191034.12</v>
      </c>
      <c r="K23" s="16">
        <f>K26</f>
        <v>420813.8</v>
      </c>
      <c r="L23" s="16">
        <f>L26</f>
        <v>346500</v>
      </c>
      <c r="M23" s="16">
        <f>M26</f>
        <v>346500</v>
      </c>
      <c r="N23" s="16">
        <f>N26</f>
        <v>346500</v>
      </c>
      <c r="O23" s="16">
        <f t="shared" si="0"/>
        <v>1768536.38</v>
      </c>
      <c r="P23" s="21"/>
    </row>
    <row r="24" spans="1:16" s="11" customFormat="1">
      <c r="A24" s="37"/>
      <c r="B24" s="39"/>
      <c r="C24" s="12">
        <v>890</v>
      </c>
      <c r="D24" s="13" t="s">
        <v>51</v>
      </c>
      <c r="E24" s="14">
        <v>1126700</v>
      </c>
      <c r="F24" s="20">
        <v>122</v>
      </c>
      <c r="G24" s="12"/>
      <c r="H24" s="15">
        <v>39276.6</v>
      </c>
      <c r="I24" s="12"/>
      <c r="J24" s="30"/>
      <c r="K24" s="32"/>
      <c r="L24" s="35"/>
      <c r="M24" s="35"/>
      <c r="N24" s="35"/>
      <c r="O24" s="16">
        <f t="shared" si="0"/>
        <v>39276.6</v>
      </c>
      <c r="P24" s="21"/>
    </row>
    <row r="25" spans="1:16" s="11" customFormat="1" ht="15.75" customHeight="1">
      <c r="A25" s="37"/>
      <c r="B25" s="39"/>
      <c r="C25" s="12">
        <v>890</v>
      </c>
      <c r="D25" s="13" t="s">
        <v>51</v>
      </c>
      <c r="E25" s="14">
        <v>1120067000</v>
      </c>
      <c r="F25" s="20">
        <v>122</v>
      </c>
      <c r="G25" s="12"/>
      <c r="H25" s="12"/>
      <c r="I25" s="19">
        <v>117188.46</v>
      </c>
      <c r="J25" s="16">
        <v>191034.12</v>
      </c>
      <c r="K25" s="25"/>
      <c r="L25" s="25"/>
      <c r="M25" s="25"/>
      <c r="N25" s="25"/>
      <c r="O25" s="16">
        <f t="shared" si="0"/>
        <v>308222.58</v>
      </c>
      <c r="P25" s="21"/>
    </row>
    <row r="26" spans="1:16" s="11" customFormat="1" ht="15.75" customHeight="1">
      <c r="A26" s="37"/>
      <c r="B26" s="39"/>
      <c r="C26" s="12">
        <v>890</v>
      </c>
      <c r="D26" s="13" t="s">
        <v>51</v>
      </c>
      <c r="E26" s="14">
        <v>1120067000</v>
      </c>
      <c r="F26" s="20">
        <v>120</v>
      </c>
      <c r="G26" s="12"/>
      <c r="H26" s="12"/>
      <c r="I26" s="19"/>
      <c r="J26" s="16"/>
      <c r="K26" s="16">
        <v>420813.8</v>
      </c>
      <c r="L26" s="16">
        <f>346500</f>
        <v>346500</v>
      </c>
      <c r="M26" s="16">
        <f t="shared" ref="M26:N26" si="3">346500</f>
        <v>346500</v>
      </c>
      <c r="N26" s="16">
        <f t="shared" si="3"/>
        <v>346500</v>
      </c>
      <c r="O26" s="16">
        <f t="shared" si="0"/>
        <v>1460313.8</v>
      </c>
      <c r="P26" s="21"/>
    </row>
    <row r="27" spans="1:16" s="11" customFormat="1" ht="15.75" customHeight="1">
      <c r="A27" s="37"/>
      <c r="B27" s="39"/>
      <c r="C27" s="12">
        <v>890</v>
      </c>
      <c r="D27" s="13" t="s">
        <v>51</v>
      </c>
      <c r="E27" s="14" t="s">
        <v>18</v>
      </c>
      <c r="F27" s="20"/>
      <c r="G27" s="12"/>
      <c r="H27" s="15">
        <v>1447994.57</v>
      </c>
      <c r="I27" s="12"/>
      <c r="J27" s="30"/>
      <c r="K27" s="32"/>
      <c r="L27" s="35"/>
      <c r="M27" s="35"/>
      <c r="N27" s="35"/>
      <c r="O27" s="16">
        <f t="shared" si="0"/>
        <v>1447994.57</v>
      </c>
      <c r="P27" s="21"/>
    </row>
    <row r="28" spans="1:16" s="11" customFormat="1" ht="15.75" customHeight="1">
      <c r="A28" s="37"/>
      <c r="B28" s="39"/>
      <c r="C28" s="12">
        <v>890</v>
      </c>
      <c r="D28" s="13" t="s">
        <v>51</v>
      </c>
      <c r="E28" s="14" t="s">
        <v>18</v>
      </c>
      <c r="F28" s="20">
        <v>121</v>
      </c>
      <c r="G28" s="12"/>
      <c r="H28" s="15">
        <v>1447994.57</v>
      </c>
      <c r="I28" s="12"/>
      <c r="J28" s="30"/>
      <c r="K28" s="32"/>
      <c r="L28" s="35"/>
      <c r="M28" s="35"/>
      <c r="N28" s="35"/>
      <c r="O28" s="16">
        <f t="shared" si="0"/>
        <v>1447994.57</v>
      </c>
      <c r="P28" s="21"/>
    </row>
    <row r="29" spans="1:16" s="11" customFormat="1">
      <c r="A29" s="37"/>
      <c r="B29" s="39"/>
      <c r="C29" s="12">
        <v>890</v>
      </c>
      <c r="D29" s="13" t="s">
        <v>51</v>
      </c>
      <c r="E29" s="14" t="s">
        <v>19</v>
      </c>
      <c r="F29" s="20"/>
      <c r="G29" s="12"/>
      <c r="H29" s="12"/>
      <c r="I29" s="15">
        <v>1277575.6000000001</v>
      </c>
      <c r="J29" s="15">
        <v>1393060.12</v>
      </c>
      <c r="K29" s="15">
        <f>K31</f>
        <v>1390817.76</v>
      </c>
      <c r="L29" s="15">
        <f>L31</f>
        <v>1413848</v>
      </c>
      <c r="M29" s="15">
        <f>M31</f>
        <v>1413848</v>
      </c>
      <c r="N29" s="15">
        <f>N31</f>
        <v>1413848</v>
      </c>
      <c r="O29" s="16">
        <f t="shared" si="0"/>
        <v>8302997.4800000004</v>
      </c>
      <c r="P29" s="21"/>
    </row>
    <row r="30" spans="1:16" s="11" customFormat="1" ht="24">
      <c r="A30" s="37"/>
      <c r="B30" s="39"/>
      <c r="C30" s="12">
        <v>890</v>
      </c>
      <c r="D30" s="13" t="s">
        <v>51</v>
      </c>
      <c r="E30" s="14" t="s">
        <v>19</v>
      </c>
      <c r="F30" s="29" t="s">
        <v>53</v>
      </c>
      <c r="G30" s="12"/>
      <c r="H30" s="12"/>
      <c r="I30" s="15">
        <v>1277575.6000000001</v>
      </c>
      <c r="J30" s="15">
        <v>1393060.12</v>
      </c>
      <c r="K30" s="25"/>
      <c r="L30" s="25"/>
      <c r="M30" s="25"/>
      <c r="N30" s="25"/>
      <c r="O30" s="16">
        <f t="shared" si="0"/>
        <v>2670635.7200000002</v>
      </c>
      <c r="P30" s="21"/>
    </row>
    <row r="31" spans="1:16" s="11" customFormat="1">
      <c r="A31" s="37"/>
      <c r="B31" s="39"/>
      <c r="C31" s="12">
        <v>890</v>
      </c>
      <c r="D31" s="13" t="s">
        <v>51</v>
      </c>
      <c r="E31" s="14" t="s">
        <v>19</v>
      </c>
      <c r="F31" s="29">
        <v>120</v>
      </c>
      <c r="G31" s="12"/>
      <c r="H31" s="12"/>
      <c r="I31" s="15"/>
      <c r="J31" s="15"/>
      <c r="K31" s="15">
        <v>1390817.76</v>
      </c>
      <c r="L31" s="15">
        <f>1085905+327943</f>
        <v>1413848</v>
      </c>
      <c r="M31" s="15">
        <f t="shared" ref="M31:N31" si="4">1085905+327943</f>
        <v>1413848</v>
      </c>
      <c r="N31" s="15">
        <f t="shared" si="4"/>
        <v>1413848</v>
      </c>
      <c r="O31" s="16">
        <f t="shared" si="0"/>
        <v>5632361.7599999998</v>
      </c>
      <c r="P31" s="21"/>
    </row>
    <row r="32" spans="1:16" s="11" customFormat="1">
      <c r="A32" s="37"/>
      <c r="B32" s="39"/>
      <c r="C32" s="12">
        <v>890</v>
      </c>
      <c r="D32" s="13" t="s">
        <v>51</v>
      </c>
      <c r="E32" s="14" t="s">
        <v>20</v>
      </c>
      <c r="F32" s="20"/>
      <c r="G32" s="12"/>
      <c r="H32" s="12"/>
      <c r="I32" s="15">
        <v>282745.40000000002</v>
      </c>
      <c r="J32" s="16">
        <v>136750</v>
      </c>
      <c r="K32" s="32"/>
      <c r="L32" s="35"/>
      <c r="M32" s="35"/>
      <c r="N32" s="35"/>
      <c r="O32" s="16">
        <f t="shared" si="0"/>
        <v>419495.4</v>
      </c>
      <c r="P32" s="21"/>
    </row>
    <row r="33" spans="1:16" s="11" customFormat="1">
      <c r="A33" s="37"/>
      <c r="B33" s="39"/>
      <c r="C33" s="12">
        <v>890</v>
      </c>
      <c r="D33" s="13" t="s">
        <v>51</v>
      </c>
      <c r="E33" s="14" t="s">
        <v>20</v>
      </c>
      <c r="F33" s="20">
        <v>244</v>
      </c>
      <c r="G33" s="12"/>
      <c r="H33" s="12"/>
      <c r="I33" s="15">
        <v>282745.40000000002</v>
      </c>
      <c r="J33" s="16">
        <v>136750</v>
      </c>
      <c r="K33" s="32"/>
      <c r="L33" s="35"/>
      <c r="M33" s="35"/>
      <c r="N33" s="35"/>
      <c r="O33" s="16">
        <f t="shared" si="0"/>
        <v>419495.4</v>
      </c>
      <c r="P33" s="21"/>
    </row>
    <row r="34" spans="1:16" s="11" customFormat="1">
      <c r="A34" s="37"/>
      <c r="B34" s="39"/>
      <c r="C34" s="12">
        <v>890</v>
      </c>
      <c r="D34" s="13" t="s">
        <v>51</v>
      </c>
      <c r="E34" s="14" t="s">
        <v>21</v>
      </c>
      <c r="F34" s="20"/>
      <c r="G34" s="12"/>
      <c r="H34" s="15">
        <v>396211.45</v>
      </c>
      <c r="I34" s="12"/>
      <c r="J34" s="30"/>
      <c r="K34" s="32"/>
      <c r="L34" s="35"/>
      <c r="M34" s="35"/>
      <c r="N34" s="35"/>
      <c r="O34" s="16">
        <f t="shared" si="0"/>
        <v>396211.45</v>
      </c>
      <c r="P34" s="21"/>
    </row>
    <row r="35" spans="1:16" s="11" customFormat="1">
      <c r="A35" s="37"/>
      <c r="B35" s="39"/>
      <c r="C35" s="12">
        <v>890</v>
      </c>
      <c r="D35" s="13" t="s">
        <v>51</v>
      </c>
      <c r="E35" s="14" t="s">
        <v>22</v>
      </c>
      <c r="F35" s="20"/>
      <c r="G35" s="12"/>
      <c r="H35" s="12"/>
      <c r="I35" s="15">
        <v>388553.51</v>
      </c>
      <c r="J35" s="16">
        <v>369477.32</v>
      </c>
      <c r="K35" s="17">
        <f>K38</f>
        <v>423306</v>
      </c>
      <c r="L35" s="17">
        <f>L38</f>
        <v>430751</v>
      </c>
      <c r="M35" s="17">
        <f>M38</f>
        <v>430751</v>
      </c>
      <c r="N35" s="17">
        <f>N38</f>
        <v>430751</v>
      </c>
      <c r="O35" s="16">
        <f t="shared" si="0"/>
        <v>2473589.83</v>
      </c>
      <c r="P35" s="21"/>
    </row>
    <row r="36" spans="1:16" s="11" customFormat="1">
      <c r="A36" s="37"/>
      <c r="B36" s="39"/>
      <c r="C36" s="12">
        <v>890</v>
      </c>
      <c r="D36" s="13" t="s">
        <v>51</v>
      </c>
      <c r="E36" s="14" t="s">
        <v>21</v>
      </c>
      <c r="F36" s="20">
        <v>244</v>
      </c>
      <c r="G36" s="12"/>
      <c r="H36" s="15">
        <v>396211.45</v>
      </c>
      <c r="I36" s="12"/>
      <c r="J36" s="30"/>
      <c r="K36" s="32"/>
      <c r="L36" s="35"/>
      <c r="M36" s="35"/>
      <c r="N36" s="35"/>
      <c r="O36" s="16">
        <f t="shared" si="0"/>
        <v>396211.45</v>
      </c>
      <c r="P36" s="21"/>
    </row>
    <row r="37" spans="1:16" s="11" customFormat="1">
      <c r="A37" s="37"/>
      <c r="B37" s="39"/>
      <c r="C37" s="12">
        <v>890</v>
      </c>
      <c r="D37" s="13" t="s">
        <v>51</v>
      </c>
      <c r="E37" s="14" t="s">
        <v>22</v>
      </c>
      <c r="F37" s="20">
        <v>244</v>
      </c>
      <c r="G37" s="12"/>
      <c r="H37" s="12"/>
      <c r="I37" s="15">
        <v>388553.51</v>
      </c>
      <c r="J37" s="16">
        <v>369477.32</v>
      </c>
      <c r="K37" s="25"/>
      <c r="L37" s="25"/>
      <c r="M37" s="25"/>
      <c r="N37" s="25"/>
      <c r="O37" s="16">
        <f t="shared" si="0"/>
        <v>758030.83000000007</v>
      </c>
      <c r="P37" s="21"/>
    </row>
    <row r="38" spans="1:16" s="11" customFormat="1">
      <c r="A38" s="37"/>
      <c r="B38" s="39"/>
      <c r="C38" s="12">
        <v>890</v>
      </c>
      <c r="D38" s="13" t="s">
        <v>51</v>
      </c>
      <c r="E38" s="14" t="s">
        <v>22</v>
      </c>
      <c r="F38" s="20">
        <v>240</v>
      </c>
      <c r="G38" s="12"/>
      <c r="H38" s="12"/>
      <c r="I38" s="15"/>
      <c r="J38" s="16"/>
      <c r="K38" s="17">
        <v>423306</v>
      </c>
      <c r="L38" s="17">
        <f>430751</f>
        <v>430751</v>
      </c>
      <c r="M38" s="17">
        <f t="shared" ref="M38:N38" si="5">430751</f>
        <v>430751</v>
      </c>
      <c r="N38" s="17">
        <f t="shared" si="5"/>
        <v>430751</v>
      </c>
      <c r="O38" s="16">
        <f t="shared" si="0"/>
        <v>1715559</v>
      </c>
      <c r="P38" s="21"/>
    </row>
    <row r="39" spans="1:16" s="11" customFormat="1">
      <c r="A39" s="37"/>
      <c r="B39" s="39"/>
      <c r="C39" s="12">
        <v>890</v>
      </c>
      <c r="D39" s="13" t="s">
        <v>51</v>
      </c>
      <c r="E39" s="14" t="s">
        <v>23</v>
      </c>
      <c r="F39" s="20"/>
      <c r="G39" s="12"/>
      <c r="H39" s="12"/>
      <c r="I39" s="15">
        <v>157290</v>
      </c>
      <c r="J39" s="16">
        <v>157211.71</v>
      </c>
      <c r="K39" s="16">
        <f>K41</f>
        <v>162862</v>
      </c>
      <c r="L39" s="16">
        <f>L41</f>
        <v>180123</v>
      </c>
      <c r="M39" s="16">
        <f>M41</f>
        <v>180123</v>
      </c>
      <c r="N39" s="16">
        <f>N41</f>
        <v>180123</v>
      </c>
      <c r="O39" s="16">
        <f t="shared" si="0"/>
        <v>1017732.71</v>
      </c>
      <c r="P39" s="21"/>
    </row>
    <row r="40" spans="1:16" s="11" customFormat="1">
      <c r="A40" s="37"/>
      <c r="B40" s="39"/>
      <c r="C40" s="12">
        <v>890</v>
      </c>
      <c r="D40" s="13" t="s">
        <v>51</v>
      </c>
      <c r="E40" s="14" t="s">
        <v>23</v>
      </c>
      <c r="F40" s="20">
        <v>244</v>
      </c>
      <c r="G40" s="12"/>
      <c r="H40" s="12"/>
      <c r="I40" s="15">
        <v>157290</v>
      </c>
      <c r="J40" s="16">
        <v>157211.71</v>
      </c>
      <c r="K40" s="25"/>
      <c r="L40" s="25"/>
      <c r="M40" s="25"/>
      <c r="N40" s="25"/>
      <c r="O40" s="16">
        <f t="shared" si="0"/>
        <v>314501.70999999996</v>
      </c>
      <c r="P40" s="21"/>
    </row>
    <row r="41" spans="1:16" s="11" customFormat="1">
      <c r="A41" s="37"/>
      <c r="B41" s="39"/>
      <c r="C41" s="12">
        <v>890</v>
      </c>
      <c r="D41" s="13" t="s">
        <v>51</v>
      </c>
      <c r="E41" s="14" t="s">
        <v>23</v>
      </c>
      <c r="F41" s="20">
        <v>240</v>
      </c>
      <c r="G41" s="12"/>
      <c r="H41" s="12"/>
      <c r="I41" s="15"/>
      <c r="J41" s="16"/>
      <c r="K41" s="16">
        <v>162862</v>
      </c>
      <c r="L41" s="16">
        <f>180123</f>
        <v>180123</v>
      </c>
      <c r="M41" s="16">
        <f t="shared" ref="M41:N41" si="6">180123</f>
        <v>180123</v>
      </c>
      <c r="N41" s="16">
        <f t="shared" si="6"/>
        <v>180123</v>
      </c>
      <c r="O41" s="16">
        <f t="shared" si="0"/>
        <v>703231</v>
      </c>
      <c r="P41" s="21"/>
    </row>
    <row r="42" spans="1:16" s="11" customFormat="1">
      <c r="A42" s="37"/>
      <c r="B42" s="39"/>
      <c r="C42" s="12">
        <v>890</v>
      </c>
      <c r="D42" s="13" t="s">
        <v>51</v>
      </c>
      <c r="E42" s="14">
        <v>1120077440</v>
      </c>
      <c r="F42" s="20"/>
      <c r="G42" s="12"/>
      <c r="H42" s="12"/>
      <c r="I42" s="15"/>
      <c r="J42" s="16">
        <v>13020</v>
      </c>
      <c r="K42" s="16"/>
      <c r="L42" s="16"/>
      <c r="M42" s="16"/>
      <c r="N42" s="16"/>
      <c r="O42" s="16">
        <f t="shared" si="0"/>
        <v>13020</v>
      </c>
      <c r="P42" s="21"/>
    </row>
    <row r="43" spans="1:16" s="11" customFormat="1" ht="24">
      <c r="A43" s="37"/>
      <c r="B43" s="39"/>
      <c r="C43" s="12">
        <v>890</v>
      </c>
      <c r="D43" s="13" t="s">
        <v>51</v>
      </c>
      <c r="E43" s="14">
        <v>1120077440</v>
      </c>
      <c r="F43" s="29" t="s">
        <v>53</v>
      </c>
      <c r="G43" s="12"/>
      <c r="H43" s="12"/>
      <c r="I43" s="15"/>
      <c r="J43" s="16">
        <v>13020</v>
      </c>
      <c r="K43" s="16"/>
      <c r="L43" s="16"/>
      <c r="M43" s="16"/>
      <c r="N43" s="16"/>
      <c r="O43" s="16">
        <f t="shared" si="0"/>
        <v>13020</v>
      </c>
      <c r="P43" s="21"/>
    </row>
    <row r="44" spans="1:16" s="11" customFormat="1">
      <c r="A44" s="37"/>
      <c r="B44" s="39"/>
      <c r="C44" s="12">
        <v>890</v>
      </c>
      <c r="D44" s="13" t="s">
        <v>51</v>
      </c>
      <c r="E44" s="14" t="s">
        <v>24</v>
      </c>
      <c r="F44" s="20"/>
      <c r="G44" s="19">
        <v>377822.56</v>
      </c>
      <c r="H44" s="15">
        <v>128898</v>
      </c>
      <c r="I44" s="12"/>
      <c r="J44" s="30"/>
      <c r="K44" s="32"/>
      <c r="L44" s="35"/>
      <c r="M44" s="35"/>
      <c r="N44" s="35"/>
      <c r="O44" s="16">
        <f t="shared" si="0"/>
        <v>506720.56</v>
      </c>
      <c r="P44" s="43" t="s">
        <v>26</v>
      </c>
    </row>
    <row r="45" spans="1:16" s="11" customFormat="1">
      <c r="A45" s="37"/>
      <c r="B45" s="39"/>
      <c r="C45" s="12">
        <v>890</v>
      </c>
      <c r="D45" s="13" t="s">
        <v>51</v>
      </c>
      <c r="E45" s="14" t="s">
        <v>25</v>
      </c>
      <c r="F45" s="20"/>
      <c r="G45" s="12"/>
      <c r="H45" s="12"/>
      <c r="I45" s="15">
        <v>268400</v>
      </c>
      <c r="J45" s="15">
        <f>J47</f>
        <v>400441</v>
      </c>
      <c r="K45" s="15">
        <f>K48</f>
        <v>426494</v>
      </c>
      <c r="L45" s="15">
        <f>L48</f>
        <v>479791</v>
      </c>
      <c r="M45" s="15">
        <f>M48</f>
        <v>479791</v>
      </c>
      <c r="N45" s="15">
        <f>N48</f>
        <v>479791</v>
      </c>
      <c r="O45" s="16">
        <f t="shared" si="0"/>
        <v>2534708</v>
      </c>
      <c r="P45" s="44"/>
    </row>
    <row r="46" spans="1:16" s="11" customFormat="1">
      <c r="A46" s="37"/>
      <c r="B46" s="39"/>
      <c r="C46" s="12">
        <v>890</v>
      </c>
      <c r="D46" s="13" t="s">
        <v>51</v>
      </c>
      <c r="E46" s="14" t="s">
        <v>24</v>
      </c>
      <c r="F46" s="20">
        <v>121</v>
      </c>
      <c r="G46" s="19">
        <v>377822.56</v>
      </c>
      <c r="H46" s="15">
        <v>128898</v>
      </c>
      <c r="I46" s="12"/>
      <c r="J46" s="30"/>
      <c r="K46" s="33"/>
      <c r="L46" s="34"/>
      <c r="M46" s="34"/>
      <c r="N46" s="34"/>
      <c r="O46" s="16">
        <f t="shared" si="0"/>
        <v>506720.56</v>
      </c>
      <c r="P46" s="44"/>
    </row>
    <row r="47" spans="1:16" s="11" customFormat="1" ht="24">
      <c r="A47" s="37"/>
      <c r="B47" s="39"/>
      <c r="C47" s="12">
        <v>890</v>
      </c>
      <c r="D47" s="13" t="s">
        <v>51</v>
      </c>
      <c r="E47" s="14" t="s">
        <v>25</v>
      </c>
      <c r="F47" s="29" t="s">
        <v>53</v>
      </c>
      <c r="G47" s="12"/>
      <c r="H47" s="12"/>
      <c r="I47" s="15">
        <v>268400</v>
      </c>
      <c r="J47" s="15">
        <v>400441</v>
      </c>
      <c r="K47" s="25"/>
      <c r="L47" s="25"/>
      <c r="M47" s="25"/>
      <c r="N47" s="25"/>
      <c r="O47" s="16">
        <f t="shared" si="0"/>
        <v>668841</v>
      </c>
      <c r="P47" s="44"/>
    </row>
    <row r="48" spans="1:16" s="11" customFormat="1" ht="18.75" customHeight="1">
      <c r="A48" s="37"/>
      <c r="B48" s="40"/>
      <c r="C48" s="12">
        <v>890</v>
      </c>
      <c r="D48" s="13" t="s">
        <v>51</v>
      </c>
      <c r="E48" s="14" t="s">
        <v>25</v>
      </c>
      <c r="F48" s="31">
        <v>120</v>
      </c>
      <c r="G48" s="21"/>
      <c r="H48" s="21"/>
      <c r="I48" s="21"/>
      <c r="J48" s="21"/>
      <c r="K48" s="15">
        <f>295308+89183+15356+26647</f>
        <v>426494</v>
      </c>
      <c r="L48" s="15">
        <f>368503+111288</f>
        <v>479791</v>
      </c>
      <c r="M48" s="15">
        <f t="shared" ref="M48:N48" si="7">368503+111288</f>
        <v>479791</v>
      </c>
      <c r="N48" s="15">
        <f t="shared" si="7"/>
        <v>479791</v>
      </c>
      <c r="O48" s="16">
        <f t="shared" si="0"/>
        <v>1865867</v>
      </c>
      <c r="P48" s="45"/>
    </row>
    <row r="49" spans="1:16" s="11" customFormat="1" ht="192">
      <c r="A49" s="26" t="s">
        <v>59</v>
      </c>
      <c r="B49" s="20"/>
      <c r="C49" s="20" t="s">
        <v>57</v>
      </c>
      <c r="D49" s="20" t="s">
        <v>57</v>
      </c>
      <c r="E49" s="20" t="s">
        <v>57</v>
      </c>
      <c r="F49" s="20" t="s">
        <v>57</v>
      </c>
      <c r="G49" s="20" t="s">
        <v>57</v>
      </c>
      <c r="H49" s="20" t="s">
        <v>57</v>
      </c>
      <c r="I49" s="20" t="s">
        <v>57</v>
      </c>
      <c r="J49" s="20" t="s">
        <v>57</v>
      </c>
      <c r="K49" s="32" t="s">
        <v>57</v>
      </c>
      <c r="L49" s="35" t="s">
        <v>57</v>
      </c>
      <c r="M49" s="35" t="s">
        <v>57</v>
      </c>
      <c r="N49" s="35"/>
      <c r="O49" s="29" t="s">
        <v>57</v>
      </c>
      <c r="P49" s="26" t="s">
        <v>54</v>
      </c>
    </row>
    <row r="50" spans="1:16" s="11" customFormat="1" ht="60" customHeight="1">
      <c r="A50" s="26" t="s">
        <v>47</v>
      </c>
      <c r="B50" s="20"/>
      <c r="C50" s="20" t="s">
        <v>57</v>
      </c>
      <c r="D50" s="20" t="s">
        <v>57</v>
      </c>
      <c r="E50" s="20" t="s">
        <v>57</v>
      </c>
      <c r="F50" s="20" t="s">
        <v>57</v>
      </c>
      <c r="G50" s="20" t="s">
        <v>57</v>
      </c>
      <c r="H50" s="20" t="s">
        <v>57</v>
      </c>
      <c r="I50" s="20" t="s">
        <v>57</v>
      </c>
      <c r="J50" s="20" t="s">
        <v>57</v>
      </c>
      <c r="K50" s="32" t="s">
        <v>57</v>
      </c>
      <c r="L50" s="35" t="s">
        <v>57</v>
      </c>
      <c r="M50" s="35" t="s">
        <v>57</v>
      </c>
      <c r="N50" s="35"/>
      <c r="O50" s="29" t="s">
        <v>57</v>
      </c>
      <c r="P50" s="26" t="s">
        <v>27</v>
      </c>
    </row>
    <row r="51" spans="1:16" s="11" customFormat="1" ht="108.75" customHeight="1">
      <c r="A51" s="26" t="s">
        <v>28</v>
      </c>
      <c r="B51" s="20"/>
      <c r="C51" s="20" t="s">
        <v>57</v>
      </c>
      <c r="D51" s="20" t="s">
        <v>57</v>
      </c>
      <c r="E51" s="20" t="s">
        <v>57</v>
      </c>
      <c r="F51" s="20" t="s">
        <v>57</v>
      </c>
      <c r="G51" s="20" t="s">
        <v>57</v>
      </c>
      <c r="H51" s="20" t="s">
        <v>57</v>
      </c>
      <c r="I51" s="20" t="s">
        <v>57</v>
      </c>
      <c r="J51" s="20" t="s">
        <v>57</v>
      </c>
      <c r="K51" s="32" t="s">
        <v>57</v>
      </c>
      <c r="L51" s="35" t="s">
        <v>57</v>
      </c>
      <c r="M51" s="35" t="s">
        <v>57</v>
      </c>
      <c r="N51" s="35"/>
      <c r="O51" s="29" t="s">
        <v>57</v>
      </c>
      <c r="P51" s="26" t="s">
        <v>50</v>
      </c>
    </row>
    <row r="52" spans="1:16" s="11" customFormat="1" ht="229.5" customHeight="1">
      <c r="A52" s="22" t="s">
        <v>29</v>
      </c>
      <c r="B52" s="20"/>
      <c r="C52" s="20" t="s">
        <v>57</v>
      </c>
      <c r="D52" s="20" t="s">
        <v>57</v>
      </c>
      <c r="E52" s="20" t="s">
        <v>57</v>
      </c>
      <c r="F52" s="20" t="s">
        <v>57</v>
      </c>
      <c r="G52" s="20" t="s">
        <v>57</v>
      </c>
      <c r="H52" s="20" t="s">
        <v>57</v>
      </c>
      <c r="I52" s="20" t="s">
        <v>57</v>
      </c>
      <c r="J52" s="20" t="s">
        <v>57</v>
      </c>
      <c r="K52" s="32" t="s">
        <v>57</v>
      </c>
      <c r="L52" s="35" t="s">
        <v>57</v>
      </c>
      <c r="M52" s="35" t="s">
        <v>57</v>
      </c>
      <c r="N52" s="35"/>
      <c r="O52" s="29" t="s">
        <v>57</v>
      </c>
      <c r="P52" s="36" t="s">
        <v>68</v>
      </c>
    </row>
    <row r="53" spans="1:16" s="11" customFormat="1" ht="52.5" customHeight="1">
      <c r="A53" s="26" t="s">
        <v>30</v>
      </c>
      <c r="B53" s="20"/>
      <c r="C53" s="20" t="s">
        <v>57</v>
      </c>
      <c r="D53" s="20" t="s">
        <v>57</v>
      </c>
      <c r="E53" s="20" t="s">
        <v>57</v>
      </c>
      <c r="F53" s="20" t="s">
        <v>57</v>
      </c>
      <c r="G53" s="20" t="s">
        <v>57</v>
      </c>
      <c r="H53" s="20" t="s">
        <v>57</v>
      </c>
      <c r="I53" s="20" t="s">
        <v>57</v>
      </c>
      <c r="J53" s="20" t="s">
        <v>57</v>
      </c>
      <c r="K53" s="32" t="s">
        <v>57</v>
      </c>
      <c r="L53" s="35" t="s">
        <v>57</v>
      </c>
      <c r="M53" s="35" t="s">
        <v>57</v>
      </c>
      <c r="N53" s="35"/>
      <c r="O53" s="29" t="s">
        <v>57</v>
      </c>
      <c r="P53" s="26" t="s">
        <v>55</v>
      </c>
    </row>
    <row r="54" spans="1:16" s="11" customFormat="1" ht="27" customHeight="1">
      <c r="A54" s="41" t="s">
        <v>31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</row>
    <row r="55" spans="1:16" s="11" customFormat="1" ht="168.75" customHeight="1">
      <c r="A55" s="26" t="s">
        <v>32</v>
      </c>
      <c r="B55" s="26" t="s">
        <v>33</v>
      </c>
      <c r="C55" s="20"/>
      <c r="D55" s="12"/>
      <c r="E55" s="20"/>
      <c r="F55" s="20"/>
      <c r="G55" s="20"/>
      <c r="H55" s="12"/>
      <c r="I55" s="12"/>
      <c r="J55" s="20"/>
      <c r="K55" s="33"/>
      <c r="L55" s="34"/>
      <c r="M55" s="34"/>
      <c r="N55" s="34"/>
      <c r="O55" s="30"/>
      <c r="P55" s="26" t="s">
        <v>49</v>
      </c>
    </row>
    <row r="56" spans="1:16" s="11" customFormat="1" ht="18.75" customHeight="1">
      <c r="A56" s="41" t="s">
        <v>34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</row>
    <row r="57" spans="1:16" s="11" customFormat="1" ht="192" customHeight="1">
      <c r="A57" s="26" t="s">
        <v>35</v>
      </c>
      <c r="B57" s="26" t="s">
        <v>17</v>
      </c>
      <c r="C57" s="20" t="s">
        <v>57</v>
      </c>
      <c r="D57" s="20" t="s">
        <v>57</v>
      </c>
      <c r="E57" s="20" t="s">
        <v>57</v>
      </c>
      <c r="F57" s="20" t="s">
        <v>57</v>
      </c>
      <c r="G57" s="20" t="s">
        <v>57</v>
      </c>
      <c r="H57" s="20" t="s">
        <v>57</v>
      </c>
      <c r="I57" s="20" t="s">
        <v>57</v>
      </c>
      <c r="J57" s="20" t="s">
        <v>57</v>
      </c>
      <c r="K57" s="32" t="s">
        <v>57</v>
      </c>
      <c r="L57" s="35" t="s">
        <v>57</v>
      </c>
      <c r="M57" s="35" t="s">
        <v>57</v>
      </c>
      <c r="N57" s="35"/>
      <c r="O57" s="29" t="s">
        <v>57</v>
      </c>
      <c r="P57" s="36" t="s">
        <v>69</v>
      </c>
    </row>
    <row r="58" spans="1:16" s="11" customFormat="1" ht="178.5" customHeight="1">
      <c r="A58" s="26" t="s">
        <v>36</v>
      </c>
      <c r="B58" s="12"/>
      <c r="C58" s="12"/>
      <c r="D58" s="12"/>
      <c r="E58" s="12"/>
      <c r="F58" s="12"/>
      <c r="G58" s="12"/>
      <c r="H58" s="12"/>
      <c r="I58" s="12"/>
      <c r="J58" s="12"/>
      <c r="K58" s="33"/>
      <c r="L58" s="34"/>
      <c r="M58" s="34"/>
      <c r="N58" s="34"/>
      <c r="O58" s="30"/>
      <c r="P58" s="27"/>
    </row>
    <row r="59" spans="1:16" s="11" customFormat="1" ht="75" customHeight="1">
      <c r="A59" s="26" t="s">
        <v>37</v>
      </c>
      <c r="B59" s="12"/>
      <c r="C59" s="12"/>
      <c r="D59" s="12"/>
      <c r="E59" s="12"/>
      <c r="F59" s="12"/>
      <c r="G59" s="12"/>
      <c r="H59" s="12"/>
      <c r="I59" s="12"/>
      <c r="J59" s="12"/>
      <c r="K59" s="33"/>
      <c r="L59" s="34"/>
      <c r="M59" s="34"/>
      <c r="N59" s="34"/>
      <c r="O59" s="30"/>
      <c r="P59" s="27"/>
    </row>
    <row r="60" spans="1:16" s="11" customFormat="1" ht="84">
      <c r="A60" s="26" t="s">
        <v>38</v>
      </c>
      <c r="B60" s="12"/>
      <c r="C60" s="12"/>
      <c r="D60" s="12"/>
      <c r="E60" s="12"/>
      <c r="F60" s="12"/>
      <c r="G60" s="12"/>
      <c r="H60" s="12"/>
      <c r="I60" s="12"/>
      <c r="J60" s="12"/>
      <c r="K60" s="33"/>
      <c r="L60" s="34"/>
      <c r="M60" s="34"/>
      <c r="N60" s="34"/>
      <c r="O60" s="30"/>
      <c r="P60" s="27"/>
    </row>
    <row r="61" spans="1:16" s="11" customFormat="1" ht="72">
      <c r="A61" s="26" t="s">
        <v>39</v>
      </c>
      <c r="B61" s="12"/>
      <c r="C61" s="12"/>
      <c r="D61" s="12"/>
      <c r="E61" s="12"/>
      <c r="F61" s="12"/>
      <c r="G61" s="12"/>
      <c r="H61" s="12"/>
      <c r="I61" s="12"/>
      <c r="J61" s="12"/>
      <c r="K61" s="33"/>
      <c r="L61" s="34"/>
      <c r="M61" s="34"/>
      <c r="N61" s="34"/>
      <c r="O61" s="30"/>
      <c r="P61" s="27"/>
    </row>
    <row r="62" spans="1:16" s="11" customFormat="1" ht="21.75" customHeight="1">
      <c r="A62" s="42" t="s">
        <v>40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</row>
    <row r="63" spans="1:16" ht="154.5" customHeight="1">
      <c r="A63" s="28" t="s">
        <v>41</v>
      </c>
      <c r="B63" s="4"/>
      <c r="C63" s="20" t="s">
        <v>57</v>
      </c>
      <c r="D63" s="20" t="s">
        <v>57</v>
      </c>
      <c r="E63" s="20" t="s">
        <v>57</v>
      </c>
      <c r="F63" s="20" t="s">
        <v>57</v>
      </c>
      <c r="G63" s="20" t="s">
        <v>57</v>
      </c>
      <c r="H63" s="20" t="s">
        <v>57</v>
      </c>
      <c r="I63" s="20" t="s">
        <v>57</v>
      </c>
      <c r="J63" s="20" t="s">
        <v>57</v>
      </c>
      <c r="K63" s="32" t="s">
        <v>57</v>
      </c>
      <c r="L63" s="35" t="s">
        <v>57</v>
      </c>
      <c r="M63" s="35" t="s">
        <v>57</v>
      </c>
      <c r="N63" s="35"/>
      <c r="O63" s="29" t="s">
        <v>57</v>
      </c>
      <c r="P63" s="26" t="s">
        <v>48</v>
      </c>
    </row>
    <row r="64" spans="1:16" ht="66" customHeight="1">
      <c r="A64" s="28" t="s">
        <v>42</v>
      </c>
      <c r="B64" s="5"/>
      <c r="C64" s="5"/>
      <c r="D64" s="5"/>
      <c r="E64" s="5"/>
      <c r="F64" s="5"/>
      <c r="G64" s="5"/>
      <c r="H64" s="5"/>
      <c r="I64" s="12"/>
      <c r="J64" s="12"/>
      <c r="K64" s="33"/>
      <c r="L64" s="34"/>
      <c r="M64" s="34"/>
      <c r="N64" s="34"/>
      <c r="O64" s="30"/>
      <c r="P64" s="27"/>
    </row>
    <row r="65" spans="1:16" ht="192">
      <c r="A65" s="28" t="s">
        <v>56</v>
      </c>
      <c r="B65" s="5"/>
      <c r="C65" s="5"/>
      <c r="D65" s="5"/>
      <c r="E65" s="5"/>
      <c r="F65" s="5"/>
      <c r="G65" s="5"/>
      <c r="H65" s="5"/>
      <c r="I65" s="12"/>
      <c r="J65" s="12"/>
      <c r="K65" s="33"/>
      <c r="L65" s="34"/>
      <c r="M65" s="34"/>
      <c r="N65" s="34"/>
      <c r="O65" s="30"/>
      <c r="P65" s="27"/>
    </row>
    <row r="66" spans="1:16" ht="90" customHeight="1">
      <c r="A66" s="28" t="s">
        <v>43</v>
      </c>
      <c r="B66" s="5"/>
      <c r="C66" s="5"/>
      <c r="D66" s="5"/>
      <c r="E66" s="5"/>
      <c r="F66" s="5"/>
      <c r="G66" s="5"/>
      <c r="H66" s="5"/>
      <c r="I66" s="12"/>
      <c r="J66" s="12"/>
      <c r="K66" s="33"/>
      <c r="L66" s="34"/>
      <c r="M66" s="34"/>
      <c r="N66" s="34"/>
      <c r="O66" s="30"/>
      <c r="P66" s="26" t="s">
        <v>44</v>
      </c>
    </row>
    <row r="67" spans="1:16" ht="88.5" customHeight="1">
      <c r="A67" s="28" t="s">
        <v>45</v>
      </c>
      <c r="B67" s="28" t="s">
        <v>17</v>
      </c>
      <c r="C67" s="5">
        <v>890</v>
      </c>
      <c r="D67" s="6" t="s">
        <v>51</v>
      </c>
      <c r="E67" s="5"/>
      <c r="F67" s="5"/>
      <c r="G67" s="10">
        <f>SUM(G12+G13+G17+G18+G22+G23+G27+G29+G32+G34+G35+G39+G44+G45)</f>
        <v>12327586.560000001</v>
      </c>
      <c r="H67" s="10">
        <f>SUM(H12+H13+H17+H18+H22+H23+H27+H29+H32+H34+H35+H39+H44+H45)</f>
        <v>11734537.609999999</v>
      </c>
      <c r="I67" s="24">
        <f>SUM(I12+I13+I17+I18+I22+I23+I27+I29+I32+I34+I35+I39+I44+I45)</f>
        <v>12663536.760000002</v>
      </c>
      <c r="J67" s="24">
        <f>SUM(J13+J18+J23+J29+J32+J35+J39+J42+J45)</f>
        <v>12691028.550000001</v>
      </c>
      <c r="K67" s="24">
        <f>SUM(K13+K18+K23+K29+K35+K39+K45)</f>
        <v>13338639</v>
      </c>
      <c r="L67" s="24">
        <f>SUM(L13+L18+L23+L29+L35+L39+L45)</f>
        <v>14621770</v>
      </c>
      <c r="M67" s="24">
        <f>SUM(M13+M18+M23+M29+M35+M39+M45)</f>
        <v>14621770</v>
      </c>
      <c r="N67" s="24">
        <f>SUM(N13+N18+N23+N29+N35+N39+N45)</f>
        <v>14621770</v>
      </c>
      <c r="O67" s="24">
        <f>SUM(O12+O13+O17+O18+O22+O23+O27+O29+O32+O34+O35+O39+O42+O44+O45)</f>
        <v>106620638.47999999</v>
      </c>
      <c r="P67" s="21"/>
    </row>
  </sheetData>
  <mergeCells count="29">
    <mergeCell ref="A4:P4"/>
    <mergeCell ref="A5:P5"/>
    <mergeCell ref="A6:A9"/>
    <mergeCell ref="B6:B9"/>
    <mergeCell ref="C6:F7"/>
    <mergeCell ref="G6:O6"/>
    <mergeCell ref="P6:P9"/>
    <mergeCell ref="G7:O7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O8:O9"/>
    <mergeCell ref="A10:P10"/>
    <mergeCell ref="A11:P11"/>
    <mergeCell ref="M8:M9"/>
    <mergeCell ref="N8:N9"/>
    <mergeCell ref="A12:A48"/>
    <mergeCell ref="B12:B48"/>
    <mergeCell ref="A54:P54"/>
    <mergeCell ref="A56:P56"/>
    <mergeCell ref="A62:P62"/>
    <mergeCell ref="P44:P48"/>
  </mergeCells>
  <hyperlinks>
    <hyperlink ref="A52" r:id="rId1" display="http://www.bus.gov.ru/"/>
  </hyperlinks>
  <pageMargins left="0.39370078740157483" right="0.31496062992125984" top="1.1811023622047245" bottom="0.39370078740157483" header="0.31496062992125984" footer="0.31496062992125984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Admin</cp:lastModifiedBy>
  <cp:lastPrinted>2018-11-14T07:13:39Z</cp:lastPrinted>
  <dcterms:created xsi:type="dcterms:W3CDTF">2016-10-14T05:15:59Z</dcterms:created>
  <dcterms:modified xsi:type="dcterms:W3CDTF">2018-11-15T07:21:58Z</dcterms:modified>
</cp:coreProperties>
</file>