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320" windowHeight="11385" firstSheet="1" activeTab="1"/>
  </bookViews>
  <sheets>
    <sheet name="Факт баланс пр-ва август" sheetId="2" r:id="rId1"/>
    <sheet name="Лист1" sheetId="10" r:id="rId2"/>
  </sheets>
  <calcPr calcId="162913"/>
</workbook>
</file>

<file path=xl/calcChain.xml><?xml version="1.0" encoding="utf-8"?>
<calcChain xmlns="http://schemas.openxmlformats.org/spreadsheetml/2006/main">
  <c r="M57" i="2"/>
  <c r="M64"/>
  <c r="N64"/>
  <c r="O64"/>
  <c r="P64"/>
  <c r="F62"/>
  <c r="G62"/>
  <c r="H62"/>
  <c r="I62"/>
  <c r="J62"/>
  <c r="K62"/>
  <c r="L62"/>
  <c r="M62"/>
  <c r="N62"/>
  <c r="O62"/>
  <c r="P62"/>
  <c r="Q32"/>
  <c r="Q18"/>
  <c r="E62"/>
  <c r="F63"/>
  <c r="G63"/>
  <c r="H63"/>
  <c r="I63"/>
  <c r="J63"/>
  <c r="K63"/>
  <c r="L63"/>
  <c r="M63"/>
  <c r="N63"/>
  <c r="O63"/>
  <c r="P63"/>
  <c r="Q63"/>
  <c r="E63"/>
  <c r="N61"/>
  <c r="O61"/>
  <c r="P61"/>
  <c r="N60"/>
  <c r="O60"/>
  <c r="P60"/>
  <c r="N59"/>
  <c r="O59"/>
  <c r="P59"/>
  <c r="F58"/>
  <c r="G58"/>
  <c r="H58"/>
  <c r="I58"/>
  <c r="J58"/>
  <c r="K58"/>
  <c r="L58"/>
  <c r="M58"/>
  <c r="N58"/>
  <c r="O58"/>
  <c r="P58"/>
  <c r="E58"/>
  <c r="N57"/>
  <c r="O57"/>
  <c r="P57"/>
  <c r="N56"/>
  <c r="O56"/>
  <c r="P56"/>
  <c r="F49"/>
  <c r="F50" s="1"/>
  <c r="G49"/>
  <c r="G50" s="1"/>
  <c r="H49"/>
  <c r="H50" s="1"/>
  <c r="I49"/>
  <c r="I50" s="1"/>
  <c r="J49"/>
  <c r="J50" s="1"/>
  <c r="K49"/>
  <c r="K50" s="1"/>
  <c r="L49"/>
  <c r="L50" s="1"/>
  <c r="E49"/>
  <c r="E50" s="1"/>
  <c r="F39"/>
  <c r="F40" s="1"/>
  <c r="G39"/>
  <c r="G40" s="1"/>
  <c r="H39"/>
  <c r="H40" s="1"/>
  <c r="I39"/>
  <c r="I40" s="1"/>
  <c r="J39"/>
  <c r="J40" s="1"/>
  <c r="K39"/>
  <c r="K40" s="1"/>
  <c r="L39"/>
  <c r="L40" s="1"/>
  <c r="E39"/>
  <c r="Q9"/>
  <c r="Q11"/>
  <c r="Q12"/>
  <c r="Q14"/>
  <c r="Q22"/>
  <c r="Q23"/>
  <c r="Q25"/>
  <c r="Q26"/>
  <c r="Q28"/>
  <c r="Q36"/>
  <c r="Q37"/>
  <c r="Q38"/>
  <c r="Q46"/>
  <c r="Q47"/>
  <c r="Q48"/>
  <c r="Q8"/>
  <c r="F27"/>
  <c r="G27"/>
  <c r="H27"/>
  <c r="H29" s="1"/>
  <c r="I27"/>
  <c r="J27"/>
  <c r="K27"/>
  <c r="K29" s="1"/>
  <c r="L27"/>
  <c r="L29" s="1"/>
  <c r="E27"/>
  <c r="E29" s="1"/>
  <c r="F24"/>
  <c r="G24"/>
  <c r="H24"/>
  <c r="I24"/>
  <c r="J24"/>
  <c r="K24"/>
  <c r="L24"/>
  <c r="L56" s="1"/>
  <c r="E24"/>
  <c r="F13"/>
  <c r="F15" s="1"/>
  <c r="F16" s="1"/>
  <c r="G13"/>
  <c r="G15" s="1"/>
  <c r="G16" s="1"/>
  <c r="H13"/>
  <c r="H15" s="1"/>
  <c r="I13"/>
  <c r="I15" s="1"/>
  <c r="J13"/>
  <c r="J15" s="1"/>
  <c r="K13"/>
  <c r="K15" s="1"/>
  <c r="L13"/>
  <c r="L15" s="1"/>
  <c r="E13"/>
  <c r="F10"/>
  <c r="G10"/>
  <c r="H10"/>
  <c r="I10"/>
  <c r="J10"/>
  <c r="K10"/>
  <c r="L10"/>
  <c r="E10"/>
  <c r="E56" l="1"/>
  <c r="L57"/>
  <c r="K56"/>
  <c r="G57"/>
  <c r="J56"/>
  <c r="G56"/>
  <c r="G29"/>
  <c r="G30" s="1"/>
  <c r="G60" s="1"/>
  <c r="F56"/>
  <c r="H57"/>
  <c r="M61"/>
  <c r="M56"/>
  <c r="Q62"/>
  <c r="F57"/>
  <c r="H56"/>
  <c r="F29"/>
  <c r="F30" s="1"/>
  <c r="F60" s="1"/>
  <c r="K57"/>
  <c r="I57"/>
  <c r="Q49"/>
  <c r="Q58"/>
  <c r="Q24"/>
  <c r="J57"/>
  <c r="Q10"/>
  <c r="Q13"/>
  <c r="Q15" s="1"/>
  <c r="E57"/>
  <c r="E15"/>
  <c r="E16" s="1"/>
  <c r="J16"/>
  <c r="K16"/>
  <c r="K17" s="1"/>
  <c r="K20" s="1"/>
  <c r="K30"/>
  <c r="K31" s="1"/>
  <c r="K34" s="1"/>
  <c r="K59"/>
  <c r="L16"/>
  <c r="L30"/>
  <c r="L31" s="1"/>
  <c r="L34" s="1"/>
  <c r="H16"/>
  <c r="H17" s="1"/>
  <c r="H20" s="1"/>
  <c r="H30"/>
  <c r="I16"/>
  <c r="I17" s="1"/>
  <c r="I20" s="1"/>
  <c r="E51"/>
  <c r="Q27"/>
  <c r="Q29" s="1"/>
  <c r="E40"/>
  <c r="Q40" s="1"/>
  <c r="G17"/>
  <c r="G20" s="1"/>
  <c r="I29"/>
  <c r="J29"/>
  <c r="F17"/>
  <c r="E30"/>
  <c r="E31" s="1"/>
  <c r="I56"/>
  <c r="H59"/>
  <c r="L59"/>
  <c r="H51"/>
  <c r="G41"/>
  <c r="G44" s="1"/>
  <c r="J51"/>
  <c r="I51"/>
  <c r="I41"/>
  <c r="I44" s="1"/>
  <c r="J41"/>
  <c r="J44" s="1"/>
  <c r="L41"/>
  <c r="L44" s="1"/>
  <c r="F51"/>
  <c r="F41"/>
  <c r="F44" s="1"/>
  <c r="G51"/>
  <c r="H41"/>
  <c r="H44" s="1"/>
  <c r="K51"/>
  <c r="K41"/>
  <c r="K44" s="1"/>
  <c r="L51"/>
  <c r="Q50"/>
  <c r="Q39"/>
  <c r="G31" l="1"/>
  <c r="G34" s="1"/>
  <c r="L60"/>
  <c r="G59"/>
  <c r="E59"/>
  <c r="Q56"/>
  <c r="M59"/>
  <c r="M60"/>
  <c r="Q57"/>
  <c r="E17"/>
  <c r="E20" s="1"/>
  <c r="F59"/>
  <c r="E60"/>
  <c r="H60"/>
  <c r="Q16"/>
  <c r="F31"/>
  <c r="F34" s="1"/>
  <c r="Q51"/>
  <c r="G54"/>
  <c r="G64" s="1"/>
  <c r="G61"/>
  <c r="E34"/>
  <c r="J54"/>
  <c r="E54"/>
  <c r="K54"/>
  <c r="K64" s="1"/>
  <c r="K61"/>
  <c r="I54"/>
  <c r="I30"/>
  <c r="I60" s="1"/>
  <c r="I59"/>
  <c r="L54"/>
  <c r="J30"/>
  <c r="J60" s="1"/>
  <c r="J59"/>
  <c r="F20"/>
  <c r="F61"/>
  <c r="F54"/>
  <c r="H31"/>
  <c r="H34" s="1"/>
  <c r="L17"/>
  <c r="L20" s="1"/>
  <c r="Q59"/>
  <c r="J17"/>
  <c r="J20" s="1"/>
  <c r="E41"/>
  <c r="E44" s="1"/>
  <c r="K60"/>
  <c r="H54"/>
  <c r="Q41"/>
  <c r="Q44" s="1"/>
  <c r="H61" l="1"/>
  <c r="H64"/>
  <c r="Q54"/>
  <c r="J31"/>
  <c r="Q30"/>
  <c r="Q60" s="1"/>
  <c r="Q17"/>
  <c r="Q20" s="1"/>
  <c r="I31"/>
  <c r="E61"/>
  <c r="F64"/>
  <c r="L61"/>
  <c r="E64"/>
  <c r="L64"/>
  <c r="J34" l="1"/>
  <c r="J64" s="1"/>
  <c r="J61"/>
  <c r="I34"/>
  <c r="I64" s="1"/>
  <c r="I61"/>
  <c r="Q31"/>
  <c r="Q34" l="1"/>
  <c r="Q64" s="1"/>
  <c r="Q61"/>
</calcChain>
</file>

<file path=xl/sharedStrings.xml><?xml version="1.0" encoding="utf-8"?>
<sst xmlns="http://schemas.openxmlformats.org/spreadsheetml/2006/main" count="114" uniqueCount="58">
  <si>
    <t>Беляки</t>
  </si>
  <si>
    <t>Бедоба</t>
  </si>
  <si>
    <t>Каменка</t>
  </si>
  <si>
    <t>Прилуки</t>
  </si>
  <si>
    <t>ДЭУ-100</t>
  </si>
  <si>
    <t>ДЭУ-200</t>
  </si>
  <si>
    <t>ДЭУ-50</t>
  </si>
  <si>
    <t>ДЭУ-30</t>
  </si>
  <si>
    <t>ДЭУ-60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</si>
  <si>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</si>
  <si>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</si>
  <si>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</si>
  <si>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</si>
  <si>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</si>
  <si>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</si>
  <si>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</si>
  <si>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</si>
  <si>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</si>
  <si>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</si>
  <si>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</si>
  <si>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</si>
  <si>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Всего 2018г</t>
  </si>
  <si>
    <t>часы работы</t>
  </si>
  <si>
    <t>Итого:</t>
  </si>
  <si>
    <t>выработка кВтч</t>
  </si>
  <si>
    <t>в т.ч. собст.нужды</t>
  </si>
  <si>
    <t>Отпуск с шин кВтч</t>
  </si>
  <si>
    <t>Полезный отпуск кВтч</t>
  </si>
  <si>
    <t>Потери в сетях 12,74%</t>
  </si>
  <si>
    <t>в т.ч. юрид.лица</t>
  </si>
  <si>
    <t>население</t>
  </si>
  <si>
    <t>дополнит. потери кВтч</t>
  </si>
  <si>
    <t>Всего</t>
  </si>
  <si>
    <t>Насел. пункт</t>
  </si>
  <si>
    <t>Показатели</t>
  </si>
  <si>
    <t>Марка ДЭС</t>
  </si>
  <si>
    <t>Фактический баланс производства и потребления электроэнергии за 2018 год</t>
  </si>
  <si>
    <t>ДЭУ-20</t>
  </si>
  <si>
    <t>№ п/п</t>
  </si>
  <si>
    <t>Утвержденный тариф на электрическую энергию</t>
  </si>
  <si>
    <t>Бюджетные потребители, без учета НДС</t>
  </si>
  <si>
    <t>Прочие потребители, без учета НДС</t>
  </si>
  <si>
    <t>Население, с учетом НДС</t>
  </si>
  <si>
    <t>Постановление</t>
  </si>
  <si>
    <t>Источник официального опубликования органом, принявшим решение об утверждении цены (тарифа)</t>
  </si>
  <si>
    <t>Наименование регулирующего органа, принявшего решение от утверждении цены (тарифа)</t>
  </si>
  <si>
    <t>Одноставочный тариф, руб/кВт*ч</t>
  </si>
  <si>
    <t>Дата</t>
  </si>
  <si>
    <t>Номер</t>
  </si>
  <si>
    <t>Министерство тарифной политики Красноярского края</t>
  </si>
  <si>
    <t xml:space="preserve"> - </t>
  </si>
  <si>
    <t>Газета "Наш Красноярский край",    "Официальный интернет-портал правовой информации Красноярского края" (www.zakon.krskstate.ru)</t>
  </si>
  <si>
    <t>Тариф на электрическую энергию без дифференциации тарифов по зонам суток</t>
  </si>
  <si>
    <t>Информация о ценах (тарифах) на регулируемые товары и услуги ООО "Одиссей"  с 01.12.2022 года по 31.12.2023 года</t>
  </si>
  <si>
    <t>Срок действия: с 01.12.2022 года  по 31.12.2023 года</t>
  </si>
  <si>
    <t>17.11.2022г.</t>
  </si>
  <si>
    <t xml:space="preserve">приказ №73-э </t>
  </si>
  <si>
    <t xml:space="preserve">приказ №74-э 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</si>
</sst>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0"/>
      <name val="Arial Cyr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0" fontId="3" fillId="0" borderId="0" xfId="0" applyFont="1"/>
    <xf numFmtId="0" fontId="4" fillId="0" borderId="0" xfId="0" applyFont="1" applyFill="1"/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Q64"/>
  <sheetViews>
    <sheetView workbookViewId="0">
      <selection activeCell="F18" sqref="F18"/>
    </sheetView>
  </sheetViews>
  <sheetFormatPr defaultRowHeight="15.75"/>
  <cols>
    <col min="1" max="1" width="9.140625" style="1"/>
    <col min="2" max="2" width="9.7109375" style="1" customWidth="1"/>
    <col min="3" max="3" width="25.140625" style="1" customWidth="1"/>
    <col min="4" max="4" width="13.5703125" style="1" customWidth="1"/>
    <col min="5" max="5" width="9" style="1" customWidth="1"/>
    <col min="6" max="16" width="9.140625" style="1"/>
    <col min="17" max="17" width="10.5703125" style="1" customWidth="1"/>
    <col min="18" max="16384" width="9.140625" style="1"/>
  </cols>
  <sheetData>
    <row r="4" spans="2:17">
      <c r="D4" s="16" t="s">
        <v>36</v>
      </c>
    </row>
    <row r="5" spans="2:17">
      <c r="D5" s="16"/>
    </row>
    <row r="7" spans="2:17" s="2" customFormat="1" ht="31.5">
      <c r="B7" s="6" t="s">
        <v>33</v>
      </c>
      <c r="C7" s="6" t="s">
        <v>34</v>
      </c>
      <c r="D7" s="6" t="s">
        <v>35</v>
      </c>
      <c r="E7" s="7" t="s">
        <v>9</v>
      </c>
      <c r="F7" s="7" t="s">
        <v>10</v>
      </c>
      <c r="G7" s="7" t="s">
        <v>11</v>
      </c>
      <c r="H7" s="7" t="s">
        <v>12</v>
      </c>
      <c r="I7" s="7" t="s">
        <v>13</v>
      </c>
      <c r="J7" s="7" t="s">
        <v>14</v>
      </c>
      <c r="K7" s="7" t="s">
        <v>15</v>
      </c>
      <c r="L7" s="7" t="s">
        <v>16</v>
      </c>
      <c r="M7" s="7" t="s">
        <v>17</v>
      </c>
      <c r="N7" s="7" t="s">
        <v>18</v>
      </c>
      <c r="O7" s="7" t="s">
        <v>19</v>
      </c>
      <c r="P7" s="7" t="s">
        <v>20</v>
      </c>
      <c r="Q7" s="6" t="s">
        <v>21</v>
      </c>
    </row>
    <row r="8" spans="2:17" s="2" customFormat="1">
      <c r="B8" s="9" t="s">
        <v>0</v>
      </c>
      <c r="C8" s="10" t="s">
        <v>22</v>
      </c>
      <c r="D8" s="9" t="s">
        <v>4</v>
      </c>
      <c r="E8" s="11">
        <v>0</v>
      </c>
      <c r="F8" s="11">
        <v>161</v>
      </c>
      <c r="G8" s="11">
        <v>0</v>
      </c>
      <c r="H8" s="11">
        <v>0</v>
      </c>
      <c r="I8" s="11">
        <v>299</v>
      </c>
      <c r="J8" s="11">
        <v>705</v>
      </c>
      <c r="K8" s="11">
        <v>728.5</v>
      </c>
      <c r="L8" s="11">
        <v>728.5</v>
      </c>
      <c r="M8" s="11"/>
      <c r="N8" s="11"/>
      <c r="O8" s="11"/>
      <c r="P8" s="11"/>
      <c r="Q8" s="11">
        <f>SUM(E8:P8)</f>
        <v>2622</v>
      </c>
    </row>
    <row r="9" spans="2:17" s="2" customFormat="1">
      <c r="B9" s="8"/>
      <c r="C9" s="10" t="s">
        <v>22</v>
      </c>
      <c r="D9" s="9" t="s">
        <v>5</v>
      </c>
      <c r="E9" s="11">
        <v>0</v>
      </c>
      <c r="F9" s="11">
        <v>500.5</v>
      </c>
      <c r="G9" s="11">
        <v>728.5</v>
      </c>
      <c r="H9" s="11">
        <v>705</v>
      </c>
      <c r="I9" s="11">
        <v>430</v>
      </c>
      <c r="J9" s="11">
        <v>0</v>
      </c>
      <c r="K9" s="11">
        <v>0</v>
      </c>
      <c r="L9" s="11">
        <v>0</v>
      </c>
      <c r="M9" s="11"/>
      <c r="N9" s="11"/>
      <c r="O9" s="11"/>
      <c r="P9" s="11"/>
      <c r="Q9" s="11">
        <f t="shared" ref="Q9:Q48" si="0">SUM(E9:P9)</f>
        <v>2364</v>
      </c>
    </row>
    <row r="10" spans="2:17" s="4" customFormat="1">
      <c r="B10" s="12"/>
      <c r="C10" s="12" t="s">
        <v>23</v>
      </c>
      <c r="D10" s="13"/>
      <c r="E10" s="14">
        <f>SUM(E8:E9)</f>
        <v>0</v>
      </c>
      <c r="F10" s="14">
        <f t="shared" ref="F10:L10" si="1">SUM(F8:F9)</f>
        <v>661.5</v>
      </c>
      <c r="G10" s="14">
        <f t="shared" si="1"/>
        <v>728.5</v>
      </c>
      <c r="H10" s="14">
        <f t="shared" si="1"/>
        <v>705</v>
      </c>
      <c r="I10" s="14">
        <f t="shared" si="1"/>
        <v>729</v>
      </c>
      <c r="J10" s="14">
        <f t="shared" si="1"/>
        <v>705</v>
      </c>
      <c r="K10" s="14">
        <f t="shared" si="1"/>
        <v>728.5</v>
      </c>
      <c r="L10" s="14">
        <f t="shared" si="1"/>
        <v>728.5</v>
      </c>
      <c r="M10" s="14"/>
      <c r="N10" s="14"/>
      <c r="O10" s="14"/>
      <c r="P10" s="14"/>
      <c r="Q10" s="14">
        <f t="shared" si="0"/>
        <v>4986</v>
      </c>
    </row>
    <row r="11" spans="2:17">
      <c r="B11" s="9"/>
      <c r="C11" s="9" t="s">
        <v>24</v>
      </c>
      <c r="D11" s="9" t="s">
        <v>4</v>
      </c>
      <c r="E11" s="11">
        <v>0</v>
      </c>
      <c r="F11" s="11">
        <v>10360</v>
      </c>
      <c r="G11" s="11">
        <v>0</v>
      </c>
      <c r="H11" s="11">
        <v>0</v>
      </c>
      <c r="I11" s="11">
        <v>17200</v>
      </c>
      <c r="J11" s="11">
        <v>23680</v>
      </c>
      <c r="K11" s="11">
        <v>21960</v>
      </c>
      <c r="L11" s="11">
        <v>24200</v>
      </c>
      <c r="M11" s="11"/>
      <c r="N11" s="11"/>
      <c r="O11" s="11"/>
      <c r="P11" s="11"/>
      <c r="Q11" s="11">
        <f t="shared" si="0"/>
        <v>97400</v>
      </c>
    </row>
    <row r="12" spans="2:17">
      <c r="B12" s="9"/>
      <c r="C12" s="9" t="s">
        <v>24</v>
      </c>
      <c r="D12" s="9" t="s">
        <v>5</v>
      </c>
      <c r="E12" s="11">
        <v>0</v>
      </c>
      <c r="F12" s="11">
        <v>37680</v>
      </c>
      <c r="G12" s="11">
        <v>51360</v>
      </c>
      <c r="H12" s="11">
        <v>46880</v>
      </c>
      <c r="I12" s="11">
        <v>28800</v>
      </c>
      <c r="J12" s="11">
        <v>0</v>
      </c>
      <c r="K12" s="11">
        <v>0</v>
      </c>
      <c r="L12" s="11">
        <v>0</v>
      </c>
      <c r="M12" s="11"/>
      <c r="N12" s="11"/>
      <c r="O12" s="11"/>
      <c r="P12" s="11"/>
      <c r="Q12" s="11">
        <f t="shared" si="0"/>
        <v>164720</v>
      </c>
    </row>
    <row r="13" spans="2:17" s="5" customFormat="1">
      <c r="B13" s="13"/>
      <c r="C13" s="12" t="s">
        <v>23</v>
      </c>
      <c r="D13" s="13"/>
      <c r="E13" s="14">
        <f>SUM(E11:E12)</f>
        <v>0</v>
      </c>
      <c r="F13" s="14">
        <f t="shared" ref="F13:L13" si="2">SUM(F11:F12)</f>
        <v>48040</v>
      </c>
      <c r="G13" s="14">
        <f t="shared" si="2"/>
        <v>51360</v>
      </c>
      <c r="H13" s="14">
        <f t="shared" si="2"/>
        <v>46880</v>
      </c>
      <c r="I13" s="14">
        <f t="shared" si="2"/>
        <v>46000</v>
      </c>
      <c r="J13" s="14">
        <f t="shared" si="2"/>
        <v>23680</v>
      </c>
      <c r="K13" s="14">
        <f t="shared" si="2"/>
        <v>21960</v>
      </c>
      <c r="L13" s="14">
        <f t="shared" si="2"/>
        <v>24200</v>
      </c>
      <c r="M13" s="14"/>
      <c r="N13" s="14"/>
      <c r="O13" s="14"/>
      <c r="P13" s="14"/>
      <c r="Q13" s="14">
        <f t="shared" si="0"/>
        <v>262120</v>
      </c>
    </row>
    <row r="14" spans="2:17">
      <c r="B14" s="9"/>
      <c r="C14" s="8" t="s">
        <v>25</v>
      </c>
      <c r="D14" s="9"/>
      <c r="E14" s="11">
        <v>0</v>
      </c>
      <c r="F14" s="11">
        <v>679.5</v>
      </c>
      <c r="G14" s="11">
        <v>1068.5</v>
      </c>
      <c r="H14" s="11">
        <v>911</v>
      </c>
      <c r="I14" s="11">
        <v>2072</v>
      </c>
      <c r="J14" s="11">
        <v>564</v>
      </c>
      <c r="K14" s="11">
        <v>580</v>
      </c>
      <c r="L14" s="11">
        <v>717</v>
      </c>
      <c r="M14" s="11"/>
      <c r="N14" s="11"/>
      <c r="O14" s="11"/>
      <c r="P14" s="11"/>
      <c r="Q14" s="11">
        <f t="shared" si="0"/>
        <v>6592</v>
      </c>
    </row>
    <row r="15" spans="2:17" s="5" customFormat="1">
      <c r="B15" s="13"/>
      <c r="C15" s="12" t="s">
        <v>26</v>
      </c>
      <c r="D15" s="13"/>
      <c r="E15" s="14">
        <f>E13-E14</f>
        <v>0</v>
      </c>
      <c r="F15" s="14">
        <f t="shared" ref="F15:Q15" si="3">F13-F14</f>
        <v>47360.5</v>
      </c>
      <c r="G15" s="14">
        <f t="shared" si="3"/>
        <v>50291.5</v>
      </c>
      <c r="H15" s="14">
        <f t="shared" si="3"/>
        <v>45969</v>
      </c>
      <c r="I15" s="14">
        <f t="shared" si="3"/>
        <v>43928</v>
      </c>
      <c r="J15" s="14">
        <f t="shared" si="3"/>
        <v>23116</v>
      </c>
      <c r="K15" s="14">
        <f t="shared" si="3"/>
        <v>21380</v>
      </c>
      <c r="L15" s="14">
        <f t="shared" si="3"/>
        <v>23483</v>
      </c>
      <c r="M15" s="14"/>
      <c r="N15" s="14"/>
      <c r="O15" s="14"/>
      <c r="P15" s="14"/>
      <c r="Q15" s="14">
        <f t="shared" si="3"/>
        <v>255528</v>
      </c>
    </row>
    <row r="16" spans="2:17">
      <c r="B16" s="9"/>
      <c r="C16" s="8" t="s">
        <v>28</v>
      </c>
      <c r="D16" s="9"/>
      <c r="E16" s="11">
        <f>E15*0.1274</f>
        <v>0</v>
      </c>
      <c r="F16" s="11">
        <f>ROUND(F15*0.1274,1)</f>
        <v>6033.7</v>
      </c>
      <c r="G16" s="11">
        <f t="shared" ref="G16:L16" si="4">ROUND(G15*0.1274,1)</f>
        <v>6407.1</v>
      </c>
      <c r="H16" s="11">
        <f t="shared" si="4"/>
        <v>5856.5</v>
      </c>
      <c r="I16" s="11">
        <f t="shared" si="4"/>
        <v>5596.4</v>
      </c>
      <c r="J16" s="11">
        <f t="shared" si="4"/>
        <v>2945</v>
      </c>
      <c r="K16" s="11">
        <f t="shared" si="4"/>
        <v>2723.8</v>
      </c>
      <c r="L16" s="11">
        <f t="shared" si="4"/>
        <v>2991.7</v>
      </c>
      <c r="M16" s="11"/>
      <c r="N16" s="11"/>
      <c r="O16" s="11"/>
      <c r="P16" s="11"/>
      <c r="Q16" s="11">
        <f>SUM(E16:P16)</f>
        <v>32554.199999999997</v>
      </c>
    </row>
    <row r="17" spans="2:17" s="5" customFormat="1">
      <c r="B17" s="13"/>
      <c r="C17" s="12" t="s">
        <v>27</v>
      </c>
      <c r="D17" s="13"/>
      <c r="E17" s="14">
        <f>E15-E16</f>
        <v>0</v>
      </c>
      <c r="F17" s="14">
        <f t="shared" ref="F17:L17" si="5">F15-F16</f>
        <v>41326.800000000003</v>
      </c>
      <c r="G17" s="14">
        <f t="shared" si="5"/>
        <v>43884.4</v>
      </c>
      <c r="H17" s="14">
        <f t="shared" si="5"/>
        <v>40112.5</v>
      </c>
      <c r="I17" s="14">
        <f t="shared" si="5"/>
        <v>38331.599999999999</v>
      </c>
      <c r="J17" s="14">
        <f t="shared" si="5"/>
        <v>20171</v>
      </c>
      <c r="K17" s="14">
        <f t="shared" si="5"/>
        <v>18656.2</v>
      </c>
      <c r="L17" s="14">
        <f t="shared" si="5"/>
        <v>20491.3</v>
      </c>
      <c r="M17" s="14"/>
      <c r="N17" s="14"/>
      <c r="O17" s="14"/>
      <c r="P17" s="14"/>
      <c r="Q17" s="14">
        <f>SUM(F17:P17)</f>
        <v>222973.80000000002</v>
      </c>
    </row>
    <row r="18" spans="2:17">
      <c r="B18" s="9"/>
      <c r="C18" s="8" t="s">
        <v>29</v>
      </c>
      <c r="D18" s="9"/>
      <c r="E18" s="11">
        <v>0</v>
      </c>
      <c r="F18" s="11">
        <v>20803.8</v>
      </c>
      <c r="G18" s="11">
        <v>17700</v>
      </c>
      <c r="H18" s="11">
        <v>21665</v>
      </c>
      <c r="I18" s="11">
        <v>18373</v>
      </c>
      <c r="J18" s="11">
        <v>7229</v>
      </c>
      <c r="K18" s="11">
        <v>4236</v>
      </c>
      <c r="L18" s="11">
        <v>4717</v>
      </c>
      <c r="M18" s="11"/>
      <c r="N18" s="11"/>
      <c r="O18" s="11"/>
      <c r="P18" s="11"/>
      <c r="Q18" s="11">
        <f>SUM(E18:P18)</f>
        <v>94723.8</v>
      </c>
    </row>
    <row r="19" spans="2:17">
      <c r="B19" s="9"/>
      <c r="C19" s="8" t="s">
        <v>30</v>
      </c>
      <c r="D19" s="9"/>
      <c r="E19" s="11">
        <v>0</v>
      </c>
      <c r="F19" s="11">
        <v>16829</v>
      </c>
      <c r="G19" s="11">
        <v>19586</v>
      </c>
      <c r="H19" s="11">
        <v>13387</v>
      </c>
      <c r="I19" s="11">
        <v>17517</v>
      </c>
      <c r="J19" s="11">
        <v>11414</v>
      </c>
      <c r="K19" s="11">
        <v>15265</v>
      </c>
      <c r="L19" s="11">
        <v>13165</v>
      </c>
      <c r="M19" s="11"/>
      <c r="N19" s="11"/>
      <c r="O19" s="11"/>
      <c r="P19" s="11"/>
      <c r="Q19" s="11">
        <v>107163</v>
      </c>
    </row>
    <row r="20" spans="2:17">
      <c r="B20" s="9"/>
      <c r="C20" s="8" t="s">
        <v>31</v>
      </c>
      <c r="D20" s="9"/>
      <c r="E20" s="11">
        <f>E17-E18-E19</f>
        <v>0</v>
      </c>
      <c r="F20" s="11">
        <f t="shared" ref="F20:Q20" si="6">F17-F18-F19</f>
        <v>3694.0000000000036</v>
      </c>
      <c r="G20" s="11">
        <f t="shared" si="6"/>
        <v>6598.4000000000015</v>
      </c>
      <c r="H20" s="11">
        <f t="shared" si="6"/>
        <v>5060.5</v>
      </c>
      <c r="I20" s="11">
        <f t="shared" si="6"/>
        <v>2441.5999999999985</v>
      </c>
      <c r="J20" s="11">
        <f t="shared" si="6"/>
        <v>1528</v>
      </c>
      <c r="K20" s="11">
        <f t="shared" si="6"/>
        <v>-844.79999999999927</v>
      </c>
      <c r="L20" s="11">
        <f t="shared" si="6"/>
        <v>2609.2999999999993</v>
      </c>
      <c r="M20" s="11"/>
      <c r="N20" s="11"/>
      <c r="O20" s="11"/>
      <c r="P20" s="11"/>
      <c r="Q20" s="11">
        <f t="shared" si="6"/>
        <v>21087.000000000015</v>
      </c>
    </row>
    <row r="21" spans="2:17"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2:17">
      <c r="B22" s="9" t="s">
        <v>2</v>
      </c>
      <c r="C22" s="10" t="s">
        <v>22</v>
      </c>
      <c r="D22" s="9" t="s">
        <v>37</v>
      </c>
      <c r="E22" s="11">
        <v>0</v>
      </c>
      <c r="F22" s="11">
        <v>507</v>
      </c>
      <c r="G22" s="11">
        <v>528</v>
      </c>
      <c r="H22" s="11">
        <v>100</v>
      </c>
      <c r="I22" s="11">
        <v>0</v>
      </c>
      <c r="J22" s="11">
        <v>0</v>
      </c>
      <c r="K22" s="11">
        <v>6</v>
      </c>
      <c r="L22" s="11">
        <v>488</v>
      </c>
      <c r="M22" s="11"/>
      <c r="N22" s="11"/>
      <c r="O22" s="11"/>
      <c r="P22" s="11"/>
      <c r="Q22" s="11">
        <f t="shared" si="0"/>
        <v>1629</v>
      </c>
    </row>
    <row r="23" spans="2:17">
      <c r="B23" s="9"/>
      <c r="C23" s="10" t="s">
        <v>22</v>
      </c>
      <c r="D23" s="9" t="s">
        <v>6</v>
      </c>
      <c r="E23" s="11">
        <v>0</v>
      </c>
      <c r="F23" s="11">
        <v>58</v>
      </c>
      <c r="G23" s="11">
        <v>12</v>
      </c>
      <c r="H23" s="11">
        <v>500</v>
      </c>
      <c r="I23" s="11">
        <v>591</v>
      </c>
      <c r="J23" s="11">
        <v>571</v>
      </c>
      <c r="K23" s="11">
        <v>571</v>
      </c>
      <c r="L23" s="11">
        <v>155</v>
      </c>
      <c r="M23" s="11"/>
      <c r="N23" s="11"/>
      <c r="O23" s="11"/>
      <c r="P23" s="11"/>
      <c r="Q23" s="11">
        <f t="shared" si="0"/>
        <v>2458</v>
      </c>
    </row>
    <row r="24" spans="2:17" s="5" customFormat="1">
      <c r="B24" s="13"/>
      <c r="C24" s="12" t="s">
        <v>23</v>
      </c>
      <c r="D24" s="13"/>
      <c r="E24" s="14">
        <f>SUM(E22:E23)</f>
        <v>0</v>
      </c>
      <c r="F24" s="14">
        <f t="shared" ref="F24:L24" si="7">SUM(F22:F23)</f>
        <v>565</v>
      </c>
      <c r="G24" s="14">
        <f t="shared" si="7"/>
        <v>540</v>
      </c>
      <c r="H24" s="14">
        <f t="shared" si="7"/>
        <v>600</v>
      </c>
      <c r="I24" s="14">
        <f t="shared" si="7"/>
        <v>591</v>
      </c>
      <c r="J24" s="14">
        <f t="shared" si="7"/>
        <v>571</v>
      </c>
      <c r="K24" s="14">
        <f t="shared" si="7"/>
        <v>577</v>
      </c>
      <c r="L24" s="14">
        <f t="shared" si="7"/>
        <v>643</v>
      </c>
      <c r="M24" s="14"/>
      <c r="N24" s="14"/>
      <c r="O24" s="14"/>
      <c r="P24" s="14"/>
      <c r="Q24" s="14">
        <f t="shared" si="0"/>
        <v>4087</v>
      </c>
    </row>
    <row r="25" spans="2:17">
      <c r="B25" s="9"/>
      <c r="C25" s="9" t="s">
        <v>24</v>
      </c>
      <c r="D25" s="9" t="s">
        <v>37</v>
      </c>
      <c r="E25" s="11">
        <v>0</v>
      </c>
      <c r="F25" s="11">
        <v>3967</v>
      </c>
      <c r="G25" s="11">
        <v>4080</v>
      </c>
      <c r="H25" s="11">
        <v>500</v>
      </c>
      <c r="I25" s="11">
        <v>0</v>
      </c>
      <c r="J25" s="11">
        <v>0</v>
      </c>
      <c r="K25" s="11">
        <v>30</v>
      </c>
      <c r="L25" s="11">
        <v>3932</v>
      </c>
      <c r="M25" s="11"/>
      <c r="N25" s="11"/>
      <c r="O25" s="11"/>
      <c r="P25" s="11"/>
      <c r="Q25" s="11">
        <f t="shared" si="0"/>
        <v>12509</v>
      </c>
    </row>
    <row r="26" spans="2:17">
      <c r="B26" s="9"/>
      <c r="C26" s="9" t="s">
        <v>24</v>
      </c>
      <c r="D26" s="9" t="s">
        <v>6</v>
      </c>
      <c r="E26" s="11">
        <v>0</v>
      </c>
      <c r="F26" s="11">
        <v>318</v>
      </c>
      <c r="G26" s="11">
        <v>99</v>
      </c>
      <c r="H26" s="11">
        <v>3778</v>
      </c>
      <c r="I26" s="11">
        <v>4588</v>
      </c>
      <c r="J26" s="11">
        <v>4237</v>
      </c>
      <c r="K26" s="11">
        <v>4339</v>
      </c>
      <c r="L26" s="11">
        <v>884</v>
      </c>
      <c r="M26" s="11"/>
      <c r="N26" s="11"/>
      <c r="O26" s="11"/>
      <c r="P26" s="11"/>
      <c r="Q26" s="11">
        <f t="shared" si="0"/>
        <v>18243</v>
      </c>
    </row>
    <row r="27" spans="2:17" s="5" customFormat="1">
      <c r="B27" s="13"/>
      <c r="C27" s="12" t="s">
        <v>23</v>
      </c>
      <c r="D27" s="13"/>
      <c r="E27" s="14">
        <f>SUM(E25:E26)</f>
        <v>0</v>
      </c>
      <c r="F27" s="14">
        <f t="shared" ref="F27:L27" si="8">SUM(F25:F26)</f>
        <v>4285</v>
      </c>
      <c r="G27" s="14">
        <f t="shared" si="8"/>
        <v>4179</v>
      </c>
      <c r="H27" s="14">
        <f t="shared" si="8"/>
        <v>4278</v>
      </c>
      <c r="I27" s="14">
        <f t="shared" si="8"/>
        <v>4588</v>
      </c>
      <c r="J27" s="14">
        <f t="shared" si="8"/>
        <v>4237</v>
      </c>
      <c r="K27" s="14">
        <f t="shared" si="8"/>
        <v>4369</v>
      </c>
      <c r="L27" s="14">
        <f t="shared" si="8"/>
        <v>4816</v>
      </c>
      <c r="M27" s="14"/>
      <c r="N27" s="14"/>
      <c r="O27" s="14"/>
      <c r="P27" s="14"/>
      <c r="Q27" s="14">
        <f t="shared" si="0"/>
        <v>30752</v>
      </c>
    </row>
    <row r="28" spans="2:17">
      <c r="B28" s="9"/>
      <c r="C28" s="8" t="s">
        <v>25</v>
      </c>
      <c r="D28" s="9"/>
      <c r="E28" s="11">
        <v>0</v>
      </c>
      <c r="F28" s="11">
        <v>409.3</v>
      </c>
      <c r="G28" s="11">
        <v>264.7</v>
      </c>
      <c r="H28" s="11">
        <v>390</v>
      </c>
      <c r="I28" s="11">
        <v>355.6</v>
      </c>
      <c r="J28" s="11">
        <v>292</v>
      </c>
      <c r="K28" s="11">
        <v>271.2</v>
      </c>
      <c r="L28" s="11">
        <v>363</v>
      </c>
      <c r="M28" s="11"/>
      <c r="N28" s="11"/>
      <c r="O28" s="11"/>
      <c r="P28" s="11"/>
      <c r="Q28" s="11">
        <f t="shared" si="0"/>
        <v>2345.8000000000002</v>
      </c>
    </row>
    <row r="29" spans="2:17" s="5" customFormat="1">
      <c r="B29" s="13"/>
      <c r="C29" s="12" t="s">
        <v>26</v>
      </c>
      <c r="D29" s="13"/>
      <c r="E29" s="14">
        <f>E27-E28</f>
        <v>0</v>
      </c>
      <c r="F29" s="14">
        <f t="shared" ref="F29:Q29" si="9">F27-F28</f>
        <v>3875.7</v>
      </c>
      <c r="G29" s="14">
        <f t="shared" si="9"/>
        <v>3914.3</v>
      </c>
      <c r="H29" s="14">
        <f t="shared" si="9"/>
        <v>3888</v>
      </c>
      <c r="I29" s="14">
        <f t="shared" si="9"/>
        <v>4232.3999999999996</v>
      </c>
      <c r="J29" s="14">
        <f t="shared" si="9"/>
        <v>3945</v>
      </c>
      <c r="K29" s="14">
        <f t="shared" si="9"/>
        <v>4097.8</v>
      </c>
      <c r="L29" s="14">
        <f t="shared" si="9"/>
        <v>4453</v>
      </c>
      <c r="M29" s="14"/>
      <c r="N29" s="14"/>
      <c r="O29" s="14"/>
      <c r="P29" s="14"/>
      <c r="Q29" s="14">
        <f t="shared" si="9"/>
        <v>28406.2</v>
      </c>
    </row>
    <row r="30" spans="2:17">
      <c r="B30" s="9"/>
      <c r="C30" s="8" t="s">
        <v>28</v>
      </c>
      <c r="D30" s="9"/>
      <c r="E30" s="11">
        <f>E29*0.1274</f>
        <v>0</v>
      </c>
      <c r="F30" s="11">
        <f>ROUND(F29*0.1274,1)</f>
        <v>493.8</v>
      </c>
      <c r="G30" s="11">
        <f t="shared" ref="G30:L30" si="10">ROUND(G29*0.1274,1)</f>
        <v>498.7</v>
      </c>
      <c r="H30" s="11">
        <f t="shared" si="10"/>
        <v>495.3</v>
      </c>
      <c r="I30" s="11">
        <f t="shared" si="10"/>
        <v>539.20000000000005</v>
      </c>
      <c r="J30" s="11">
        <f t="shared" si="10"/>
        <v>502.6</v>
      </c>
      <c r="K30" s="11">
        <f t="shared" si="10"/>
        <v>522.1</v>
      </c>
      <c r="L30" s="11">
        <f t="shared" si="10"/>
        <v>567.29999999999995</v>
      </c>
      <c r="M30" s="11"/>
      <c r="N30" s="11"/>
      <c r="O30" s="11"/>
      <c r="P30" s="11"/>
      <c r="Q30" s="15">
        <f>SUM(E30:P30)</f>
        <v>3619</v>
      </c>
    </row>
    <row r="31" spans="2:17" s="5" customFormat="1">
      <c r="B31" s="13"/>
      <c r="C31" s="12" t="s">
        <v>27</v>
      </c>
      <c r="D31" s="13"/>
      <c r="E31" s="14">
        <f>E29-E30</f>
        <v>0</v>
      </c>
      <c r="F31" s="14">
        <f t="shared" ref="F31:L31" si="11">F29-F30</f>
        <v>3381.8999999999996</v>
      </c>
      <c r="G31" s="14">
        <f t="shared" si="11"/>
        <v>3415.6000000000004</v>
      </c>
      <c r="H31" s="14">
        <f t="shared" si="11"/>
        <v>3392.7</v>
      </c>
      <c r="I31" s="14">
        <f t="shared" si="11"/>
        <v>3693.2</v>
      </c>
      <c r="J31" s="14">
        <f t="shared" si="11"/>
        <v>3442.4</v>
      </c>
      <c r="K31" s="14">
        <f t="shared" si="11"/>
        <v>3575.7000000000003</v>
      </c>
      <c r="L31" s="14">
        <f t="shared" si="11"/>
        <v>3885.7</v>
      </c>
      <c r="M31" s="14"/>
      <c r="N31" s="14"/>
      <c r="O31" s="14"/>
      <c r="P31" s="14"/>
      <c r="Q31" s="14">
        <f>SUM(E31:P31)</f>
        <v>24787.200000000004</v>
      </c>
    </row>
    <row r="32" spans="2:17" s="5" customFormat="1">
      <c r="B32" s="13"/>
      <c r="C32" s="8" t="s">
        <v>29</v>
      </c>
      <c r="D32" s="13"/>
      <c r="E32" s="11">
        <v>0</v>
      </c>
      <c r="F32" s="11">
        <v>396.3</v>
      </c>
      <c r="G32" s="11">
        <v>88</v>
      </c>
      <c r="H32" s="11">
        <v>0</v>
      </c>
      <c r="I32" s="11">
        <v>0</v>
      </c>
      <c r="J32" s="11">
        <v>0</v>
      </c>
      <c r="K32" s="11">
        <v>168</v>
      </c>
      <c r="L32" s="11">
        <v>0</v>
      </c>
      <c r="M32" s="11"/>
      <c r="N32" s="11"/>
      <c r="O32" s="11"/>
      <c r="P32" s="11"/>
      <c r="Q32" s="11">
        <f>SUM(E32:P32)</f>
        <v>652.29999999999995</v>
      </c>
    </row>
    <row r="33" spans="2:17" s="5" customFormat="1">
      <c r="B33" s="13"/>
      <c r="C33" s="8" t="s">
        <v>30</v>
      </c>
      <c r="D33" s="13"/>
      <c r="E33" s="11">
        <v>0</v>
      </c>
      <c r="F33" s="11">
        <v>0</v>
      </c>
      <c r="G33" s="11">
        <v>5472</v>
      </c>
      <c r="H33" s="11">
        <v>0</v>
      </c>
      <c r="I33" s="11">
        <v>5779</v>
      </c>
      <c r="J33" s="11">
        <v>0</v>
      </c>
      <c r="K33" s="11">
        <v>5616</v>
      </c>
      <c r="L33" s="11">
        <v>0</v>
      </c>
      <c r="M33" s="11"/>
      <c r="N33" s="11"/>
      <c r="O33" s="11"/>
      <c r="P33" s="11"/>
      <c r="Q33" s="11">
        <v>16867</v>
      </c>
    </row>
    <row r="34" spans="2:17" s="5" customFormat="1">
      <c r="B34" s="13"/>
      <c r="C34" s="8" t="s">
        <v>31</v>
      </c>
      <c r="D34" s="13"/>
      <c r="E34" s="11">
        <f>E31-E32-E33</f>
        <v>0</v>
      </c>
      <c r="F34" s="11">
        <f t="shared" ref="F34:Q34" si="12">F31-F32-F33</f>
        <v>2985.5999999999995</v>
      </c>
      <c r="G34" s="11">
        <f t="shared" si="12"/>
        <v>-2144.3999999999996</v>
      </c>
      <c r="H34" s="11">
        <f t="shared" si="12"/>
        <v>3392.7</v>
      </c>
      <c r="I34" s="11">
        <f t="shared" si="12"/>
        <v>-2085.8000000000002</v>
      </c>
      <c r="J34" s="11">
        <f t="shared" si="12"/>
        <v>3442.4</v>
      </c>
      <c r="K34" s="11">
        <f t="shared" si="12"/>
        <v>-2208.2999999999997</v>
      </c>
      <c r="L34" s="11">
        <f t="shared" si="12"/>
        <v>3885.7</v>
      </c>
      <c r="M34" s="11"/>
      <c r="N34" s="11"/>
      <c r="O34" s="11"/>
      <c r="P34" s="11"/>
      <c r="Q34" s="11">
        <f t="shared" si="12"/>
        <v>7267.9000000000051</v>
      </c>
    </row>
    <row r="35" spans="2:17">
      <c r="C35" s="2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2:17">
      <c r="B36" s="9" t="s">
        <v>1</v>
      </c>
      <c r="C36" s="10" t="s">
        <v>22</v>
      </c>
      <c r="D36" s="9" t="s">
        <v>7</v>
      </c>
      <c r="E36" s="11">
        <v>0</v>
      </c>
      <c r="F36" s="11">
        <v>658</v>
      </c>
      <c r="G36" s="11">
        <v>728.5</v>
      </c>
      <c r="H36" s="11">
        <v>705</v>
      </c>
      <c r="I36" s="11">
        <v>728</v>
      </c>
      <c r="J36" s="11">
        <v>705</v>
      </c>
      <c r="K36" s="11">
        <v>728.5</v>
      </c>
      <c r="L36" s="11">
        <v>728.5</v>
      </c>
      <c r="M36" s="11"/>
      <c r="N36" s="11"/>
      <c r="O36" s="11"/>
      <c r="P36" s="11"/>
      <c r="Q36" s="11">
        <f t="shared" si="0"/>
        <v>4981.5</v>
      </c>
    </row>
    <row r="37" spans="2:17" s="5" customFormat="1">
      <c r="B37" s="13"/>
      <c r="C37" s="13" t="s">
        <v>24</v>
      </c>
      <c r="D37" s="13" t="s">
        <v>7</v>
      </c>
      <c r="E37" s="14">
        <v>0</v>
      </c>
      <c r="F37" s="14">
        <v>3914</v>
      </c>
      <c r="G37" s="14">
        <v>2830</v>
      </c>
      <c r="H37" s="14">
        <v>2141</v>
      </c>
      <c r="I37" s="14">
        <v>1995</v>
      </c>
      <c r="J37" s="14">
        <v>1816</v>
      </c>
      <c r="K37" s="14">
        <v>1770</v>
      </c>
      <c r="L37" s="14">
        <v>1798</v>
      </c>
      <c r="M37" s="14"/>
      <c r="N37" s="14"/>
      <c r="O37" s="14"/>
      <c r="P37" s="14"/>
      <c r="Q37" s="14">
        <f t="shared" si="0"/>
        <v>16264</v>
      </c>
    </row>
    <row r="38" spans="2:17">
      <c r="B38" s="9"/>
      <c r="C38" s="8" t="s">
        <v>25</v>
      </c>
      <c r="D38" s="9"/>
      <c r="E38" s="11">
        <v>0</v>
      </c>
      <c r="F38" s="11">
        <v>122.5</v>
      </c>
      <c r="G38" s="11">
        <v>12</v>
      </c>
      <c r="H38" s="11">
        <v>68</v>
      </c>
      <c r="I38" s="11">
        <v>21</v>
      </c>
      <c r="J38" s="11">
        <v>22</v>
      </c>
      <c r="K38" s="11">
        <v>24</v>
      </c>
      <c r="L38" s="11">
        <v>25</v>
      </c>
      <c r="M38" s="11"/>
      <c r="N38" s="11"/>
      <c r="O38" s="11"/>
      <c r="P38" s="11"/>
      <c r="Q38" s="11">
        <f t="shared" si="0"/>
        <v>294.5</v>
      </c>
    </row>
    <row r="39" spans="2:17" s="5" customFormat="1">
      <c r="B39" s="13"/>
      <c r="C39" s="12" t="s">
        <v>26</v>
      </c>
      <c r="D39" s="13"/>
      <c r="E39" s="14">
        <f>E37-E38</f>
        <v>0</v>
      </c>
      <c r="F39" s="14">
        <f t="shared" ref="F39:Q39" si="13">F37-F38</f>
        <v>3791.5</v>
      </c>
      <c r="G39" s="14">
        <f t="shared" si="13"/>
        <v>2818</v>
      </c>
      <c r="H39" s="14">
        <f t="shared" si="13"/>
        <v>2073</v>
      </c>
      <c r="I39" s="14">
        <f t="shared" si="13"/>
        <v>1974</v>
      </c>
      <c r="J39" s="14">
        <f t="shared" si="13"/>
        <v>1794</v>
      </c>
      <c r="K39" s="14">
        <f t="shared" si="13"/>
        <v>1746</v>
      </c>
      <c r="L39" s="14">
        <f t="shared" si="13"/>
        <v>1773</v>
      </c>
      <c r="M39" s="14"/>
      <c r="N39" s="14"/>
      <c r="O39" s="14"/>
      <c r="P39" s="14"/>
      <c r="Q39" s="14">
        <f t="shared" si="13"/>
        <v>15969.5</v>
      </c>
    </row>
    <row r="40" spans="2:17">
      <c r="B40" s="9"/>
      <c r="C40" s="8" t="s">
        <v>28</v>
      </c>
      <c r="D40" s="9"/>
      <c r="E40" s="11">
        <f>E39*0.1274</f>
        <v>0</v>
      </c>
      <c r="F40" s="15">
        <f>ROUND(F39*0.1274,1)</f>
        <v>483</v>
      </c>
      <c r="G40" s="15">
        <f t="shared" ref="G40:L40" si="14">ROUND(G39*0.1274,1)</f>
        <v>359</v>
      </c>
      <c r="H40" s="15">
        <f t="shared" si="14"/>
        <v>264.10000000000002</v>
      </c>
      <c r="I40" s="15">
        <f t="shared" si="14"/>
        <v>251.5</v>
      </c>
      <c r="J40" s="15">
        <f t="shared" si="14"/>
        <v>228.6</v>
      </c>
      <c r="K40" s="15">
        <f t="shared" si="14"/>
        <v>222.4</v>
      </c>
      <c r="L40" s="15">
        <f t="shared" si="14"/>
        <v>225.9</v>
      </c>
      <c r="M40" s="15"/>
      <c r="N40" s="11"/>
      <c r="O40" s="11"/>
      <c r="P40" s="11"/>
      <c r="Q40" s="11">
        <f>SUM(E40:P40)</f>
        <v>2034.5</v>
      </c>
    </row>
    <row r="41" spans="2:17" s="5" customFormat="1">
      <c r="B41" s="13"/>
      <c r="C41" s="12" t="s">
        <v>27</v>
      </c>
      <c r="D41" s="13"/>
      <c r="E41" s="14">
        <f>E39-E40</f>
        <v>0</v>
      </c>
      <c r="F41" s="14">
        <f t="shared" ref="F41:Q41" si="15">F39-F40</f>
        <v>3308.5</v>
      </c>
      <c r="G41" s="14">
        <f t="shared" si="15"/>
        <v>2459</v>
      </c>
      <c r="H41" s="14">
        <f t="shared" si="15"/>
        <v>1808.9</v>
      </c>
      <c r="I41" s="14">
        <f t="shared" si="15"/>
        <v>1722.5</v>
      </c>
      <c r="J41" s="14">
        <f t="shared" si="15"/>
        <v>1565.4</v>
      </c>
      <c r="K41" s="14">
        <f t="shared" si="15"/>
        <v>1523.6</v>
      </c>
      <c r="L41" s="14">
        <f t="shared" si="15"/>
        <v>1547.1</v>
      </c>
      <c r="M41" s="14"/>
      <c r="N41" s="14"/>
      <c r="O41" s="14"/>
      <c r="P41" s="14"/>
      <c r="Q41" s="14">
        <f t="shared" si="15"/>
        <v>13935</v>
      </c>
    </row>
    <row r="42" spans="2:17" s="5" customFormat="1">
      <c r="B42" s="13"/>
      <c r="C42" s="8" t="s">
        <v>29</v>
      </c>
      <c r="D42" s="13"/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/>
      <c r="N42" s="11"/>
      <c r="O42" s="11"/>
      <c r="P42" s="11"/>
      <c r="Q42" s="11">
        <v>0</v>
      </c>
    </row>
    <row r="43" spans="2:17" s="5" customFormat="1">
      <c r="B43" s="13"/>
      <c r="C43" s="8" t="s">
        <v>30</v>
      </c>
      <c r="D43" s="13"/>
      <c r="E43" s="11">
        <v>0</v>
      </c>
      <c r="F43" s="11">
        <v>4594</v>
      </c>
      <c r="G43" s="11">
        <v>2470</v>
      </c>
      <c r="H43" s="11">
        <v>2102</v>
      </c>
      <c r="I43" s="11">
        <v>834</v>
      </c>
      <c r="J43" s="11">
        <v>1542</v>
      </c>
      <c r="K43" s="11">
        <v>1405</v>
      </c>
      <c r="L43" s="11">
        <v>1087</v>
      </c>
      <c r="M43" s="11"/>
      <c r="N43" s="11"/>
      <c r="O43" s="11"/>
      <c r="P43" s="11"/>
      <c r="Q43" s="11">
        <v>14034</v>
      </c>
    </row>
    <row r="44" spans="2:17" s="5" customFormat="1">
      <c r="B44" s="13"/>
      <c r="C44" s="8" t="s">
        <v>31</v>
      </c>
      <c r="D44" s="13"/>
      <c r="E44" s="11">
        <f>E41-E42-E43</f>
        <v>0</v>
      </c>
      <c r="F44" s="11">
        <f t="shared" ref="F44:Q44" si="16">F41-F42-F43</f>
        <v>-1285.5</v>
      </c>
      <c r="G44" s="11">
        <f t="shared" si="16"/>
        <v>-11</v>
      </c>
      <c r="H44" s="11">
        <f t="shared" si="16"/>
        <v>-293.09999999999991</v>
      </c>
      <c r="I44" s="11">
        <f t="shared" si="16"/>
        <v>888.5</v>
      </c>
      <c r="J44" s="11">
        <f t="shared" si="16"/>
        <v>23.400000000000091</v>
      </c>
      <c r="K44" s="11">
        <f t="shared" si="16"/>
        <v>118.59999999999991</v>
      </c>
      <c r="L44" s="11">
        <f t="shared" si="16"/>
        <v>460.09999999999991</v>
      </c>
      <c r="M44" s="11"/>
      <c r="N44" s="11"/>
      <c r="O44" s="11"/>
      <c r="P44" s="11"/>
      <c r="Q44" s="11">
        <f t="shared" si="16"/>
        <v>-99</v>
      </c>
    </row>
    <row r="45" spans="2:17"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2:17">
      <c r="B46" s="9" t="s">
        <v>3</v>
      </c>
      <c r="C46" s="10" t="s">
        <v>22</v>
      </c>
      <c r="D46" s="9" t="s">
        <v>8</v>
      </c>
      <c r="E46" s="11">
        <v>0</v>
      </c>
      <c r="F46" s="11">
        <v>276</v>
      </c>
      <c r="G46" s="11">
        <v>278</v>
      </c>
      <c r="H46" s="11">
        <v>270</v>
      </c>
      <c r="I46" s="11">
        <v>278</v>
      </c>
      <c r="J46" s="11">
        <v>277</v>
      </c>
      <c r="K46" s="11">
        <v>278</v>
      </c>
      <c r="L46" s="11">
        <v>278</v>
      </c>
      <c r="M46" s="11"/>
      <c r="N46" s="11"/>
      <c r="O46" s="11"/>
      <c r="P46" s="11"/>
      <c r="Q46" s="11">
        <f t="shared" si="0"/>
        <v>1935</v>
      </c>
    </row>
    <row r="47" spans="2:17" s="5" customFormat="1">
      <c r="B47" s="13"/>
      <c r="C47" s="13" t="s">
        <v>24</v>
      </c>
      <c r="D47" s="13" t="s">
        <v>8</v>
      </c>
      <c r="E47" s="14">
        <v>0</v>
      </c>
      <c r="F47" s="14">
        <v>3013</v>
      </c>
      <c r="G47" s="14">
        <v>2500</v>
      </c>
      <c r="H47" s="14">
        <v>2835</v>
      </c>
      <c r="I47" s="14">
        <v>3045</v>
      </c>
      <c r="J47" s="14">
        <v>3279</v>
      </c>
      <c r="K47" s="14">
        <v>3515</v>
      </c>
      <c r="L47" s="14">
        <v>4404</v>
      </c>
      <c r="M47" s="14"/>
      <c r="N47" s="14"/>
      <c r="O47" s="14"/>
      <c r="P47" s="14"/>
      <c r="Q47" s="14">
        <f t="shared" si="0"/>
        <v>22591</v>
      </c>
    </row>
    <row r="48" spans="2:17">
      <c r="B48" s="9"/>
      <c r="C48" s="8" t="s">
        <v>25</v>
      </c>
      <c r="D48" s="9"/>
      <c r="E48" s="11">
        <v>0</v>
      </c>
      <c r="F48" s="11">
        <v>212</v>
      </c>
      <c r="G48" s="11">
        <v>203</v>
      </c>
      <c r="H48" s="11">
        <v>210</v>
      </c>
      <c r="I48" s="11">
        <v>212</v>
      </c>
      <c r="J48" s="11">
        <v>190</v>
      </c>
      <c r="K48" s="11">
        <v>110</v>
      </c>
      <c r="L48" s="11">
        <v>105</v>
      </c>
      <c r="M48" s="11"/>
      <c r="N48" s="11"/>
      <c r="O48" s="11"/>
      <c r="P48" s="11"/>
      <c r="Q48" s="11">
        <f t="shared" si="0"/>
        <v>1242</v>
      </c>
    </row>
    <row r="49" spans="2:17" s="5" customFormat="1">
      <c r="B49" s="13"/>
      <c r="C49" s="12" t="s">
        <v>26</v>
      </c>
      <c r="D49" s="13"/>
      <c r="E49" s="13">
        <f>E47-E48</f>
        <v>0</v>
      </c>
      <c r="F49" s="13">
        <f t="shared" ref="F49:Q49" si="17">F47-F48</f>
        <v>2801</v>
      </c>
      <c r="G49" s="13">
        <f t="shared" si="17"/>
        <v>2297</v>
      </c>
      <c r="H49" s="13">
        <f t="shared" si="17"/>
        <v>2625</v>
      </c>
      <c r="I49" s="13">
        <f t="shared" si="17"/>
        <v>2833</v>
      </c>
      <c r="J49" s="13">
        <f t="shared" si="17"/>
        <v>3089</v>
      </c>
      <c r="K49" s="13">
        <f t="shared" si="17"/>
        <v>3405</v>
      </c>
      <c r="L49" s="13">
        <f t="shared" si="17"/>
        <v>4299</v>
      </c>
      <c r="M49" s="13"/>
      <c r="N49" s="13"/>
      <c r="O49" s="13"/>
      <c r="P49" s="13"/>
      <c r="Q49" s="13">
        <f t="shared" si="17"/>
        <v>21349</v>
      </c>
    </row>
    <row r="50" spans="2:17">
      <c r="B50" s="9"/>
      <c r="C50" s="8" t="s">
        <v>28</v>
      </c>
      <c r="D50" s="9"/>
      <c r="E50" s="9">
        <f>E49*0.1274</f>
        <v>0</v>
      </c>
      <c r="F50" s="9">
        <f>ROUND(F49*0.1274,1)</f>
        <v>356.8</v>
      </c>
      <c r="G50" s="9">
        <f t="shared" ref="G50:L50" si="18">ROUND(G49*0.1274,1)</f>
        <v>292.60000000000002</v>
      </c>
      <c r="H50" s="9">
        <f t="shared" si="18"/>
        <v>334.4</v>
      </c>
      <c r="I50" s="9">
        <f t="shared" si="18"/>
        <v>360.9</v>
      </c>
      <c r="J50" s="9">
        <f t="shared" si="18"/>
        <v>393.5</v>
      </c>
      <c r="K50" s="9">
        <f t="shared" si="18"/>
        <v>433.8</v>
      </c>
      <c r="L50" s="9">
        <f t="shared" si="18"/>
        <v>547.70000000000005</v>
      </c>
      <c r="M50" s="9"/>
      <c r="N50" s="9"/>
      <c r="O50" s="9"/>
      <c r="P50" s="9"/>
      <c r="Q50" s="9">
        <f>SUM(E50:P50)</f>
        <v>2719.7</v>
      </c>
    </row>
    <row r="51" spans="2:17" s="5" customFormat="1">
      <c r="B51" s="13"/>
      <c r="C51" s="12" t="s">
        <v>27</v>
      </c>
      <c r="D51" s="13"/>
      <c r="E51" s="13">
        <f>E49-E50</f>
        <v>0</v>
      </c>
      <c r="F51" s="13">
        <f t="shared" ref="F51:Q51" si="19">F49-F50</f>
        <v>2444.1999999999998</v>
      </c>
      <c r="G51" s="13">
        <f t="shared" si="19"/>
        <v>2004.4</v>
      </c>
      <c r="H51" s="13">
        <f t="shared" si="19"/>
        <v>2290.6</v>
      </c>
      <c r="I51" s="13">
        <f t="shared" si="19"/>
        <v>2472.1</v>
      </c>
      <c r="J51" s="13">
        <f t="shared" si="19"/>
        <v>2695.5</v>
      </c>
      <c r="K51" s="13">
        <f t="shared" si="19"/>
        <v>2971.2</v>
      </c>
      <c r="L51" s="13">
        <f t="shared" si="19"/>
        <v>3751.3</v>
      </c>
      <c r="M51" s="13"/>
      <c r="N51" s="13"/>
      <c r="O51" s="13"/>
      <c r="P51" s="13"/>
      <c r="Q51" s="13">
        <f t="shared" si="19"/>
        <v>18629.3</v>
      </c>
    </row>
    <row r="52" spans="2:17">
      <c r="B52" s="9"/>
      <c r="C52" s="8" t="s">
        <v>29</v>
      </c>
      <c r="D52" s="9"/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/>
      <c r="N52" s="9"/>
      <c r="O52" s="9"/>
      <c r="P52" s="9"/>
      <c r="Q52" s="9">
        <v>0</v>
      </c>
    </row>
    <row r="53" spans="2:17">
      <c r="B53" s="9"/>
      <c r="C53" s="8" t="s">
        <v>30</v>
      </c>
      <c r="D53" s="9"/>
      <c r="E53" s="9">
        <v>0</v>
      </c>
      <c r="F53" s="9">
        <v>2473</v>
      </c>
      <c r="G53" s="9">
        <v>2070</v>
      </c>
      <c r="H53" s="9">
        <v>2335</v>
      </c>
      <c r="I53" s="9">
        <v>2654</v>
      </c>
      <c r="J53" s="9">
        <v>2911</v>
      </c>
      <c r="K53" s="9">
        <v>3068</v>
      </c>
      <c r="L53" s="9">
        <v>3914</v>
      </c>
      <c r="M53" s="9"/>
      <c r="N53" s="9"/>
      <c r="O53" s="9"/>
      <c r="P53" s="9"/>
      <c r="Q53" s="9">
        <v>19425</v>
      </c>
    </row>
    <row r="54" spans="2:17">
      <c r="B54" s="9"/>
      <c r="C54" s="8" t="s">
        <v>31</v>
      </c>
      <c r="D54" s="9"/>
      <c r="E54" s="9">
        <f>E51-E52-E53</f>
        <v>0</v>
      </c>
      <c r="F54" s="9">
        <f t="shared" ref="F54:Q54" si="20">F51-F52-F53</f>
        <v>-28.800000000000182</v>
      </c>
      <c r="G54" s="9">
        <f t="shared" si="20"/>
        <v>-65.599999999999909</v>
      </c>
      <c r="H54" s="9">
        <f t="shared" si="20"/>
        <v>-44.400000000000091</v>
      </c>
      <c r="I54" s="9">
        <f t="shared" si="20"/>
        <v>-181.90000000000009</v>
      </c>
      <c r="J54" s="9">
        <f t="shared" si="20"/>
        <v>-215.5</v>
      </c>
      <c r="K54" s="9">
        <f t="shared" si="20"/>
        <v>-96.800000000000182</v>
      </c>
      <c r="L54" s="9">
        <f t="shared" si="20"/>
        <v>-162.69999999999982</v>
      </c>
      <c r="M54" s="9"/>
      <c r="N54" s="9"/>
      <c r="O54" s="9"/>
      <c r="P54" s="9"/>
      <c r="Q54" s="9">
        <f t="shared" si="20"/>
        <v>-795.70000000000073</v>
      </c>
    </row>
    <row r="56" spans="2:17">
      <c r="B56" s="9" t="s">
        <v>32</v>
      </c>
      <c r="C56" s="10" t="s">
        <v>22</v>
      </c>
      <c r="D56" s="9"/>
      <c r="E56" s="9">
        <f t="shared" ref="E56:Q56" si="21">E46+E36+E24+E10</f>
        <v>0</v>
      </c>
      <c r="F56" s="9">
        <f t="shared" si="21"/>
        <v>2160.5</v>
      </c>
      <c r="G56" s="9">
        <f t="shared" si="21"/>
        <v>2275</v>
      </c>
      <c r="H56" s="9">
        <f t="shared" si="21"/>
        <v>2280</v>
      </c>
      <c r="I56" s="9">
        <f t="shared" si="21"/>
        <v>2326</v>
      </c>
      <c r="J56" s="9">
        <f t="shared" si="21"/>
        <v>2258</v>
      </c>
      <c r="K56" s="9">
        <f t="shared" si="21"/>
        <v>2312</v>
      </c>
      <c r="L56" s="9">
        <f t="shared" si="21"/>
        <v>2378</v>
      </c>
      <c r="M56" s="9">
        <f t="shared" si="21"/>
        <v>0</v>
      </c>
      <c r="N56" s="9">
        <f t="shared" si="21"/>
        <v>0</v>
      </c>
      <c r="O56" s="9">
        <f t="shared" si="21"/>
        <v>0</v>
      </c>
      <c r="P56" s="9">
        <f t="shared" si="21"/>
        <v>0</v>
      </c>
      <c r="Q56" s="9">
        <f t="shared" si="21"/>
        <v>15989.5</v>
      </c>
    </row>
    <row r="57" spans="2:17" s="5" customFormat="1">
      <c r="B57" s="13"/>
      <c r="C57" s="13" t="s">
        <v>24</v>
      </c>
      <c r="D57" s="13"/>
      <c r="E57" s="13">
        <f t="shared" ref="E57:Q57" si="22">E47+E37+E27+E13</f>
        <v>0</v>
      </c>
      <c r="F57" s="13">
        <f t="shared" si="22"/>
        <v>59252</v>
      </c>
      <c r="G57" s="13">
        <f t="shared" si="22"/>
        <v>60869</v>
      </c>
      <c r="H57" s="13">
        <f t="shared" si="22"/>
        <v>56134</v>
      </c>
      <c r="I57" s="13">
        <f t="shared" si="22"/>
        <v>55628</v>
      </c>
      <c r="J57" s="13">
        <f t="shared" si="22"/>
        <v>33012</v>
      </c>
      <c r="K57" s="13">
        <f t="shared" si="22"/>
        <v>31614</v>
      </c>
      <c r="L57" s="13">
        <f t="shared" si="22"/>
        <v>35218</v>
      </c>
      <c r="M57" s="13">
        <f t="shared" si="22"/>
        <v>0</v>
      </c>
      <c r="N57" s="13">
        <f t="shared" si="22"/>
        <v>0</v>
      </c>
      <c r="O57" s="13">
        <f t="shared" si="22"/>
        <v>0</v>
      </c>
      <c r="P57" s="13">
        <f t="shared" si="22"/>
        <v>0</v>
      </c>
      <c r="Q57" s="13">
        <f t="shared" si="22"/>
        <v>331727</v>
      </c>
    </row>
    <row r="58" spans="2:17">
      <c r="B58" s="9"/>
      <c r="C58" s="8" t="s">
        <v>25</v>
      </c>
      <c r="D58" s="9"/>
      <c r="E58" s="9">
        <f t="shared" ref="E58:Q58" si="23">E48+E38+E28+E14</f>
        <v>0</v>
      </c>
      <c r="F58" s="9">
        <f t="shared" si="23"/>
        <v>1423.3</v>
      </c>
      <c r="G58" s="9">
        <f t="shared" si="23"/>
        <v>1548.2</v>
      </c>
      <c r="H58" s="9">
        <f t="shared" si="23"/>
        <v>1579</v>
      </c>
      <c r="I58" s="9">
        <f t="shared" si="23"/>
        <v>2660.6</v>
      </c>
      <c r="J58" s="9">
        <f t="shared" si="23"/>
        <v>1068</v>
      </c>
      <c r="K58" s="9">
        <f t="shared" si="23"/>
        <v>985.2</v>
      </c>
      <c r="L58" s="9">
        <f t="shared" si="23"/>
        <v>1210</v>
      </c>
      <c r="M58" s="9">
        <f t="shared" si="23"/>
        <v>0</v>
      </c>
      <c r="N58" s="9">
        <f t="shared" si="23"/>
        <v>0</v>
      </c>
      <c r="O58" s="9">
        <f t="shared" si="23"/>
        <v>0</v>
      </c>
      <c r="P58" s="9">
        <f t="shared" si="23"/>
        <v>0</v>
      </c>
      <c r="Q58" s="9">
        <f t="shared" si="23"/>
        <v>10474.299999999999</v>
      </c>
    </row>
    <row r="59" spans="2:17" s="5" customFormat="1">
      <c r="B59" s="13"/>
      <c r="C59" s="12" t="s">
        <v>26</v>
      </c>
      <c r="D59" s="13"/>
      <c r="E59" s="13">
        <f t="shared" ref="E59:Q59" si="24">E49+E39+E29+E15</f>
        <v>0</v>
      </c>
      <c r="F59" s="13">
        <f t="shared" si="24"/>
        <v>57828.7</v>
      </c>
      <c r="G59" s="13">
        <f t="shared" si="24"/>
        <v>59320.800000000003</v>
      </c>
      <c r="H59" s="13">
        <f t="shared" si="24"/>
        <v>54555</v>
      </c>
      <c r="I59" s="13">
        <f t="shared" si="24"/>
        <v>52967.4</v>
      </c>
      <c r="J59" s="13">
        <f t="shared" si="24"/>
        <v>31944</v>
      </c>
      <c r="K59" s="13">
        <f t="shared" si="24"/>
        <v>30628.799999999999</v>
      </c>
      <c r="L59" s="13">
        <f t="shared" si="24"/>
        <v>34008</v>
      </c>
      <c r="M59" s="13">
        <f t="shared" si="24"/>
        <v>0</v>
      </c>
      <c r="N59" s="13">
        <f t="shared" si="24"/>
        <v>0</v>
      </c>
      <c r="O59" s="13">
        <f t="shared" si="24"/>
        <v>0</v>
      </c>
      <c r="P59" s="13">
        <f t="shared" si="24"/>
        <v>0</v>
      </c>
      <c r="Q59" s="13">
        <f t="shared" si="24"/>
        <v>321252.7</v>
      </c>
    </row>
    <row r="60" spans="2:17">
      <c r="B60" s="9"/>
      <c r="C60" s="8" t="s">
        <v>28</v>
      </c>
      <c r="D60" s="9"/>
      <c r="E60" s="9">
        <f t="shared" ref="E60:Q60" si="25">E50+E40+E30+E16</f>
        <v>0</v>
      </c>
      <c r="F60" s="9">
        <f t="shared" si="25"/>
        <v>7367.2999999999993</v>
      </c>
      <c r="G60" s="9">
        <f t="shared" si="25"/>
        <v>7557.4000000000005</v>
      </c>
      <c r="H60" s="9">
        <f t="shared" si="25"/>
        <v>6950.3</v>
      </c>
      <c r="I60" s="9">
        <f t="shared" si="25"/>
        <v>6748</v>
      </c>
      <c r="J60" s="9">
        <f t="shared" si="25"/>
        <v>4069.7</v>
      </c>
      <c r="K60" s="9">
        <f t="shared" si="25"/>
        <v>3902.1000000000004</v>
      </c>
      <c r="L60" s="9">
        <f t="shared" si="25"/>
        <v>4332.6000000000004</v>
      </c>
      <c r="M60" s="9">
        <f t="shared" si="25"/>
        <v>0</v>
      </c>
      <c r="N60" s="9">
        <f t="shared" si="25"/>
        <v>0</v>
      </c>
      <c r="O60" s="9">
        <f t="shared" si="25"/>
        <v>0</v>
      </c>
      <c r="P60" s="9">
        <f t="shared" si="25"/>
        <v>0</v>
      </c>
      <c r="Q60" s="9">
        <f t="shared" si="25"/>
        <v>40927.399999999994</v>
      </c>
    </row>
    <row r="61" spans="2:17" s="5" customFormat="1">
      <c r="B61" s="13"/>
      <c r="C61" s="12" t="s">
        <v>27</v>
      </c>
      <c r="D61" s="13"/>
      <c r="E61" s="13">
        <f t="shared" ref="E61:Q61" si="26">E51+E41+E31+E17</f>
        <v>0</v>
      </c>
      <c r="F61" s="13">
        <f t="shared" si="26"/>
        <v>50461.4</v>
      </c>
      <c r="G61" s="13">
        <f t="shared" si="26"/>
        <v>51763.4</v>
      </c>
      <c r="H61" s="13">
        <f t="shared" si="26"/>
        <v>47604.7</v>
      </c>
      <c r="I61" s="13">
        <f t="shared" si="26"/>
        <v>46219.4</v>
      </c>
      <c r="J61" s="13">
        <f t="shared" si="26"/>
        <v>27874.3</v>
      </c>
      <c r="K61" s="13">
        <f t="shared" si="26"/>
        <v>26726.7</v>
      </c>
      <c r="L61" s="13">
        <f t="shared" si="26"/>
        <v>29675.399999999998</v>
      </c>
      <c r="M61" s="13">
        <f t="shared" si="26"/>
        <v>0</v>
      </c>
      <c r="N61" s="13">
        <f t="shared" si="26"/>
        <v>0</v>
      </c>
      <c r="O61" s="13">
        <f t="shared" si="26"/>
        <v>0</v>
      </c>
      <c r="P61" s="13">
        <f t="shared" si="26"/>
        <v>0</v>
      </c>
      <c r="Q61" s="13">
        <f t="shared" si="26"/>
        <v>280325.30000000005</v>
      </c>
    </row>
    <row r="62" spans="2:17">
      <c r="B62" s="9"/>
      <c r="C62" s="8" t="s">
        <v>29</v>
      </c>
      <c r="D62" s="9"/>
      <c r="E62" s="9">
        <f t="shared" ref="E62:Q62" si="27">E52+E42+E32+E18</f>
        <v>0</v>
      </c>
      <c r="F62" s="9">
        <f t="shared" si="27"/>
        <v>21200.1</v>
      </c>
      <c r="G62" s="9">
        <f t="shared" si="27"/>
        <v>17788</v>
      </c>
      <c r="H62" s="9">
        <f t="shared" si="27"/>
        <v>21665</v>
      </c>
      <c r="I62" s="9">
        <f t="shared" si="27"/>
        <v>18373</v>
      </c>
      <c r="J62" s="9">
        <f t="shared" si="27"/>
        <v>7229</v>
      </c>
      <c r="K62" s="9">
        <f t="shared" si="27"/>
        <v>4404</v>
      </c>
      <c r="L62" s="9">
        <f t="shared" si="27"/>
        <v>4717</v>
      </c>
      <c r="M62" s="9">
        <f t="shared" si="27"/>
        <v>0</v>
      </c>
      <c r="N62" s="9">
        <f t="shared" si="27"/>
        <v>0</v>
      </c>
      <c r="O62" s="9">
        <f t="shared" si="27"/>
        <v>0</v>
      </c>
      <c r="P62" s="9">
        <f t="shared" si="27"/>
        <v>0</v>
      </c>
      <c r="Q62" s="9">
        <f t="shared" si="27"/>
        <v>95376.1</v>
      </c>
    </row>
    <row r="63" spans="2:17">
      <c r="B63" s="9"/>
      <c r="C63" s="8" t="s">
        <v>30</v>
      </c>
      <c r="D63" s="9"/>
      <c r="E63" s="9">
        <f t="shared" ref="E63:Q63" si="28">E53+E43+E33+E19</f>
        <v>0</v>
      </c>
      <c r="F63" s="9">
        <f t="shared" si="28"/>
        <v>23896</v>
      </c>
      <c r="G63" s="9">
        <f t="shared" si="28"/>
        <v>29598</v>
      </c>
      <c r="H63" s="9">
        <f t="shared" si="28"/>
        <v>17824</v>
      </c>
      <c r="I63" s="9">
        <f t="shared" si="28"/>
        <v>26784</v>
      </c>
      <c r="J63" s="9">
        <f t="shared" si="28"/>
        <v>15867</v>
      </c>
      <c r="K63" s="9">
        <f t="shared" si="28"/>
        <v>25354</v>
      </c>
      <c r="L63" s="9">
        <f t="shared" si="28"/>
        <v>18166</v>
      </c>
      <c r="M63" s="9">
        <f t="shared" si="28"/>
        <v>0</v>
      </c>
      <c r="N63" s="9">
        <f t="shared" si="28"/>
        <v>0</v>
      </c>
      <c r="O63" s="9">
        <f t="shared" si="28"/>
        <v>0</v>
      </c>
      <c r="P63" s="9">
        <f t="shared" si="28"/>
        <v>0</v>
      </c>
      <c r="Q63" s="9">
        <f t="shared" si="28"/>
        <v>157489</v>
      </c>
    </row>
    <row r="64" spans="2:17">
      <c r="B64" s="9"/>
      <c r="C64" s="8" t="s">
        <v>31</v>
      </c>
      <c r="D64" s="9"/>
      <c r="E64" s="9">
        <f t="shared" ref="E64:Q64" si="29">E54+E44+E34+E20</f>
        <v>0</v>
      </c>
      <c r="F64" s="9">
        <f t="shared" si="29"/>
        <v>5365.3000000000029</v>
      </c>
      <c r="G64" s="9">
        <f t="shared" si="29"/>
        <v>4377.4000000000015</v>
      </c>
      <c r="H64" s="9">
        <f t="shared" si="29"/>
        <v>8115.7</v>
      </c>
      <c r="I64" s="9">
        <f t="shared" si="29"/>
        <v>1062.3999999999983</v>
      </c>
      <c r="J64" s="9">
        <f t="shared" si="29"/>
        <v>4778.3</v>
      </c>
      <c r="K64" s="9">
        <f t="shared" si="29"/>
        <v>-3031.2999999999993</v>
      </c>
      <c r="L64" s="9">
        <f t="shared" si="29"/>
        <v>6792.4</v>
      </c>
      <c r="M64" s="9">
        <f t="shared" si="29"/>
        <v>0</v>
      </c>
      <c r="N64" s="9">
        <f t="shared" si="29"/>
        <v>0</v>
      </c>
      <c r="O64" s="9">
        <f t="shared" si="29"/>
        <v>0</v>
      </c>
      <c r="P64" s="9">
        <f t="shared" si="29"/>
        <v>0</v>
      </c>
      <c r="Q64" s="9">
        <f t="shared" si="29"/>
        <v>27460.200000000019</v>
      </c>
    </row>
  </sheetData>
  <pageMargins left="0.11811023622047245" right="0.11811023622047245" top="0.15748031496062992" bottom="0.15748031496062992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N8"/>
  <sheetViews>
    <sheetView tabSelected="1" topLeftCell="B1" zoomScale="160" zoomScaleNormal="160" workbookViewId="0">
      <selection activeCell="B2" sqref="B2:J2"/>
    </sheetView>
  </sheetViews>
  <sheetFormatPr defaultRowHeight="12.75"/>
  <cols>
    <col min="1" max="1" width="4.85546875" style="20" customWidth="1"/>
    <col min="2" max="2" width="7.42578125" style="20" customWidth="1"/>
    <col min="3" max="3" width="30.7109375" style="20" customWidth="1"/>
    <col min="4" max="4" width="14.28515625" style="20" customWidth="1"/>
    <col min="5" max="5" width="14.5703125" style="20" customWidth="1"/>
    <col min="6" max="6" width="15.140625" style="20" customWidth="1"/>
    <col min="7" max="7" width="12" style="20" customWidth="1"/>
    <col min="8" max="8" width="16.42578125" style="20" customWidth="1"/>
    <col min="9" max="9" width="21" style="20" customWidth="1"/>
    <col min="10" max="10" width="30.7109375" style="20" customWidth="1"/>
    <col min="11" max="16384" width="9.140625" style="20"/>
  </cols>
  <sheetData>
    <row r="2" spans="2:14" s="17" customFormat="1">
      <c r="B2" s="27" t="s">
        <v>53</v>
      </c>
      <c r="C2" s="27"/>
      <c r="D2" s="27"/>
      <c r="E2" s="27"/>
      <c r="F2" s="27"/>
      <c r="G2" s="27"/>
      <c r="H2" s="27"/>
      <c r="I2" s="27"/>
      <c r="J2" s="27"/>
    </row>
    <row r="4" spans="2:14" ht="63.75">
      <c r="B4" s="28" t="s">
        <v>38</v>
      </c>
      <c r="C4" s="28" t="s">
        <v>39</v>
      </c>
      <c r="D4" s="24" t="s">
        <v>40</v>
      </c>
      <c r="E4" s="24" t="s">
        <v>41</v>
      </c>
      <c r="F4" s="24" t="s">
        <v>42</v>
      </c>
      <c r="G4" s="28" t="s">
        <v>43</v>
      </c>
      <c r="H4" s="28"/>
      <c r="I4" s="24" t="s">
        <v>45</v>
      </c>
      <c r="J4" s="24" t="s">
        <v>44</v>
      </c>
      <c r="K4" s="18"/>
      <c r="L4" s="18"/>
      <c r="M4" s="19"/>
      <c r="N4" s="19"/>
    </row>
    <row r="5" spans="2:14" ht="38.25">
      <c r="B5" s="28"/>
      <c r="C5" s="28"/>
      <c r="D5" s="24" t="s">
        <v>46</v>
      </c>
      <c r="E5" s="24" t="s">
        <v>46</v>
      </c>
      <c r="F5" s="24" t="s">
        <v>46</v>
      </c>
      <c r="G5" s="24" t="s">
        <v>47</v>
      </c>
      <c r="H5" s="24" t="s">
        <v>48</v>
      </c>
      <c r="I5" s="21"/>
      <c r="J5" s="21"/>
    </row>
    <row r="6" spans="2:14" ht="18" customHeight="1">
      <c r="B6" s="29" t="s">
        <v>54</v>
      </c>
      <c r="C6" s="29"/>
      <c r="D6" s="29"/>
      <c r="E6" s="29"/>
      <c r="F6" s="29"/>
      <c r="G6" s="29"/>
      <c r="H6" s="29"/>
      <c r="I6" s="29"/>
      <c r="J6" s="29"/>
    </row>
    <row r="7" spans="2:14" ht="53.25" customHeight="1">
      <c r="B7" s="24">
        <v>1</v>
      </c>
      <c r="C7" s="22" t="s">
        <v>52</v>
      </c>
      <c r="D7" s="24">
        <v>68.22</v>
      </c>
      <c r="E7" s="24">
        <v>68.22</v>
      </c>
      <c r="F7" s="23" t="s">
        <v>50</v>
      </c>
      <c r="G7" s="24" t="s">
        <v>55</v>
      </c>
      <c r="H7" s="24" t="s">
        <v>57</v>
      </c>
      <c r="I7" s="24" t="s">
        <v>49</v>
      </c>
      <c r="J7" s="25" t="s">
        <v>51</v>
      </c>
    </row>
    <row r="8" spans="2:14" ht="49.5" customHeight="1">
      <c r="B8" s="24">
        <v>2</v>
      </c>
      <c r="C8" s="22" t="s">
        <v>52</v>
      </c>
      <c r="D8" s="23" t="s">
        <v>50</v>
      </c>
      <c r="E8" s="23" t="s">
        <v>50</v>
      </c>
      <c r="F8" s="23">
        <v>2.2799999999999998</v>
      </c>
      <c r="G8" s="24" t="s">
        <v>55</v>
      </c>
      <c r="H8" s="24" t="s">
        <v>56</v>
      </c>
      <c r="I8" s="24" t="s">
        <v>49</v>
      </c>
      <c r="J8" s="26"/>
    </row>
  </sheetData>
  <mergeCells count="6">
    <mergeCell ref="J7:J8"/>
    <mergeCell ref="B2:J2"/>
    <mergeCell ref="G4:H4"/>
    <mergeCell ref="C4:C5"/>
    <mergeCell ref="B4:B5"/>
    <mergeCell ref="B6:J6"/>
  </mergeCells>
  <pageMargins left="0.11811023622047245" right="0.11811023622047245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Факт баланс пр-ва август</vt:lpstr>
      <vt:lpstr>Лист1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Zagrebelnikova</dc:creator>
  <cp:lastModifiedBy>Пользователь Windows</cp:lastModifiedBy>
  <cp:lastPrinted>2021-06-02T01:44:27Z</cp:lastPrinted>
  <dcterms:created xsi:type="dcterms:W3CDTF">2014-10-07T08:01:49Z</dcterms:created>
  <dcterms:modified xsi:type="dcterms:W3CDTF">2022-11-26T06:37:16Z</dcterms:modified>
</cp:coreProperties>
</file>