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Q8" i="3"/>
  <c r="N20"/>
  <c r="D8"/>
  <c r="C8"/>
  <c r="Q13"/>
  <c r="Q17"/>
  <c r="N17"/>
  <c r="N18"/>
  <c r="Q18" s="1"/>
  <c r="N19"/>
  <c r="Q19" s="1"/>
  <c r="Q20"/>
  <c r="N16"/>
  <c r="Q16" s="1"/>
  <c r="F16"/>
  <c r="N13"/>
  <c r="N12"/>
  <c r="Q12" s="1"/>
  <c r="F12"/>
  <c r="K8"/>
  <c r="Q21"/>
  <c r="Q22"/>
  <c r="Q14"/>
  <c r="S22"/>
  <c r="S21"/>
  <c r="S16"/>
  <c r="S13"/>
  <c r="S12"/>
  <c r="S23" s="1"/>
  <c r="F8" l="1"/>
</calcChain>
</file>

<file path=xl/sharedStrings.xml><?xml version="1.0" encoding="utf-8"?>
<sst xmlns="http://schemas.openxmlformats.org/spreadsheetml/2006/main" count="73" uniqueCount="45">
  <si>
    <t>Наименование целевого индикатора</t>
  </si>
  <si>
    <t>Полнота и эффективность использования средств районного бюджета</t>
  </si>
  <si>
    <t>Степень достижения целевых показателей</t>
  </si>
  <si>
    <t>Степень достижения показателей результативности</t>
  </si>
  <si>
    <t>Итоговая оценка эффективности реализации программы</t>
  </si>
  <si>
    <t>Значение O1</t>
  </si>
  <si>
    <t>Значение Ki</t>
  </si>
  <si>
    <t>Значение N</t>
  </si>
  <si>
    <t>Значение Q1</t>
  </si>
  <si>
    <t>Значение        u</t>
  </si>
  <si>
    <t>Значение  Пплан</t>
  </si>
  <si>
    <t>Значение Пфакт</t>
  </si>
  <si>
    <t>Значение    О2</t>
  </si>
  <si>
    <t>Значение О3</t>
  </si>
  <si>
    <t>Ед. изм.</t>
  </si>
  <si>
    <t>Х</t>
  </si>
  <si>
    <t>Расчет оценки эффективностиреализации муниципальной программы Богучанского района 
"Управление муниципальными финансами"по критериям</t>
  </si>
  <si>
    <t>Минимальный размер бюджетной обеспеченности поселений  после выравнивания</t>
  </si>
  <si>
    <t>рублей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</si>
  <si>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</si>
  <si>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</si>
  <si>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</si>
  <si>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не более1</t>
  </si>
  <si>
    <t>Количество  поселений, в которых отдельные государственные полномочия исполняются надлежащим образом</t>
  </si>
  <si>
    <t>единиц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</si>
  <si>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</si>
  <si>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</si>
  <si>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</si>
  <si>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</si>
  <si>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</si>
  <si>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</si>
  <si>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</si>
  <si>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И. о.начальника финансового управления  администрации  Богучанского района</t>
  </si>
  <si>
    <t>В.И.Монахова</t>
  </si>
  <si>
    <t>Муниципальная программа Богучанского района "Управление  муниципальными финансами"</t>
  </si>
  <si>
    <t>Подпрограмма 2 .1. "Обеспечение  реализации муниципальной программы"</t>
  </si>
  <si>
    <t>Значение  
V план</t>
  </si>
  <si>
    <t>Значение
 Vфакт</t>
  </si>
  <si>
    <t>Значение   
     Ni пл</t>
  </si>
  <si>
    <t>Значение 
       Ni факт</t>
  </si>
  <si>
    <t>Значение   
    Mi</t>
  </si>
  <si>
    <t xml:space="preserve">Подпрограмма 1.1.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</si>
  <si>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не менее 94</t>
  </si>
  <si>
    <t>не менее 1998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</si>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</sst>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/>
    <xf numFmtId="0" fontId="3" fillId="0" borderId="1" xfId="0" applyFont="1" applyFill="1" applyBorder="1"/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0" xfId="0" applyFont="1" applyFill="1"/>
    <xf numFmtId="10" fontId="0" fillId="0" borderId="0" xfId="0" applyNumberFormat="1" applyFill="1"/>
    <xf numFmtId="9" fontId="1" fillId="0" borderId="1" xfId="0" applyNumberFormat="1" applyFont="1" applyFill="1" applyBorder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9" fontId="1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textRotation="90"/>
    </xf>
    <xf numFmtId="0" fontId="2" fillId="0" borderId="1" xfId="0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9" fontId="1" fillId="0" borderId="1" xfId="0" applyNumberFormat="1" applyFont="1" applyFill="1" applyBorder="1"/>
    <xf numFmtId="10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topLeftCell="A9" zoomScale="85" zoomScaleNormal="85" workbookViewId="0">
      <selection activeCell="C16" sqref="C1:D1048576"/>
    </sheetView>
  </sheetViews>
  <sheetFormatPr defaultRowHeight="12.75"/>
  <cols>
    <col min="1" max="1" width="27.140625" customWidth="1"/>
    <col min="2" max="2" width="9.5703125" customWidth="1"/>
    <col min="3" max="3" width="13.42578125" style="7" customWidth="1"/>
    <col min="4" max="4" width="14" style="7" customWidth="1"/>
    <col min="5" max="5" width="6.7109375" style="7" customWidth="1"/>
    <col min="6" max="6" width="10" style="7" customWidth="1"/>
    <col min="7" max="7" width="11" style="7" customWidth="1"/>
    <col min="8" max="8" width="5.5703125" style="7" customWidth="1"/>
    <col min="9" max="9" width="10.85546875" style="7" customWidth="1"/>
    <col min="10" max="10" width="6.7109375" style="7" customWidth="1"/>
    <col min="11" max="11" width="12" style="7" customWidth="1"/>
    <col min="12" max="12" width="5.7109375" style="7" customWidth="1"/>
    <col min="13" max="13" width="5.85546875" style="7" customWidth="1"/>
    <col min="14" max="14" width="8.42578125" style="7" customWidth="1"/>
    <col min="15" max="15" width="5.42578125" style="7" customWidth="1"/>
    <col min="16" max="16" width="5" style="7" customWidth="1"/>
    <col min="17" max="17" width="10.42578125" style="7" customWidth="1"/>
    <col min="18" max="18" width="15.42578125" style="7" customWidth="1"/>
    <col min="19" max="19" width="0" hidden="1" customWidth="1"/>
  </cols>
  <sheetData>
    <row r="1" spans="1:22" ht="29.25" customHeight="1">
      <c r="A1" s="19" t="s">
        <v>0</v>
      </c>
      <c r="B1" s="19" t="s">
        <v>14</v>
      </c>
      <c r="C1" s="22" t="s">
        <v>16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19" t="s">
        <v>4</v>
      </c>
    </row>
    <row r="2" spans="1:22" ht="66" customHeight="1">
      <c r="A2" s="19"/>
      <c r="B2" s="19"/>
      <c r="C2" s="19" t="s">
        <v>1</v>
      </c>
      <c r="D2" s="19"/>
      <c r="E2" s="19"/>
      <c r="F2" s="19"/>
      <c r="G2" s="19" t="s">
        <v>2</v>
      </c>
      <c r="H2" s="20"/>
      <c r="I2" s="20"/>
      <c r="J2" s="20"/>
      <c r="K2" s="20"/>
      <c r="L2" s="19" t="s">
        <v>3</v>
      </c>
      <c r="M2" s="20"/>
      <c r="N2" s="20"/>
      <c r="O2" s="20"/>
      <c r="P2" s="20"/>
      <c r="Q2" s="20"/>
      <c r="R2" s="19"/>
    </row>
    <row r="3" spans="1:22" ht="12.75" customHeight="1">
      <c r="A3" s="19"/>
      <c r="B3" s="19"/>
      <c r="C3" s="18" t="s">
        <v>36</v>
      </c>
      <c r="D3" s="18" t="s">
        <v>37</v>
      </c>
      <c r="E3" s="18" t="s">
        <v>9</v>
      </c>
      <c r="F3" s="18" t="s">
        <v>5</v>
      </c>
      <c r="G3" s="18" t="s">
        <v>6</v>
      </c>
      <c r="H3" s="18" t="s">
        <v>7</v>
      </c>
      <c r="I3" s="18" t="s">
        <v>10</v>
      </c>
      <c r="J3" s="18" t="s">
        <v>11</v>
      </c>
      <c r="K3" s="18" t="s">
        <v>12</v>
      </c>
      <c r="L3" s="18" t="s">
        <v>38</v>
      </c>
      <c r="M3" s="18" t="s">
        <v>39</v>
      </c>
      <c r="N3" s="18" t="s">
        <v>40</v>
      </c>
      <c r="O3" s="18" t="s">
        <v>8</v>
      </c>
      <c r="P3" s="18" t="s">
        <v>7</v>
      </c>
      <c r="Q3" s="18" t="s">
        <v>13</v>
      </c>
      <c r="R3" s="19"/>
    </row>
    <row r="4" spans="1:22">
      <c r="A4" s="19"/>
      <c r="B4" s="19"/>
      <c r="C4" s="26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9"/>
    </row>
    <row r="5" spans="1:22">
      <c r="A5" s="19"/>
      <c r="B5" s="19"/>
      <c r="C5" s="26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22" ht="36" customHeight="1">
      <c r="A6" s="19"/>
      <c r="B6" s="19"/>
      <c r="C6" s="26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9"/>
    </row>
    <row r="7" spans="1:22" ht="18.75" customHeight="1">
      <c r="A7" s="27" t="s">
        <v>34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22" s="7" customFormat="1" ht="43.5" customHeight="1">
      <c r="A8" s="1" t="s">
        <v>17</v>
      </c>
      <c r="B8" s="6" t="s">
        <v>18</v>
      </c>
      <c r="C8" s="28">
        <f>SUM(C12+C16)</f>
        <v>135149647.28</v>
      </c>
      <c r="D8" s="28">
        <f>SUM(D12+D16)</f>
        <v>134038614.86</v>
      </c>
      <c r="E8" s="23">
        <v>0</v>
      </c>
      <c r="F8" s="24">
        <f>D8/C8*100</f>
        <v>99.17792429180507</v>
      </c>
      <c r="G8" s="29">
        <v>1</v>
      </c>
      <c r="H8" s="14">
        <v>3</v>
      </c>
      <c r="I8" s="2" t="s">
        <v>43</v>
      </c>
      <c r="J8" s="30">
        <v>1998</v>
      </c>
      <c r="K8" s="17">
        <f>(G8+G9+G10)/3</f>
        <v>1.0099333333333333</v>
      </c>
      <c r="L8" s="21" t="s">
        <v>15</v>
      </c>
      <c r="M8" s="21" t="s">
        <v>15</v>
      </c>
      <c r="N8" s="21" t="s">
        <v>15</v>
      </c>
      <c r="O8" s="21" t="s">
        <v>15</v>
      </c>
      <c r="P8" s="21" t="s">
        <v>15</v>
      </c>
      <c r="Q8" s="17">
        <f>SUM(Q12+Q13+Q14+Q16+Q17+Q18+Q19+Q20+Q21+Q22)</f>
        <v>1.004619574468085</v>
      </c>
      <c r="R8" s="17">
        <v>1.0021</v>
      </c>
    </row>
    <row r="9" spans="1:22" s="7" customFormat="1" ht="140.25" customHeight="1">
      <c r="A9" s="1" t="s">
        <v>19</v>
      </c>
      <c r="B9" s="8" t="s">
        <v>20</v>
      </c>
      <c r="C9" s="14"/>
      <c r="D9" s="14"/>
      <c r="E9" s="23"/>
      <c r="F9" s="24"/>
      <c r="G9" s="29">
        <v>1</v>
      </c>
      <c r="H9" s="14"/>
      <c r="I9" s="2" t="s">
        <v>22</v>
      </c>
      <c r="J9" s="30">
        <v>0</v>
      </c>
      <c r="K9" s="17"/>
      <c r="L9" s="21"/>
      <c r="M9" s="21"/>
      <c r="N9" s="21"/>
      <c r="O9" s="21"/>
      <c r="P9" s="21"/>
      <c r="Q9" s="17"/>
      <c r="R9" s="17"/>
    </row>
    <row r="10" spans="1:22" s="7" customFormat="1" ht="57.75" customHeight="1">
      <c r="A10" s="1" t="s">
        <v>21</v>
      </c>
      <c r="B10" s="8" t="s">
        <v>20</v>
      </c>
      <c r="C10" s="14"/>
      <c r="D10" s="14"/>
      <c r="E10" s="23"/>
      <c r="F10" s="24"/>
      <c r="G10" s="29">
        <v>1.0298</v>
      </c>
      <c r="H10" s="14"/>
      <c r="I10" s="2" t="s">
        <v>42</v>
      </c>
      <c r="J10" s="30">
        <v>96.8</v>
      </c>
      <c r="K10" s="17"/>
      <c r="L10" s="21"/>
      <c r="M10" s="21"/>
      <c r="N10" s="21"/>
      <c r="O10" s="21"/>
      <c r="P10" s="21"/>
      <c r="Q10" s="17"/>
      <c r="R10" s="17"/>
    </row>
    <row r="11" spans="1:22" s="7" customFormat="1" ht="15" customHeight="1">
      <c r="A11" s="15" t="s">
        <v>41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22" s="7" customFormat="1" ht="42.75" customHeight="1">
      <c r="A12" s="1" t="s">
        <v>17</v>
      </c>
      <c r="B12" s="9" t="s">
        <v>18</v>
      </c>
      <c r="C12" s="28">
        <v>119980509</v>
      </c>
      <c r="D12" s="28">
        <v>119822366.2</v>
      </c>
      <c r="E12" s="23">
        <v>0</v>
      </c>
      <c r="F12" s="13">
        <f>D12/C12</f>
        <v>0.9986819292456911</v>
      </c>
      <c r="G12" s="12" t="s">
        <v>15</v>
      </c>
      <c r="H12" s="12" t="s">
        <v>15</v>
      </c>
      <c r="I12" s="12" t="s">
        <v>15</v>
      </c>
      <c r="J12" s="12" t="s">
        <v>15</v>
      </c>
      <c r="K12" s="12" t="s">
        <v>15</v>
      </c>
      <c r="L12" s="30">
        <v>1998</v>
      </c>
      <c r="M12" s="30">
        <v>1998</v>
      </c>
      <c r="N12" s="31">
        <f>M12/L12</f>
        <v>1</v>
      </c>
      <c r="O12" s="30">
        <v>0.06</v>
      </c>
      <c r="P12" s="32">
        <v>1</v>
      </c>
      <c r="Q12" s="33">
        <f>N12*O12</f>
        <v>0.06</v>
      </c>
      <c r="R12" s="13">
        <v>0.22</v>
      </c>
      <c r="S12" s="7">
        <f>101*0.1</f>
        <v>10.100000000000001</v>
      </c>
    </row>
    <row r="13" spans="1:22" s="7" customFormat="1" ht="66.75" customHeight="1">
      <c r="A13" s="1" t="s">
        <v>23</v>
      </c>
      <c r="B13" s="9" t="s">
        <v>24</v>
      </c>
      <c r="C13" s="14"/>
      <c r="D13" s="14"/>
      <c r="E13" s="23"/>
      <c r="F13" s="13"/>
      <c r="G13" s="12"/>
      <c r="H13" s="12"/>
      <c r="I13" s="12"/>
      <c r="J13" s="12"/>
      <c r="K13" s="12"/>
      <c r="L13" s="30">
        <v>18</v>
      </c>
      <c r="M13" s="30">
        <v>18</v>
      </c>
      <c r="N13" s="31">
        <f>M13/L13</f>
        <v>1</v>
      </c>
      <c r="O13" s="30">
        <v>0.12</v>
      </c>
      <c r="P13" s="32">
        <v>1</v>
      </c>
      <c r="Q13" s="33">
        <f>N13*O13</f>
        <v>0.12</v>
      </c>
      <c r="R13" s="14"/>
      <c r="S13" s="7">
        <f>98*0.1</f>
        <v>9.8000000000000007</v>
      </c>
    </row>
    <row r="14" spans="1:22" s="7" customFormat="1" ht="104.25" customHeight="1">
      <c r="A14" s="1" t="s">
        <v>25</v>
      </c>
      <c r="B14" s="9" t="s">
        <v>18</v>
      </c>
      <c r="C14" s="14"/>
      <c r="D14" s="14"/>
      <c r="E14" s="23"/>
      <c r="F14" s="13"/>
      <c r="G14" s="12"/>
      <c r="H14" s="12"/>
      <c r="I14" s="12"/>
      <c r="J14" s="12"/>
      <c r="K14" s="12"/>
      <c r="L14" s="30">
        <v>0</v>
      </c>
      <c r="M14" s="30">
        <v>0</v>
      </c>
      <c r="N14" s="34">
        <v>1</v>
      </c>
      <c r="O14" s="30">
        <v>0.04</v>
      </c>
      <c r="P14" s="32">
        <v>1</v>
      </c>
      <c r="Q14" s="33">
        <f t="shared" ref="Q14:Q22" si="0">N14*O14</f>
        <v>0.04</v>
      </c>
      <c r="R14" s="14"/>
      <c r="S14" s="7">
        <v>10</v>
      </c>
      <c r="V14" s="7" t="s">
        <v>44</v>
      </c>
    </row>
    <row r="15" spans="1:22" s="7" customFormat="1">
      <c r="A15" s="15" t="s">
        <v>35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1:22" s="7" customFormat="1" ht="55.5" customHeight="1">
      <c r="A16" s="1" t="s">
        <v>21</v>
      </c>
      <c r="B16" s="1" t="s">
        <v>20</v>
      </c>
      <c r="C16" s="28">
        <v>15169138.279999999</v>
      </c>
      <c r="D16" s="28">
        <v>14216248.66</v>
      </c>
      <c r="E16" s="14">
        <v>0</v>
      </c>
      <c r="F16" s="13">
        <f>D16/C16</f>
        <v>0.93718234995218208</v>
      </c>
      <c r="G16" s="16" t="s">
        <v>15</v>
      </c>
      <c r="H16" s="16" t="s">
        <v>15</v>
      </c>
      <c r="I16" s="16" t="s">
        <v>15</v>
      </c>
      <c r="J16" s="16" t="s">
        <v>15</v>
      </c>
      <c r="K16" s="16" t="s">
        <v>15</v>
      </c>
      <c r="L16" s="30">
        <v>94</v>
      </c>
      <c r="M16" s="30">
        <v>96.8</v>
      </c>
      <c r="N16" s="31">
        <f>M16/L16</f>
        <v>1.0297872340425531</v>
      </c>
      <c r="O16" s="30">
        <v>0.19</v>
      </c>
      <c r="P16" s="32">
        <v>1</v>
      </c>
      <c r="Q16" s="35">
        <f t="shared" si="0"/>
        <v>0.1956595744680851</v>
      </c>
      <c r="R16" s="13">
        <v>0.78459999999999996</v>
      </c>
      <c r="S16" s="7">
        <f>100*0.04</f>
        <v>4</v>
      </c>
    </row>
    <row r="17" spans="1:25" s="7" customFormat="1" ht="80.25" customHeight="1">
      <c r="A17" s="1" t="s">
        <v>26</v>
      </c>
      <c r="B17" s="1" t="s">
        <v>20</v>
      </c>
      <c r="C17" s="28"/>
      <c r="D17" s="28"/>
      <c r="E17" s="14"/>
      <c r="F17" s="13"/>
      <c r="G17" s="16"/>
      <c r="H17" s="16"/>
      <c r="I17" s="16"/>
      <c r="J17" s="16"/>
      <c r="K17" s="16"/>
      <c r="L17" s="30">
        <v>100</v>
      </c>
      <c r="M17" s="30">
        <v>100</v>
      </c>
      <c r="N17" s="31">
        <f>M17/L17</f>
        <v>1</v>
      </c>
      <c r="O17" s="30">
        <v>0.05</v>
      </c>
      <c r="P17" s="32">
        <v>1</v>
      </c>
      <c r="Q17" s="33">
        <f t="shared" si="0"/>
        <v>0.05</v>
      </c>
      <c r="R17" s="14"/>
    </row>
    <row r="18" spans="1:25" s="7" customFormat="1" ht="71.25" customHeight="1">
      <c r="A18" s="1" t="s">
        <v>27</v>
      </c>
      <c r="B18" s="1" t="s">
        <v>24</v>
      </c>
      <c r="C18" s="28"/>
      <c r="D18" s="28"/>
      <c r="E18" s="14"/>
      <c r="F18" s="13"/>
      <c r="G18" s="16"/>
      <c r="H18" s="16"/>
      <c r="I18" s="16"/>
      <c r="J18" s="16"/>
      <c r="K18" s="16"/>
      <c r="L18" s="30">
        <v>1</v>
      </c>
      <c r="M18" s="30">
        <v>1</v>
      </c>
      <c r="N18" s="31">
        <f>M18/L18</f>
        <v>1</v>
      </c>
      <c r="O18" s="30">
        <v>0.12</v>
      </c>
      <c r="P18" s="32">
        <v>1</v>
      </c>
      <c r="Q18" s="33">
        <f t="shared" si="0"/>
        <v>0.12</v>
      </c>
      <c r="R18" s="14"/>
    </row>
    <row r="19" spans="1:25" s="7" customFormat="1" ht="54" customHeight="1">
      <c r="A19" s="2" t="s">
        <v>28</v>
      </c>
      <c r="B19" s="3" t="s">
        <v>20</v>
      </c>
      <c r="C19" s="28"/>
      <c r="D19" s="28"/>
      <c r="E19" s="14"/>
      <c r="F19" s="13"/>
      <c r="G19" s="16"/>
      <c r="H19" s="16"/>
      <c r="I19" s="16"/>
      <c r="J19" s="16"/>
      <c r="K19" s="16"/>
      <c r="L19" s="30">
        <v>100</v>
      </c>
      <c r="M19" s="30">
        <v>100</v>
      </c>
      <c r="N19" s="31">
        <f>M19/L19</f>
        <v>1</v>
      </c>
      <c r="O19" s="30">
        <v>0.14000000000000001</v>
      </c>
      <c r="P19" s="32">
        <v>1</v>
      </c>
      <c r="Q19" s="33">
        <f t="shared" si="0"/>
        <v>0.14000000000000001</v>
      </c>
      <c r="R19" s="14"/>
    </row>
    <row r="20" spans="1:25" s="7" customFormat="1" ht="63" customHeight="1">
      <c r="A20" s="2" t="s">
        <v>29</v>
      </c>
      <c r="B20" s="3" t="s">
        <v>20</v>
      </c>
      <c r="C20" s="28"/>
      <c r="D20" s="28"/>
      <c r="E20" s="14"/>
      <c r="F20" s="13"/>
      <c r="G20" s="16"/>
      <c r="H20" s="16"/>
      <c r="I20" s="16"/>
      <c r="J20" s="16"/>
      <c r="K20" s="16"/>
      <c r="L20" s="30">
        <v>25</v>
      </c>
      <c r="M20" s="30">
        <v>24.8</v>
      </c>
      <c r="N20" s="31">
        <f>M20/L20</f>
        <v>0.99199999999999999</v>
      </c>
      <c r="O20" s="30">
        <v>0.13</v>
      </c>
      <c r="P20" s="32">
        <v>1</v>
      </c>
      <c r="Q20" s="35">
        <f t="shared" si="0"/>
        <v>0.12895999999999999</v>
      </c>
      <c r="R20" s="14"/>
    </row>
    <row r="21" spans="1:25" s="7" customFormat="1" ht="143.25" customHeight="1">
      <c r="A21" s="2" t="s">
        <v>30</v>
      </c>
      <c r="B21" s="3" t="s">
        <v>20</v>
      </c>
      <c r="C21" s="14"/>
      <c r="D21" s="14"/>
      <c r="E21" s="14"/>
      <c r="F21" s="13"/>
      <c r="G21" s="16"/>
      <c r="H21" s="16"/>
      <c r="I21" s="16"/>
      <c r="J21" s="16"/>
      <c r="K21" s="16"/>
      <c r="L21" s="30">
        <v>1</v>
      </c>
      <c r="M21" s="30">
        <v>0</v>
      </c>
      <c r="N21" s="31">
        <v>1</v>
      </c>
      <c r="O21" s="30">
        <v>0.08</v>
      </c>
      <c r="P21" s="32">
        <v>1</v>
      </c>
      <c r="Q21" s="33">
        <f t="shared" si="0"/>
        <v>0.08</v>
      </c>
      <c r="R21" s="14"/>
      <c r="S21" s="7">
        <f>103*0.04</f>
        <v>4.12</v>
      </c>
    </row>
    <row r="22" spans="1:25" s="7" customFormat="1" ht="131.25" customHeight="1">
      <c r="A22" s="2" t="s">
        <v>31</v>
      </c>
      <c r="B22" s="3" t="s">
        <v>20</v>
      </c>
      <c r="C22" s="14"/>
      <c r="D22" s="14"/>
      <c r="E22" s="14"/>
      <c r="F22" s="13"/>
      <c r="G22" s="16"/>
      <c r="H22" s="16"/>
      <c r="I22" s="16"/>
      <c r="J22" s="16"/>
      <c r="K22" s="16"/>
      <c r="L22" s="30">
        <v>100</v>
      </c>
      <c r="M22" s="36">
        <v>100</v>
      </c>
      <c r="N22" s="31">
        <v>1</v>
      </c>
      <c r="O22" s="30">
        <v>7.0000000000000007E-2</v>
      </c>
      <c r="P22" s="32">
        <v>1</v>
      </c>
      <c r="Q22" s="33">
        <f t="shared" si="0"/>
        <v>7.0000000000000007E-2</v>
      </c>
      <c r="R22" s="14"/>
      <c r="S22" s="7">
        <f>103*0.04</f>
        <v>4.12</v>
      </c>
      <c r="Y22" s="7" t="s">
        <v>44</v>
      </c>
    </row>
    <row r="23" spans="1:25">
      <c r="A23" s="4"/>
      <c r="B23" s="4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>
        <f>SUM(S12:S22)/1</f>
        <v>42.14</v>
      </c>
    </row>
    <row r="24" spans="1:25">
      <c r="A24" s="5" t="s">
        <v>32</v>
      </c>
      <c r="B24" s="5"/>
      <c r="C24" s="37"/>
      <c r="D24" s="37"/>
      <c r="E24" s="10"/>
      <c r="F24" s="10"/>
      <c r="G24" s="10"/>
      <c r="H24" s="10"/>
      <c r="I24" s="10"/>
      <c r="J24" s="25" t="s">
        <v>33</v>
      </c>
      <c r="K24" s="25"/>
      <c r="L24" s="25"/>
      <c r="M24" s="25"/>
      <c r="N24" s="25"/>
      <c r="O24" s="25"/>
      <c r="P24" s="25"/>
      <c r="Q24" s="25"/>
      <c r="R24" s="10"/>
    </row>
    <row r="27" spans="1:25">
      <c r="Q27" s="11"/>
    </row>
  </sheetData>
  <mergeCells count="60">
    <mergeCell ref="J24:M24"/>
    <mergeCell ref="K8:K10"/>
    <mergeCell ref="Q8:Q10"/>
    <mergeCell ref="L8:L10"/>
    <mergeCell ref="M8:M10"/>
    <mergeCell ref="N24:Q24"/>
    <mergeCell ref="D16:D22"/>
    <mergeCell ref="E16:E22"/>
    <mergeCell ref="E8:E10"/>
    <mergeCell ref="F8:F10"/>
    <mergeCell ref="D12:D14"/>
    <mergeCell ref="R1:R6"/>
    <mergeCell ref="F12:F14"/>
    <mergeCell ref="R12:R14"/>
    <mergeCell ref="P8:P10"/>
    <mergeCell ref="K12:K14"/>
    <mergeCell ref="N8:N10"/>
    <mergeCell ref="O8:O10"/>
    <mergeCell ref="G12:G14"/>
    <mergeCell ref="C1:Q1"/>
    <mergeCell ref="E12:E14"/>
    <mergeCell ref="A7:R7"/>
    <mergeCell ref="F3:F6"/>
    <mergeCell ref="G3:G6"/>
    <mergeCell ref="H3:H6"/>
    <mergeCell ref="I12:I14"/>
    <mergeCell ref="J12:J14"/>
    <mergeCell ref="L2:Q2"/>
    <mergeCell ref="L3:L6"/>
    <mergeCell ref="M3:M6"/>
    <mergeCell ref="N3:N6"/>
    <mergeCell ref="O3:O6"/>
    <mergeCell ref="Q3:Q6"/>
    <mergeCell ref="P3:P6"/>
    <mergeCell ref="I3:I6"/>
    <mergeCell ref="A1:A6"/>
    <mergeCell ref="C3:C6"/>
    <mergeCell ref="B1:B6"/>
    <mergeCell ref="K3:K6"/>
    <mergeCell ref="C2:F2"/>
    <mergeCell ref="G2:K2"/>
    <mergeCell ref="D3:D6"/>
    <mergeCell ref="E3:E6"/>
    <mergeCell ref="J3:J6"/>
    <mergeCell ref="H8:H10"/>
    <mergeCell ref="H12:H14"/>
    <mergeCell ref="R16:R22"/>
    <mergeCell ref="A11:R11"/>
    <mergeCell ref="A15:R15"/>
    <mergeCell ref="C12:C14"/>
    <mergeCell ref="G16:G22"/>
    <mergeCell ref="H16:H22"/>
    <mergeCell ref="I16:I22"/>
    <mergeCell ref="F16:F22"/>
    <mergeCell ref="K16:K22"/>
    <mergeCell ref="C8:C10"/>
    <mergeCell ref="D8:D10"/>
    <mergeCell ref="J16:J22"/>
    <mergeCell ref="R8:R10"/>
    <mergeCell ref="C16:C22"/>
  </mergeCells>
  <phoneticPr fontId="0" type="noConversion"/>
  <pageMargins left="0.19685039370078741" right="0.19685039370078741" top="0.19685039370078741" bottom="0.39370078740157483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2020-02-26T07:22:55Z</cp:lastPrinted>
  <dcterms:created xsi:type="dcterms:W3CDTF">1996-10-08T23:32:33Z</dcterms:created>
  <dcterms:modified xsi:type="dcterms:W3CDTF">2020-03-09T05:11:56Z</dcterms:modified>
</cp:coreProperties>
</file>